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tables/table2.xml" ContentType="application/vnd.openxmlformats-officedocument.spreadsheetml.table+xml"/>
  <Override PartName="/xl/queryTables/queryTable2.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d.docs.live.net/c2ba5e4d6c31477a/Documents/GitHub/psych/sub-02PC/"/>
    </mc:Choice>
  </mc:AlternateContent>
  <xr:revisionPtr revIDLastSave="0" documentId="13_ncr:40009_{70F66B42-6460-4BDF-BE26-3BFC3707F02D}" xr6:coauthVersionLast="47" xr6:coauthVersionMax="47" xr10:uidLastSave="{00000000-0000-0000-0000-000000000000}"/>
  <bookViews>
    <workbookView xWindow="-110" yWindow="490" windowWidth="19420" windowHeight="10420" activeTab="1"/>
  </bookViews>
  <sheets>
    <sheet name="psych_RFT_COTE_sub-02PC (2)" sheetId="2" r:id="rId1"/>
    <sheet name="Feuil1" sheetId="3" r:id="rId2"/>
    <sheet name="psych_RFT_COTE_sub-02PC" sheetId="1" r:id="rId3"/>
  </sheets>
  <definedNames>
    <definedName name="DonnéesExternes_1" localSheetId="1" hidden="1">Feuil1!$A$1:$BM$11</definedName>
    <definedName name="DonnéesExternes_1" localSheetId="0" hidden="1">'psych_RFT_COTE_sub-02PC (2)'!$A$1:$BM$11</definedName>
  </definedNames>
  <calcPr calcId="0"/>
</workbook>
</file>

<file path=xl/calcChain.xml><?xml version="1.0" encoding="utf-8"?>
<calcChain xmlns="http://schemas.openxmlformats.org/spreadsheetml/2006/main">
  <c r="B21" i="3" l="1"/>
  <c r="E21" i="3"/>
  <c r="C21" i="3"/>
  <c r="D21" i="3"/>
  <c r="D15" i="3"/>
  <c r="E15" i="3"/>
  <c r="F15" i="3" s="1"/>
  <c r="G15" i="3" s="1"/>
  <c r="H15" i="3" s="1"/>
  <c r="I15" i="3" s="1"/>
  <c r="J15" i="3" s="1"/>
  <c r="K15" i="3" s="1"/>
  <c r="L15" i="3" s="1"/>
  <c r="M15" i="3" s="1"/>
  <c r="N15" i="3" s="1"/>
  <c r="O15" i="3" s="1"/>
  <c r="P15" i="3" s="1"/>
  <c r="Q15" i="3" s="1"/>
  <c r="R15" i="3" s="1"/>
  <c r="S15" i="3" s="1"/>
  <c r="T15" i="3" s="1"/>
  <c r="U15" i="3" s="1"/>
  <c r="V15" i="3" s="1"/>
  <c r="W15" i="3" s="1"/>
  <c r="X15" i="3" s="1"/>
  <c r="Y15" i="3" s="1"/>
  <c r="Z15" i="3" s="1"/>
  <c r="AA15" i="3" s="1"/>
  <c r="AB15" i="3" s="1"/>
  <c r="AC15" i="3" s="1"/>
  <c r="AD15" i="3" s="1"/>
  <c r="AE15" i="3" s="1"/>
  <c r="AF15" i="3" s="1"/>
  <c r="AG15" i="3" s="1"/>
  <c r="AH15" i="3" s="1"/>
  <c r="AI15" i="3" s="1"/>
  <c r="AJ15" i="3" s="1"/>
  <c r="AK15" i="3" s="1"/>
  <c r="AL15" i="3" s="1"/>
  <c r="AM15" i="3" s="1"/>
  <c r="AN15" i="3" s="1"/>
  <c r="AO15" i="3" s="1"/>
  <c r="AP15" i="3" s="1"/>
  <c r="AQ15" i="3" s="1"/>
  <c r="AR15" i="3" s="1"/>
  <c r="AS15" i="3" s="1"/>
  <c r="AT15" i="3" s="1"/>
  <c r="AU15" i="3" s="1"/>
  <c r="AV15" i="3" s="1"/>
  <c r="AW15" i="3" s="1"/>
  <c r="AX15" i="3" s="1"/>
  <c r="AY15" i="3" s="1"/>
  <c r="AZ15" i="3" s="1"/>
  <c r="BA15" i="3" s="1"/>
  <c r="BB15" i="3" s="1"/>
  <c r="BC15" i="3" s="1"/>
  <c r="BD15" i="3" s="1"/>
  <c r="BE15" i="3" s="1"/>
  <c r="BF15" i="3" s="1"/>
  <c r="BG15" i="3" s="1"/>
  <c r="BH15" i="3" s="1"/>
  <c r="BI15" i="3" s="1"/>
  <c r="BJ15" i="3" s="1"/>
  <c r="BK15" i="3" s="1"/>
  <c r="BL15" i="3" s="1"/>
  <c r="BM15" i="3" s="1"/>
  <c r="C15" i="3"/>
  <c r="BL12" i="3"/>
  <c r="AD12" i="3"/>
  <c r="AE12" i="3"/>
  <c r="AF12" i="3"/>
  <c r="AG12" i="3"/>
  <c r="AH12" i="3"/>
  <c r="AI12" i="3"/>
  <c r="AJ12" i="3"/>
  <c r="AK12" i="3"/>
  <c r="AL12" i="3"/>
  <c r="AM12" i="3"/>
  <c r="AN12" i="3"/>
  <c r="AO12" i="3"/>
  <c r="AP12" i="3"/>
  <c r="AQ12" i="3"/>
  <c r="AR12" i="3"/>
  <c r="AS12" i="3"/>
  <c r="AT12" i="3"/>
  <c r="AU12" i="3"/>
  <c r="AV12" i="3"/>
  <c r="AW12" i="3"/>
  <c r="AX12" i="3"/>
  <c r="AY12" i="3"/>
  <c r="AZ12" i="3"/>
  <c r="BA12" i="3"/>
  <c r="BB12" i="3"/>
  <c r="BC12" i="3"/>
  <c r="BD12" i="3"/>
  <c r="BE12" i="3"/>
  <c r="BF12" i="3"/>
  <c r="BG12" i="3"/>
  <c r="C12" i="3"/>
  <c r="D12" i="3"/>
  <c r="E12" i="3"/>
  <c r="F12" i="3"/>
  <c r="G12" i="3"/>
  <c r="H12" i="3"/>
  <c r="I12" i="3"/>
  <c r="J12" i="3"/>
  <c r="K12" i="3"/>
  <c r="L12" i="3"/>
  <c r="M12" i="3"/>
  <c r="N12" i="3"/>
  <c r="O12" i="3"/>
  <c r="P12" i="3"/>
  <c r="Q12" i="3"/>
  <c r="R12" i="3"/>
  <c r="S12" i="3"/>
  <c r="T12" i="3"/>
  <c r="U12" i="3"/>
  <c r="V12" i="3"/>
  <c r="W12" i="3"/>
  <c r="X12" i="3"/>
  <c r="Y12" i="3"/>
  <c r="Z12" i="3"/>
  <c r="AA12" i="3"/>
  <c r="AB12" i="3"/>
  <c r="AC12" i="3"/>
  <c r="BH12" i="3"/>
  <c r="BI12" i="3"/>
  <c r="BJ12" i="3"/>
  <c r="BK12" i="3"/>
  <c r="BM12" i="3"/>
  <c r="B12" i="3"/>
</calcChain>
</file>

<file path=xl/connections.xml><?xml version="1.0" encoding="utf-8"?>
<connections xmlns="http://schemas.openxmlformats.org/spreadsheetml/2006/main">
  <connection id="1" keepAlive="1" name="Requête - psych_RFT_COTE_sub-02PC" description="Connexion à la requête « psych_RFT_COTE_sub-02PC » dans le classeur." type="5" refreshedVersion="7" background="1" saveData="1">
    <dbPr connection="Provider=Microsoft.Mashup.OleDb.1;Data Source=$Workbook$;Location=psych_RFT_COTE_sub-02PC;Extended Properties=&quot;&quot;" command="SELECT * FROM [psych_RFT_COTE_sub-02PC]"/>
  </connection>
  <connection id="2" keepAlive="1" name="Requête - psych_RFT_COTE_sub-02PC (2)" description="Connexion à la requête « psych_RFT_COTE_sub-02PC (2) » dans le classeur." type="5" refreshedVersion="7" background="1" saveData="1">
    <dbPr connection="Provider=Microsoft.Mashup.OleDb.1;Data Source=$Workbook$;Location=&quot;psych_RFT_COTE_sub-02PC (2)&quot;;Extended Properties=&quot;&quot;" command="SELECT * FROM [psych_RFT_COTE_sub-02PC (2)]"/>
  </connection>
</connections>
</file>

<file path=xl/sharedStrings.xml><?xml version="1.0" encoding="utf-8"?>
<sst xmlns="http://schemas.openxmlformats.org/spreadsheetml/2006/main" count="809" uniqueCount="95">
  <si>
    <t>Essai,-35/-7,-35/-4,-35/-2,-35/-1,-35/1,-35/2,-35/4,-35/7,-25/-7,-25/-4,-25/-2,-25/-1,-25/1,-25/2,-25/4,-25/7,-15/-7,-15/-4,-15/-2,-15/-1,-15/1,-15/2,-15/4,-15/7,-5/-7,-5/-4,-5/-2,-5/-1,-5/1,-5/2,-5/4,-5/7,5/-7,5/-4,5/-2,5/-1,5/1,5/2,5/4,5/7,15/-7,15/-4,15/-2,15/-1,15/1,15/2,15/4,15/7,25/-7,25/-4,25/-2,25/-1,25/1,25/2,25/4,25/7,35/-7,35/-4,35/-2,35/-1,35/1,35/2,35/4,35/7</t>
  </si>
  <si>
    <t>Essai1,left ,left ,left ,left ,right,right,right,right,left ,left ,left ,right,right,right,right,right,left ,left ,right,left ,right,right,right,right,left ,left ,left ,left ,right,right,right,right,left ,left ,left ,left ,left ,right,right,right,left ,left ,left ,left ,left ,right,right,right,left ,left ,left ,left ,right,right,right,right,left ,left ,left ,left ,right,left ,right,right</t>
  </si>
  <si>
    <t>Essai2,left ,left ,left ,left ,right,right,right,right,left ,left ,left ,left ,right,right,right,right,left ,left ,left ,left ,left ,right,right,right,left ,left ,left ,right,left ,right,right,right,left ,left ,left ,left ,right,right,right,right,left ,left ,left ,left ,left ,right,right,right,left ,left ,left ,left ,right,right,right,right,left ,left ,left ,left ,right,right,right,right</t>
  </si>
  <si>
    <t>Essai3,left ,left ,left ,left ,right,right,right,right,left ,left ,left ,left ,right,right,right,right,left ,left ,left ,left ,right,right,right,right,left ,left ,left ,right,right,right,right,right,left ,left ,left ,left ,right,right,right,right,left ,left ,left ,left ,right,right,right,right,left ,left ,left ,left ,right,right,right,right,left ,left ,left ,right,right,right,right,right</t>
  </si>
  <si>
    <t>Essai4,left ,left ,left ,left ,right,right,right,right,left ,left ,left ,right,right,right,right,right,left ,left ,left ,left ,right,right,right,right,left ,left ,left ,right,right,right,right,right,left ,left ,left ,left ,right,left ,right,right,left ,left ,left ,left ,right,right,right,right,left ,left ,left ,left ,right,right,right,right,left ,left ,left ,left ,right,right,right,right</t>
  </si>
  <si>
    <t>Essai5,left ,left ,left ,left ,right,right,right,right,left ,left ,left ,left ,right,right,right,right,left ,left ,left ,left ,right,right,right,right,left ,left ,left ,left ,right,right,right,right,left ,left ,left ,left ,right,right,right,right,left ,left ,left ,left ,right,right,right,right,left ,left ,left ,left ,right,right,right,right,left ,left ,left ,left ,right,right,right,right</t>
  </si>
  <si>
    <t>Essai6,left ,left ,left ,left ,right,right,right,right,left ,left ,left ,left ,right,right,right,right,left ,left ,left ,left ,right,right,right,right,left ,left ,left ,right,right,right,right,right,left ,left ,left ,left ,left ,right,right,right,left ,left ,left ,left ,right,right,right,right,left ,left ,left ,left ,right,right,right,right,left ,left ,left ,right,left ,right,right,right</t>
  </si>
  <si>
    <t>Essai7,left ,left ,left ,left ,right,right,right,right,left ,left ,left ,left ,right,right,right,right,left ,left ,left ,left ,right,right,right,right,left ,left ,left ,left ,right,right,right,right,left ,left ,left ,left ,right,right,right,right,left ,left ,left ,left ,right,right,right,right,left ,left ,left ,left ,right,right,right,right,left ,left ,left ,left ,right,right,right,right</t>
  </si>
  <si>
    <t>Essai8,left ,left ,left ,left ,right,right,right,right,left ,left ,left ,left ,right,right,right,right,left ,left ,right,left ,left ,right,right,right,left ,left ,left ,right,right,right,right,right,left ,left ,left ,left ,right,right,right,right,left ,left ,left ,left ,right,right,right,right,left ,left ,left ,left ,right,right,right,right,left ,left ,left ,left ,right,right,right,right</t>
  </si>
  <si>
    <t>Essai9,left ,left ,left ,right,right,right,right,right,left ,left ,left ,left ,right,right,right,right,left ,left ,left ,left ,right,right,right,right,left ,left ,left ,right,right,right,right,right,left ,left ,left ,left ,left ,right,right,right,left ,left ,left ,left ,right,right,right,right,left ,left ,left ,left ,right,right,right,right,left ,left ,left ,left ,left ,right,right,right</t>
  </si>
  <si>
    <t>Essai10,left ,left ,left ,left ,right,right,right,right,left ,left ,left ,right,right,right,right,right,left ,left ,left ,right,right,right,right,right,left ,left ,left ,left ,right,right,right,right,left ,left ,left ,left ,right,right,right,right,left ,left ,left ,left ,right,right,right,right,left ,left ,left ,left ,right,right,right,right,left ,left ,left ,left ,right,right,right,right</t>
  </si>
  <si>
    <t>Essai</t>
  </si>
  <si>
    <t>-35/-7</t>
  </si>
  <si>
    <t>-35/-4</t>
  </si>
  <si>
    <t>-35/-2</t>
  </si>
  <si>
    <t>-35/-1</t>
  </si>
  <si>
    <t>-35/1</t>
  </si>
  <si>
    <t>-35/2</t>
  </si>
  <si>
    <t>-35/4</t>
  </si>
  <si>
    <t>-35/7</t>
  </si>
  <si>
    <t>-25/-7</t>
  </si>
  <si>
    <t>-25/-4</t>
  </si>
  <si>
    <t>-25/-2</t>
  </si>
  <si>
    <t>-25/-1</t>
  </si>
  <si>
    <t>-25/1</t>
  </si>
  <si>
    <t>-25/2</t>
  </si>
  <si>
    <t>-25/4</t>
  </si>
  <si>
    <t>-25/7</t>
  </si>
  <si>
    <t>-15/-7</t>
  </si>
  <si>
    <t>-15/-4</t>
  </si>
  <si>
    <t>-15/-2</t>
  </si>
  <si>
    <t>-15/-1</t>
  </si>
  <si>
    <t>-15/1</t>
  </si>
  <si>
    <t>-15/2</t>
  </si>
  <si>
    <t>-15/4</t>
  </si>
  <si>
    <t>-15/7</t>
  </si>
  <si>
    <t>-5/-7</t>
  </si>
  <si>
    <t>-5/-4</t>
  </si>
  <si>
    <t>-5/-2</t>
  </si>
  <si>
    <t>-5/-1</t>
  </si>
  <si>
    <t>-5/1</t>
  </si>
  <si>
    <t>-5/2</t>
  </si>
  <si>
    <t>-5/4</t>
  </si>
  <si>
    <t>-5/7</t>
  </si>
  <si>
    <t>5/-7</t>
  </si>
  <si>
    <t>5/-4</t>
  </si>
  <si>
    <t>5/-2</t>
  </si>
  <si>
    <t>5/-1</t>
  </si>
  <si>
    <t>5/1</t>
  </si>
  <si>
    <t>5/2</t>
  </si>
  <si>
    <t>5/4</t>
  </si>
  <si>
    <t>5/7</t>
  </si>
  <si>
    <t>15/-7</t>
  </si>
  <si>
    <t>15/-4</t>
  </si>
  <si>
    <t>15/-2</t>
  </si>
  <si>
    <t>15/-1</t>
  </si>
  <si>
    <t>15/1</t>
  </si>
  <si>
    <t>15/2</t>
  </si>
  <si>
    <t>15/4</t>
  </si>
  <si>
    <t>15/7</t>
  </si>
  <si>
    <t>25/-7</t>
  </si>
  <si>
    <t>25/-4</t>
  </si>
  <si>
    <t>25/-2</t>
  </si>
  <si>
    <t>25/-1</t>
  </si>
  <si>
    <t>25/1</t>
  </si>
  <si>
    <t>25/2</t>
  </si>
  <si>
    <t>25/4</t>
  </si>
  <si>
    <t>25/7</t>
  </si>
  <si>
    <t>35/-7</t>
  </si>
  <si>
    <t>35/-4</t>
  </si>
  <si>
    <t>35/-2</t>
  </si>
  <si>
    <t>35/-1</t>
  </si>
  <si>
    <t>35/1</t>
  </si>
  <si>
    <t>35/2</t>
  </si>
  <si>
    <t>35/4</t>
  </si>
  <si>
    <t>35/7</t>
  </si>
  <si>
    <t>Essai1</t>
  </si>
  <si>
    <t xml:space="preserve">left </t>
  </si>
  <si>
    <t>right</t>
  </si>
  <si>
    <t>Essai2</t>
  </si>
  <si>
    <t>Essai3</t>
  </si>
  <si>
    <t>Essai4</t>
  </si>
  <si>
    <t>Essai5</t>
  </si>
  <si>
    <t>Essai6</t>
  </si>
  <si>
    <t>Essai7</t>
  </si>
  <si>
    <t>Essai8</t>
  </si>
  <si>
    <t>Essai9</t>
  </si>
  <si>
    <t>Essai10</t>
  </si>
  <si>
    <t>left=0</t>
  </si>
  <si>
    <t>right=1</t>
  </si>
  <si>
    <t>Cadre gauche</t>
  </si>
  <si>
    <t xml:space="preserve">ligne gauche </t>
  </si>
  <si>
    <t>ligne droite</t>
  </si>
  <si>
    <t>Cadre droite</t>
  </si>
  <si>
    <t>ligne gauche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</si>
</sst>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5" formatCode="0.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
      <patternFill patternType="solid">
        <fgColor theme="9"/>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0" fontId="0" fillId="0" borderId="0" xfId="0" applyNumberFormat="1"/>
    <xf numFmtId="0" fontId="0" fillId="33" borderId="0" xfId="0" applyFill="1"/>
    <xf numFmtId="0" fontId="0" fillId="34" borderId="0" xfId="0" applyFill="1"/>
    <xf numFmtId="0" fontId="0" fillId="0" borderId="10" xfId="0" applyBorder="1"/>
    <xf numFmtId="0" fontId="0" fillId="0" borderId="11" xfId="0" applyBorder="1"/>
    <xf numFmtId="0" fontId="0" fillId="0" borderId="12" xfId="0" applyBorder="1"/>
    <xf numFmtId="0" fontId="0" fillId="0" borderId="13" xfId="0" applyBorder="1"/>
    <xf numFmtId="0" fontId="0" fillId="0" borderId="0" xfId="0" applyBorder="1"/>
    <xf numFmtId="0" fontId="0" fillId="0" borderId="14" xfId="0" applyBorder="1"/>
    <xf numFmtId="0" fontId="0" fillId="0" borderId="18" xfId="0" applyBorder="1"/>
    <xf numFmtId="0" fontId="0" fillId="0" borderId="19" xfId="0" applyBorder="1"/>
    <xf numFmtId="165" fontId="0" fillId="0" borderId="15" xfId="0" applyNumberFormat="1" applyBorder="1"/>
    <xf numFmtId="165" fontId="0" fillId="0" borderId="20" xfId="0" applyNumberFormat="1" applyBorder="1"/>
    <xf numFmtId="165" fontId="0" fillId="0" borderId="16" xfId="0" applyNumberFormat="1" applyBorder="1"/>
    <xf numFmtId="165" fontId="0" fillId="0" borderId="17" xfId="0" applyNumberFormat="1" applyBorder="1"/>
  </cellXfs>
  <cellStyles count="42">
    <cellStyle name="20 % - Accent1" xfId="19" builtinId="30" customBuiltin="1"/>
    <cellStyle name="20 % - Accent2" xfId="23" builtinId="34" customBuiltin="1"/>
    <cellStyle name="20 % - Accent3" xfId="27" builtinId="38" customBuiltin="1"/>
    <cellStyle name="20 % - Accent4" xfId="31" builtinId="42" customBuiltin="1"/>
    <cellStyle name="20 % - Accent5" xfId="35" builtinId="46" customBuiltin="1"/>
    <cellStyle name="20 % - Accent6" xfId="39" builtinId="50" customBuiltin="1"/>
    <cellStyle name="40 % - Accent1" xfId="20" builtinId="31" customBuiltin="1"/>
    <cellStyle name="40 % - Accent2" xfId="24" builtinId="35" customBuiltin="1"/>
    <cellStyle name="40 % - Accent3" xfId="28" builtinId="39" customBuiltin="1"/>
    <cellStyle name="40 % - Accent4" xfId="32" builtinId="43" customBuiltin="1"/>
    <cellStyle name="40 % - Accent5" xfId="36" builtinId="47" customBuiltin="1"/>
    <cellStyle name="40 % - Accent6" xfId="40" builtinId="51" customBuiltin="1"/>
    <cellStyle name="60 % - Accent1" xfId="21" builtinId="32" customBuiltin="1"/>
    <cellStyle name="60 % - Accent2" xfId="25" builtinId="36" customBuiltin="1"/>
    <cellStyle name="60 % - Accent3" xfId="29" builtinId="40" customBuiltin="1"/>
    <cellStyle name="60 % - Accent4" xfId="33" builtinId="44" customBuiltin="1"/>
    <cellStyle name="60 % - Accent5" xfId="37" builtinId="48" customBuiltin="1"/>
    <cellStyle name="60 %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vertissement" xfId="14" builtinId="11" customBuiltin="1"/>
    <cellStyle name="Calcul" xfId="11" builtinId="22" customBuiltin="1"/>
    <cellStyle name="Cellule liée" xfId="12" builtinId="24" customBuiltin="1"/>
    <cellStyle name="Entrée" xfId="9" builtinId="20" customBuiltin="1"/>
    <cellStyle name="Insatisfaisant" xfId="7" builtinId="27" customBuiltin="1"/>
    <cellStyle name="Neutre" xfId="8" builtinId="28" customBuiltin="1"/>
    <cellStyle name="Normal" xfId="0" builtinId="0"/>
    <cellStyle name="Note" xfId="15" builtinId="10" customBuiltin="1"/>
    <cellStyle name="Satisfaisant" xfId="6" builtinId="26" customBuiltin="1"/>
    <cellStyle name="Sortie" xfId="10" builtinId="21" customBuiltin="1"/>
    <cellStyle name="Texte explicatif" xfId="16" builtinId="53" customBuiltin="1"/>
    <cellStyle name="Titre" xfId="1" builtinId="15" customBuiltin="1"/>
    <cellStyle name="Titre 1" xfId="2" builtinId="16" customBuiltin="1"/>
    <cellStyle name="Titre 2" xfId="3" builtinId="17" customBuiltin="1"/>
    <cellStyle name="Titre 3" xfId="4" builtinId="18" customBuiltin="1"/>
    <cellStyle name="Titre 4" xfId="5" builtinId="19" customBuiltin="1"/>
    <cellStyle name="Total" xfId="17" builtinId="25" customBuiltin="1"/>
    <cellStyle name="Vérification" xfId="13" builtinId="23" customBuiltin="1"/>
  </cellStyles>
  <dxfs count="19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dPt>
            <c:idx val="3"/>
            <c:invertIfNegative val="0"/>
            <c:bubble3D val="0"/>
            <c:spPr>
              <a:solidFill>
                <a:schemeClr val="accent2"/>
              </a:solidFill>
              <a:ln>
                <a:noFill/>
              </a:ln>
              <a:effectLst/>
            </c:spPr>
            <c:extLst>
              <c:ext xmlns:c16="http://schemas.microsoft.com/office/drawing/2014/chart" uri="{C3380CC4-5D6E-409C-BE32-E72D297353CC}">
                <c16:uniqueId val="{00000002-045C-4EA2-B550-C3C94785175B}"/>
              </c:ext>
            </c:extLst>
          </c:dPt>
          <c:dPt>
            <c:idx val="4"/>
            <c:invertIfNegative val="0"/>
            <c:bubble3D val="0"/>
            <c:spPr>
              <a:solidFill>
                <a:schemeClr val="accent6"/>
              </a:solidFill>
              <a:ln>
                <a:noFill/>
              </a:ln>
              <a:effectLst/>
            </c:spPr>
            <c:extLst>
              <c:ext xmlns:c16="http://schemas.microsoft.com/office/drawing/2014/chart" uri="{C3380CC4-5D6E-409C-BE32-E72D297353CC}">
                <c16:uniqueId val="{00000008-045C-4EA2-B550-C3C94785175B}"/>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9-045C-4EA2-B550-C3C94785175B}"/>
              </c:ext>
            </c:extLst>
          </c:dPt>
          <c:dPt>
            <c:idx val="6"/>
            <c:invertIfNegative val="0"/>
            <c:bubble3D val="0"/>
            <c:spPr>
              <a:solidFill>
                <a:schemeClr val="accent6"/>
              </a:solidFill>
              <a:ln>
                <a:noFill/>
              </a:ln>
              <a:effectLst/>
            </c:spPr>
            <c:extLst>
              <c:ext xmlns:c16="http://schemas.microsoft.com/office/drawing/2014/chart" uri="{C3380CC4-5D6E-409C-BE32-E72D297353CC}">
                <c16:uniqueId val="{0000000A-045C-4EA2-B550-C3C94785175B}"/>
              </c:ext>
            </c:extLst>
          </c:dPt>
          <c:dPt>
            <c:idx val="7"/>
            <c:invertIfNegative val="0"/>
            <c:bubble3D val="0"/>
            <c:spPr>
              <a:solidFill>
                <a:schemeClr val="accent6"/>
              </a:solidFill>
              <a:ln>
                <a:noFill/>
              </a:ln>
              <a:effectLst/>
            </c:spPr>
            <c:extLst>
              <c:ext xmlns:c16="http://schemas.microsoft.com/office/drawing/2014/chart" uri="{C3380CC4-5D6E-409C-BE32-E72D297353CC}">
                <c16:uniqueId val="{0000000B-045C-4EA2-B550-C3C94785175B}"/>
              </c:ext>
            </c:extLst>
          </c:dPt>
          <c:dPt>
            <c:idx val="11"/>
            <c:invertIfNegative val="0"/>
            <c:bubble3D val="0"/>
            <c:spPr>
              <a:solidFill>
                <a:schemeClr val="accent2"/>
              </a:solidFill>
              <a:ln>
                <a:noFill/>
              </a:ln>
              <a:effectLst/>
            </c:spPr>
            <c:extLst>
              <c:ext xmlns:c16="http://schemas.microsoft.com/office/drawing/2014/chart" uri="{C3380CC4-5D6E-409C-BE32-E72D297353CC}">
                <c16:uniqueId val="{00000003-045C-4EA2-B550-C3C94785175B}"/>
              </c:ext>
            </c:extLst>
          </c:dPt>
          <c:dPt>
            <c:idx val="12"/>
            <c:invertIfNegative val="0"/>
            <c:bubble3D val="0"/>
            <c:spPr>
              <a:solidFill>
                <a:schemeClr val="accent6"/>
              </a:solidFill>
              <a:ln>
                <a:noFill/>
              </a:ln>
              <a:effectLst/>
            </c:spPr>
            <c:extLst>
              <c:ext xmlns:c16="http://schemas.microsoft.com/office/drawing/2014/chart" uri="{C3380CC4-5D6E-409C-BE32-E72D297353CC}">
                <c16:uniqueId val="{0000000C-045C-4EA2-B550-C3C94785175B}"/>
              </c:ext>
            </c:extLst>
          </c:dPt>
          <c:dPt>
            <c:idx val="13"/>
            <c:invertIfNegative val="0"/>
            <c:bubble3D val="0"/>
            <c:spPr>
              <a:solidFill>
                <a:schemeClr val="accent6"/>
              </a:solidFill>
              <a:ln>
                <a:noFill/>
              </a:ln>
              <a:effectLst/>
            </c:spPr>
            <c:extLst>
              <c:ext xmlns:c16="http://schemas.microsoft.com/office/drawing/2014/chart" uri="{C3380CC4-5D6E-409C-BE32-E72D297353CC}">
                <c16:uniqueId val="{0000000D-045C-4EA2-B550-C3C94785175B}"/>
              </c:ext>
            </c:extLst>
          </c:dPt>
          <c:dPt>
            <c:idx val="14"/>
            <c:invertIfNegative val="0"/>
            <c:bubble3D val="0"/>
            <c:spPr>
              <a:solidFill>
                <a:schemeClr val="accent6"/>
              </a:solidFill>
              <a:ln>
                <a:noFill/>
              </a:ln>
              <a:effectLst/>
            </c:spPr>
            <c:extLst>
              <c:ext xmlns:c16="http://schemas.microsoft.com/office/drawing/2014/chart" uri="{C3380CC4-5D6E-409C-BE32-E72D297353CC}">
                <c16:uniqueId val="{0000000E-045C-4EA2-B550-C3C94785175B}"/>
              </c:ext>
            </c:extLst>
          </c:dPt>
          <c:dPt>
            <c:idx val="15"/>
            <c:invertIfNegative val="0"/>
            <c:bubble3D val="0"/>
            <c:spPr>
              <a:solidFill>
                <a:schemeClr val="accent6"/>
              </a:solidFill>
              <a:ln>
                <a:noFill/>
              </a:ln>
              <a:effectLst/>
            </c:spPr>
            <c:extLst>
              <c:ext xmlns:c16="http://schemas.microsoft.com/office/drawing/2014/chart" uri="{C3380CC4-5D6E-409C-BE32-E72D297353CC}">
                <c16:uniqueId val="{0000000F-045C-4EA2-B550-C3C94785175B}"/>
              </c:ext>
            </c:extLst>
          </c:dPt>
          <c:dPt>
            <c:idx val="18"/>
            <c:invertIfNegative val="0"/>
            <c:bubble3D val="0"/>
            <c:spPr>
              <a:solidFill>
                <a:schemeClr val="accent2"/>
              </a:solidFill>
              <a:ln>
                <a:noFill/>
              </a:ln>
              <a:effectLst/>
            </c:spPr>
            <c:extLst>
              <c:ext xmlns:c16="http://schemas.microsoft.com/office/drawing/2014/chart" uri="{C3380CC4-5D6E-409C-BE32-E72D297353CC}">
                <c16:uniqueId val="{00000004-045C-4EA2-B550-C3C94785175B}"/>
              </c:ext>
            </c:extLst>
          </c:dPt>
          <c:dPt>
            <c:idx val="19"/>
            <c:invertIfNegative val="0"/>
            <c:bubble3D val="0"/>
            <c:spPr>
              <a:solidFill>
                <a:schemeClr val="accent2"/>
              </a:solidFill>
              <a:ln>
                <a:noFill/>
              </a:ln>
              <a:effectLst/>
            </c:spPr>
            <c:extLst>
              <c:ext xmlns:c16="http://schemas.microsoft.com/office/drawing/2014/chart" uri="{C3380CC4-5D6E-409C-BE32-E72D297353CC}">
                <c16:uniqueId val="{00000005-045C-4EA2-B550-C3C94785175B}"/>
              </c:ext>
            </c:extLst>
          </c:dPt>
          <c:dPt>
            <c:idx val="20"/>
            <c:invertIfNegative val="0"/>
            <c:bubble3D val="0"/>
            <c:spPr>
              <a:solidFill>
                <a:schemeClr val="accent6"/>
              </a:solidFill>
              <a:ln>
                <a:noFill/>
              </a:ln>
              <a:effectLst/>
            </c:spPr>
            <c:extLst>
              <c:ext xmlns:c16="http://schemas.microsoft.com/office/drawing/2014/chart" uri="{C3380CC4-5D6E-409C-BE32-E72D297353CC}">
                <c16:uniqueId val="{00000010-045C-4EA2-B550-C3C94785175B}"/>
              </c:ext>
            </c:extLst>
          </c:dPt>
          <c:dPt>
            <c:idx val="21"/>
            <c:invertIfNegative val="0"/>
            <c:bubble3D val="0"/>
            <c:spPr>
              <a:solidFill>
                <a:schemeClr val="accent6"/>
              </a:solidFill>
              <a:ln>
                <a:noFill/>
              </a:ln>
              <a:effectLst/>
            </c:spPr>
            <c:extLst>
              <c:ext xmlns:c16="http://schemas.microsoft.com/office/drawing/2014/chart" uri="{C3380CC4-5D6E-409C-BE32-E72D297353CC}">
                <c16:uniqueId val="{00000011-045C-4EA2-B550-C3C94785175B}"/>
              </c:ext>
            </c:extLst>
          </c:dPt>
          <c:dPt>
            <c:idx val="22"/>
            <c:invertIfNegative val="0"/>
            <c:bubble3D val="0"/>
            <c:spPr>
              <a:solidFill>
                <a:schemeClr val="accent6"/>
              </a:solidFill>
              <a:ln>
                <a:noFill/>
              </a:ln>
              <a:effectLst/>
            </c:spPr>
            <c:extLst>
              <c:ext xmlns:c16="http://schemas.microsoft.com/office/drawing/2014/chart" uri="{C3380CC4-5D6E-409C-BE32-E72D297353CC}">
                <c16:uniqueId val="{00000012-045C-4EA2-B550-C3C94785175B}"/>
              </c:ext>
            </c:extLst>
          </c:dPt>
          <c:dPt>
            <c:idx val="23"/>
            <c:invertIfNegative val="0"/>
            <c:bubble3D val="0"/>
            <c:spPr>
              <a:solidFill>
                <a:schemeClr val="accent6"/>
              </a:solidFill>
              <a:ln>
                <a:noFill/>
              </a:ln>
              <a:effectLst/>
            </c:spPr>
            <c:extLst>
              <c:ext xmlns:c16="http://schemas.microsoft.com/office/drawing/2014/chart" uri="{C3380CC4-5D6E-409C-BE32-E72D297353CC}">
                <c16:uniqueId val="{00000013-045C-4EA2-B550-C3C94785175B}"/>
              </c:ext>
            </c:extLst>
          </c:dPt>
          <c:dPt>
            <c:idx val="27"/>
            <c:invertIfNegative val="0"/>
            <c:bubble3D val="0"/>
            <c:spPr>
              <a:solidFill>
                <a:schemeClr val="accent2"/>
              </a:solidFill>
              <a:ln>
                <a:noFill/>
              </a:ln>
              <a:effectLst/>
            </c:spPr>
            <c:extLst>
              <c:ext xmlns:c16="http://schemas.microsoft.com/office/drawing/2014/chart" uri="{C3380CC4-5D6E-409C-BE32-E72D297353CC}">
                <c16:uniqueId val="{00000006-045C-4EA2-B550-C3C94785175B}"/>
              </c:ext>
            </c:extLst>
          </c:dPt>
          <c:dPt>
            <c:idx val="28"/>
            <c:invertIfNegative val="0"/>
            <c:bubble3D val="0"/>
            <c:spPr>
              <a:solidFill>
                <a:schemeClr val="accent6"/>
              </a:solidFill>
              <a:ln>
                <a:noFill/>
              </a:ln>
              <a:effectLst/>
            </c:spPr>
            <c:extLst>
              <c:ext xmlns:c16="http://schemas.microsoft.com/office/drawing/2014/chart" uri="{C3380CC4-5D6E-409C-BE32-E72D297353CC}">
                <c16:uniqueId val="{00000014-045C-4EA2-B550-C3C94785175B}"/>
              </c:ext>
            </c:extLst>
          </c:dPt>
          <c:dPt>
            <c:idx val="29"/>
            <c:invertIfNegative val="0"/>
            <c:bubble3D val="0"/>
            <c:spPr>
              <a:solidFill>
                <a:schemeClr val="accent6"/>
              </a:solidFill>
              <a:ln>
                <a:noFill/>
              </a:ln>
              <a:effectLst/>
            </c:spPr>
            <c:extLst>
              <c:ext xmlns:c16="http://schemas.microsoft.com/office/drawing/2014/chart" uri="{C3380CC4-5D6E-409C-BE32-E72D297353CC}">
                <c16:uniqueId val="{00000015-045C-4EA2-B550-C3C94785175B}"/>
              </c:ext>
            </c:extLst>
          </c:dPt>
          <c:dPt>
            <c:idx val="30"/>
            <c:invertIfNegative val="0"/>
            <c:bubble3D val="0"/>
            <c:spPr>
              <a:solidFill>
                <a:schemeClr val="accent6"/>
              </a:solidFill>
              <a:ln>
                <a:noFill/>
              </a:ln>
              <a:effectLst/>
            </c:spPr>
            <c:extLst>
              <c:ext xmlns:c16="http://schemas.microsoft.com/office/drawing/2014/chart" uri="{C3380CC4-5D6E-409C-BE32-E72D297353CC}">
                <c16:uniqueId val="{00000016-045C-4EA2-B550-C3C94785175B}"/>
              </c:ext>
            </c:extLst>
          </c:dPt>
          <c:dPt>
            <c:idx val="31"/>
            <c:invertIfNegative val="0"/>
            <c:bubble3D val="0"/>
            <c:spPr>
              <a:solidFill>
                <a:schemeClr val="accent1"/>
              </a:solidFill>
              <a:ln>
                <a:noFill/>
              </a:ln>
              <a:effectLst/>
            </c:spPr>
            <c:extLst>
              <c:ext xmlns:c16="http://schemas.microsoft.com/office/drawing/2014/chart" uri="{C3380CC4-5D6E-409C-BE32-E72D297353CC}">
                <c16:uniqueId val="{00000017-045C-4EA2-B550-C3C94785175B}"/>
              </c:ext>
            </c:extLst>
          </c:dPt>
          <c:dPt>
            <c:idx val="36"/>
            <c:invertIfNegative val="0"/>
            <c:bubble3D val="0"/>
            <c:spPr>
              <a:solidFill>
                <a:schemeClr val="accent1"/>
              </a:solidFill>
              <a:ln>
                <a:noFill/>
              </a:ln>
              <a:effectLst/>
            </c:spPr>
            <c:extLst>
              <c:ext xmlns:c16="http://schemas.microsoft.com/office/drawing/2014/chart" uri="{C3380CC4-5D6E-409C-BE32-E72D297353CC}">
                <c16:uniqueId val="{00000018-045C-4EA2-B550-C3C94785175B}"/>
              </c:ext>
            </c:extLst>
          </c:dPt>
          <c:dPt>
            <c:idx val="37"/>
            <c:invertIfNegative val="0"/>
            <c:bubble3D val="0"/>
            <c:spPr>
              <a:solidFill>
                <a:schemeClr val="accent1"/>
              </a:solidFill>
              <a:ln>
                <a:noFill/>
              </a:ln>
              <a:effectLst/>
            </c:spPr>
            <c:extLst>
              <c:ext xmlns:c16="http://schemas.microsoft.com/office/drawing/2014/chart" uri="{C3380CC4-5D6E-409C-BE32-E72D297353CC}">
                <c16:uniqueId val="{00000019-045C-4EA2-B550-C3C94785175B}"/>
              </c:ext>
            </c:extLst>
          </c:dPt>
          <c:dPt>
            <c:idx val="38"/>
            <c:invertIfNegative val="0"/>
            <c:bubble3D val="0"/>
            <c:spPr>
              <a:solidFill>
                <a:schemeClr val="accent1"/>
              </a:solidFill>
              <a:ln>
                <a:noFill/>
              </a:ln>
              <a:effectLst/>
            </c:spPr>
            <c:extLst>
              <c:ext xmlns:c16="http://schemas.microsoft.com/office/drawing/2014/chart" uri="{C3380CC4-5D6E-409C-BE32-E72D297353CC}">
                <c16:uniqueId val="{0000001A-045C-4EA2-B550-C3C94785175B}"/>
              </c:ext>
            </c:extLst>
          </c:dPt>
          <c:dPt>
            <c:idx val="39"/>
            <c:invertIfNegative val="0"/>
            <c:bubble3D val="0"/>
            <c:spPr>
              <a:solidFill>
                <a:schemeClr val="accent1"/>
              </a:solidFill>
              <a:ln>
                <a:noFill/>
              </a:ln>
              <a:effectLst/>
            </c:spPr>
            <c:extLst>
              <c:ext xmlns:c16="http://schemas.microsoft.com/office/drawing/2014/chart" uri="{C3380CC4-5D6E-409C-BE32-E72D297353CC}">
                <c16:uniqueId val="{0000001B-045C-4EA2-B550-C3C94785175B}"/>
              </c:ext>
            </c:extLst>
          </c:dPt>
          <c:dPt>
            <c:idx val="59"/>
            <c:invertIfNegative val="0"/>
            <c:bubble3D val="0"/>
            <c:spPr>
              <a:solidFill>
                <a:schemeClr val="accent2"/>
              </a:solidFill>
              <a:ln>
                <a:noFill/>
              </a:ln>
              <a:effectLst/>
            </c:spPr>
            <c:extLst>
              <c:ext xmlns:c16="http://schemas.microsoft.com/office/drawing/2014/chart" uri="{C3380CC4-5D6E-409C-BE32-E72D297353CC}">
                <c16:uniqueId val="{00000007-045C-4EA2-B550-C3C94785175B}"/>
              </c:ext>
            </c:extLst>
          </c:dPt>
          <c:val>
            <c:numRef>
              <c:f>Feuil1!$B$16:$BM$16</c:f>
              <c:numCache>
                <c:formatCode>General</c:formatCode>
                <c:ptCount val="64"/>
                <c:pt idx="0">
                  <c:v>0</c:v>
                </c:pt>
                <c:pt idx="1">
                  <c:v>0</c:v>
                </c:pt>
                <c:pt idx="2">
                  <c:v>0</c:v>
                </c:pt>
                <c:pt idx="3">
                  <c:v>0.1</c:v>
                </c:pt>
                <c:pt idx="4">
                  <c:v>1</c:v>
                </c:pt>
                <c:pt idx="5">
                  <c:v>1</c:v>
                </c:pt>
                <c:pt idx="6">
                  <c:v>1</c:v>
                </c:pt>
                <c:pt idx="7">
                  <c:v>1</c:v>
                </c:pt>
                <c:pt idx="8">
                  <c:v>0</c:v>
                </c:pt>
                <c:pt idx="9">
                  <c:v>0</c:v>
                </c:pt>
                <c:pt idx="10">
                  <c:v>0</c:v>
                </c:pt>
                <c:pt idx="11">
                  <c:v>0.3</c:v>
                </c:pt>
                <c:pt idx="12">
                  <c:v>1</c:v>
                </c:pt>
                <c:pt idx="13">
                  <c:v>1</c:v>
                </c:pt>
                <c:pt idx="14">
                  <c:v>1</c:v>
                </c:pt>
                <c:pt idx="15">
                  <c:v>1</c:v>
                </c:pt>
                <c:pt idx="16">
                  <c:v>0</c:v>
                </c:pt>
                <c:pt idx="17">
                  <c:v>0</c:v>
                </c:pt>
                <c:pt idx="18">
                  <c:v>0.2</c:v>
                </c:pt>
                <c:pt idx="19">
                  <c:v>0.1</c:v>
                </c:pt>
                <c:pt idx="20">
                  <c:v>0.8</c:v>
                </c:pt>
                <c:pt idx="21">
                  <c:v>1</c:v>
                </c:pt>
                <c:pt idx="22">
                  <c:v>1</c:v>
                </c:pt>
                <c:pt idx="23">
                  <c:v>1</c:v>
                </c:pt>
                <c:pt idx="24">
                  <c:v>0</c:v>
                </c:pt>
                <c:pt idx="25">
                  <c:v>0</c:v>
                </c:pt>
                <c:pt idx="26">
                  <c:v>0</c:v>
                </c:pt>
                <c:pt idx="27">
                  <c:v>0.6</c:v>
                </c:pt>
                <c:pt idx="28">
                  <c:v>0.9</c:v>
                </c:pt>
                <c:pt idx="29">
                  <c:v>1</c:v>
                </c:pt>
                <c:pt idx="30">
                  <c:v>1</c:v>
                </c:pt>
                <c:pt idx="31">
                  <c:v>1</c:v>
                </c:pt>
                <c:pt idx="32">
                  <c:v>0</c:v>
                </c:pt>
                <c:pt idx="33">
                  <c:v>0</c:v>
                </c:pt>
                <c:pt idx="34">
                  <c:v>0</c:v>
                </c:pt>
                <c:pt idx="35">
                  <c:v>0</c:v>
                </c:pt>
                <c:pt idx="36">
                  <c:v>0.7</c:v>
                </c:pt>
                <c:pt idx="37">
                  <c:v>0.9</c:v>
                </c:pt>
                <c:pt idx="38">
                  <c:v>1</c:v>
                </c:pt>
                <c:pt idx="39">
                  <c:v>1</c:v>
                </c:pt>
                <c:pt idx="40">
                  <c:v>0</c:v>
                </c:pt>
                <c:pt idx="41">
                  <c:v>0</c:v>
                </c:pt>
                <c:pt idx="42">
                  <c:v>0</c:v>
                </c:pt>
                <c:pt idx="43">
                  <c:v>0</c:v>
                </c:pt>
                <c:pt idx="44">
                  <c:v>0.8</c:v>
                </c:pt>
                <c:pt idx="45">
                  <c:v>1</c:v>
                </c:pt>
                <c:pt idx="46">
                  <c:v>1</c:v>
                </c:pt>
                <c:pt idx="47">
                  <c:v>1</c:v>
                </c:pt>
                <c:pt idx="48">
                  <c:v>0</c:v>
                </c:pt>
                <c:pt idx="49">
                  <c:v>0</c:v>
                </c:pt>
                <c:pt idx="50">
                  <c:v>0</c:v>
                </c:pt>
                <c:pt idx="51">
                  <c:v>0</c:v>
                </c:pt>
                <c:pt idx="52">
                  <c:v>1</c:v>
                </c:pt>
                <c:pt idx="53">
                  <c:v>1</c:v>
                </c:pt>
                <c:pt idx="54">
                  <c:v>1</c:v>
                </c:pt>
                <c:pt idx="55">
                  <c:v>1</c:v>
                </c:pt>
                <c:pt idx="56">
                  <c:v>0</c:v>
                </c:pt>
                <c:pt idx="57">
                  <c:v>0</c:v>
                </c:pt>
                <c:pt idx="58">
                  <c:v>0</c:v>
                </c:pt>
                <c:pt idx="59">
                  <c:v>0.2</c:v>
                </c:pt>
                <c:pt idx="60">
                  <c:v>0.8</c:v>
                </c:pt>
                <c:pt idx="61">
                  <c:v>0.9</c:v>
                </c:pt>
                <c:pt idx="62">
                  <c:v>1</c:v>
                </c:pt>
                <c:pt idx="63">
                  <c:v>1</c:v>
                </c:pt>
              </c:numCache>
            </c:numRef>
          </c:val>
          <c:extLst>
            <c:ext xmlns:c16="http://schemas.microsoft.com/office/drawing/2014/chart" uri="{C3380CC4-5D6E-409C-BE32-E72D297353CC}">
              <c16:uniqueId val="{00000000-045C-4EA2-B550-C3C94785175B}"/>
            </c:ext>
          </c:extLst>
        </c:ser>
        <c:dLbls>
          <c:showLegendKey val="0"/>
          <c:showVal val="0"/>
          <c:showCatName val="0"/>
          <c:showSerName val="0"/>
          <c:showPercent val="0"/>
          <c:showBubbleSize val="0"/>
        </c:dLbls>
        <c:gapWidth val="219"/>
        <c:overlap val="-27"/>
        <c:axId val="1189468336"/>
        <c:axId val="1189462512"/>
      </c:barChart>
      <c:catAx>
        <c:axId val="118946833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89462512"/>
        <c:crosses val="autoZero"/>
        <c:auto val="1"/>
        <c:lblAlgn val="ctr"/>
        <c:lblOffset val="100"/>
        <c:noMultiLvlLbl val="0"/>
      </c:catAx>
      <c:valAx>
        <c:axId val="1189462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89468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285750</xdr:colOff>
      <xdr:row>25</xdr:row>
      <xdr:rowOff>127000</xdr:rowOff>
    </xdr:from>
    <xdr:to>
      <xdr:col>24</xdr:col>
      <xdr:colOff>317500</xdr:colOff>
      <xdr:row>49</xdr:row>
      <xdr:rowOff>0</xdr:rowOff>
    </xdr:to>
    <xdr:graphicFrame macro="">
      <xdr:nvGraphicFramePr>
        <xdr:cNvPr id="3" name="Graphique 2">
          <a:extLst>
            <a:ext uri="{FF2B5EF4-FFF2-40B4-BE49-F238E27FC236}">
              <a16:creationId xmlns:a16="http://schemas.microsoft.com/office/drawing/2014/main" id="{18434FA7-BB26-4E0E-BC9D-FAFB13A7A8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queryTables/queryTable1.xml><?xml version="1.0" encoding="utf-8"?>
<queryTable xmlns="http://schemas.openxmlformats.org/spreadsheetml/2006/main" name="DonnéesExternes_1" connectionId="1" autoFormatId="16" applyNumberFormats="0" applyBorderFormats="0" applyFontFormats="0" applyPatternFormats="0" applyAlignmentFormats="0" applyWidthHeightFormats="0">
  <queryTableRefresh nextId="66">
    <queryTableFields count="65">
      <queryTableField id="1" name="Essai" tableColumnId="1"/>
      <queryTableField id="2" name="-35/-7" tableColumnId="2"/>
      <queryTableField id="3" name="-35/-4" tableColumnId="3"/>
      <queryTableField id="4" name="-35/-2" tableColumnId="4"/>
      <queryTableField id="5" name="-35/-1" tableColumnId="5"/>
      <queryTableField id="6" name="-35/1" tableColumnId="6"/>
      <queryTableField id="7" name="-35/2" tableColumnId="7"/>
      <queryTableField id="8" name="-35/4" tableColumnId="8"/>
      <queryTableField id="9" name="-35/7" tableColumnId="9"/>
      <queryTableField id="10" name="-25/-7" tableColumnId="10"/>
      <queryTableField id="11" name="-25/-4" tableColumnId="11"/>
      <queryTableField id="12" name="-25/-2" tableColumnId="12"/>
      <queryTableField id="13" name="-25/-1" tableColumnId="13"/>
      <queryTableField id="14" name="-25/1" tableColumnId="14"/>
      <queryTableField id="15" name="-25/2" tableColumnId="15"/>
      <queryTableField id="16" name="-25/4" tableColumnId="16"/>
      <queryTableField id="17" name="-25/7" tableColumnId="17"/>
      <queryTableField id="18" name="-15/-7" tableColumnId="18"/>
      <queryTableField id="19" name="-15/-4" tableColumnId="19"/>
      <queryTableField id="20" name="-15/-2" tableColumnId="20"/>
      <queryTableField id="21" name="-15/-1" tableColumnId="21"/>
      <queryTableField id="22" name="-15/1" tableColumnId="22"/>
      <queryTableField id="23" name="-15/2" tableColumnId="23"/>
      <queryTableField id="24" name="-15/4" tableColumnId="24"/>
      <queryTableField id="25" name="-15/7" tableColumnId="25"/>
      <queryTableField id="26" name="-5/-7" tableColumnId="26"/>
      <queryTableField id="27" name="-5/-4" tableColumnId="27"/>
      <queryTableField id="28" name="-5/-2" tableColumnId="28"/>
      <queryTableField id="29" name="-5/-1" tableColumnId="29"/>
      <queryTableField id="30" name="-5/1" tableColumnId="30"/>
      <queryTableField id="31" name="-5/2" tableColumnId="31"/>
      <queryTableField id="32" name="-5/4" tableColumnId="32"/>
      <queryTableField id="33" name="-5/7" tableColumnId="33"/>
      <queryTableField id="34" name="5/-7" tableColumnId="34"/>
      <queryTableField id="35" name="5/-4" tableColumnId="35"/>
      <queryTableField id="36" name="5/-2" tableColumnId="36"/>
      <queryTableField id="37" name="5/-1" tableColumnId="37"/>
      <queryTableField id="38" name="5/1" tableColumnId="38"/>
      <queryTableField id="39" name="5/2" tableColumnId="39"/>
      <queryTableField id="40" name="5/4" tableColumnId="40"/>
      <queryTableField id="41" name="5/7" tableColumnId="41"/>
      <queryTableField id="42" name="15/-7" tableColumnId="42"/>
      <queryTableField id="43" name="15/-4" tableColumnId="43"/>
      <queryTableField id="44" name="15/-2" tableColumnId="44"/>
      <queryTableField id="45" name="15/-1" tableColumnId="45"/>
      <queryTableField id="46" name="15/1" tableColumnId="46"/>
      <queryTableField id="47" name="15/2" tableColumnId="47"/>
      <queryTableField id="48" name="15/4" tableColumnId="48"/>
      <queryTableField id="49" name="15/7" tableColumnId="49"/>
      <queryTableField id="50" name="25/-7" tableColumnId="50"/>
      <queryTableField id="51" name="25/-4" tableColumnId="51"/>
      <queryTableField id="52" name="25/-2" tableColumnId="52"/>
      <queryTableField id="53" name="25/-1" tableColumnId="53"/>
      <queryTableField id="54" name="25/1" tableColumnId="54"/>
      <queryTableField id="55" name="25/2" tableColumnId="55"/>
      <queryTableField id="56" name="25/4" tableColumnId="56"/>
      <queryTableField id="57" name="25/7" tableColumnId="57"/>
      <queryTableField id="58" name="35/-7" tableColumnId="58"/>
      <queryTableField id="59" name="35/-4" tableColumnId="59"/>
      <queryTableField id="60" name="35/-2" tableColumnId="60"/>
      <queryTableField id="61" name="35/-1" tableColumnId="61"/>
      <queryTableField id="62" name="35/1" tableColumnId="62"/>
      <queryTableField id="63" name="35/2" tableColumnId="63"/>
      <queryTableField id="64" name="35/4" tableColumnId="64"/>
      <queryTableField id="65" name="35/7" tableColumnId="65"/>
    </queryTableFields>
  </queryTableRefresh>
</queryTable>
</file>

<file path=xl/queryTables/queryTable2.xml><?xml version="1.0" encoding="utf-8"?>
<queryTable xmlns="http://schemas.openxmlformats.org/spreadsheetml/2006/main" name="DonnéesExternes_1" connectionId="2" autoFormatId="16" applyNumberFormats="0" applyBorderFormats="0" applyFontFormats="0" applyPatternFormats="0" applyAlignmentFormats="0" applyWidthHeightFormats="0">
  <queryTableRefresh nextId="66">
    <queryTableFields count="65">
      <queryTableField id="1" name="Essai" tableColumnId="1"/>
      <queryTableField id="2" name="-35/-7" tableColumnId="2"/>
      <queryTableField id="3" name="-35/-4" tableColumnId="3"/>
      <queryTableField id="4" name="-35/-2" tableColumnId="4"/>
      <queryTableField id="5" name="-35/-1" tableColumnId="5"/>
      <queryTableField id="6" name="-35/1" tableColumnId="6"/>
      <queryTableField id="7" name="-35/2" tableColumnId="7"/>
      <queryTableField id="8" name="-35/4" tableColumnId="8"/>
      <queryTableField id="9" name="-35/7" tableColumnId="9"/>
      <queryTableField id="10" name="-25/-7" tableColumnId="10"/>
      <queryTableField id="11" name="-25/-4" tableColumnId="11"/>
      <queryTableField id="12" name="-25/-2" tableColumnId="12"/>
      <queryTableField id="13" name="-25/-1" tableColumnId="13"/>
      <queryTableField id="14" name="-25/1" tableColumnId="14"/>
      <queryTableField id="15" name="-25/2" tableColumnId="15"/>
      <queryTableField id="16" name="-25/4" tableColumnId="16"/>
      <queryTableField id="17" name="-25/7" tableColumnId="17"/>
      <queryTableField id="18" name="-15/-7" tableColumnId="18"/>
      <queryTableField id="19" name="-15/-4" tableColumnId="19"/>
      <queryTableField id="20" name="-15/-2" tableColumnId="20"/>
      <queryTableField id="21" name="-15/-1" tableColumnId="21"/>
      <queryTableField id="22" name="-15/1" tableColumnId="22"/>
      <queryTableField id="23" name="-15/2" tableColumnId="23"/>
      <queryTableField id="24" name="-15/4" tableColumnId="24"/>
      <queryTableField id="25" name="-15/7" tableColumnId="25"/>
      <queryTableField id="26" name="-5/-7" tableColumnId="26"/>
      <queryTableField id="27" name="-5/-4" tableColumnId="27"/>
      <queryTableField id="28" name="-5/-2" tableColumnId="28"/>
      <queryTableField id="29" name="-5/-1" tableColumnId="29"/>
      <queryTableField id="30" name="-5/1" tableColumnId="30"/>
      <queryTableField id="31" name="-5/2" tableColumnId="31"/>
      <queryTableField id="32" name="-5/4" tableColumnId="32"/>
      <queryTableField id="33" name="-5/7" tableColumnId="33"/>
      <queryTableField id="34" name="5/-7" tableColumnId="34"/>
      <queryTableField id="35" name="5/-4" tableColumnId="35"/>
      <queryTableField id="36" name="5/-2" tableColumnId="36"/>
      <queryTableField id="37" name="5/-1" tableColumnId="37"/>
      <queryTableField id="38" name="5/1" tableColumnId="38"/>
      <queryTableField id="39" name="5/2" tableColumnId="39"/>
      <queryTableField id="40" name="5/4" tableColumnId="40"/>
      <queryTableField id="41" name="5/7" tableColumnId="41"/>
      <queryTableField id="42" name="15/-7" tableColumnId="42"/>
      <queryTableField id="43" name="15/-4" tableColumnId="43"/>
      <queryTableField id="44" name="15/-2" tableColumnId="44"/>
      <queryTableField id="45" name="15/-1" tableColumnId="45"/>
      <queryTableField id="46" name="15/1" tableColumnId="46"/>
      <queryTableField id="47" name="15/2" tableColumnId="47"/>
      <queryTableField id="48" name="15/4" tableColumnId="48"/>
      <queryTableField id="49" name="15/7" tableColumnId="49"/>
      <queryTableField id="50" name="25/-7" tableColumnId="50"/>
      <queryTableField id="51" name="25/-4" tableColumnId="51"/>
      <queryTableField id="52" name="25/-2" tableColumnId="52"/>
      <queryTableField id="53" name="25/-1" tableColumnId="53"/>
      <queryTableField id="54" name="25/1" tableColumnId="54"/>
      <queryTableField id="55" name="25/2" tableColumnId="55"/>
      <queryTableField id="56" name="25/4" tableColumnId="56"/>
      <queryTableField id="57" name="25/7" tableColumnId="57"/>
      <queryTableField id="58" name="35/-7" tableColumnId="58"/>
      <queryTableField id="59" name="35/-4" tableColumnId="59"/>
      <queryTableField id="60" name="35/-2" tableColumnId="60"/>
      <queryTableField id="61" name="35/-1" tableColumnId="61"/>
      <queryTableField id="62" name="35/1" tableColumnId="62"/>
      <queryTableField id="63" name="35/2" tableColumnId="63"/>
      <queryTableField id="64" name="35/4" tableColumnId="64"/>
      <queryTableField id="65" name="35/7" tableColumnId="65"/>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id="1" name="psych_RFT_COTE_sub_02PC" displayName="psych_RFT_COTE_sub_02PC" ref="A1:BM11" tableType="queryTable" totalsRowShown="0">
  <autoFilter ref="A1:BM11"/>
  <tableColumns count="65">
    <tableColumn id="1" uniqueName="1" name="Essai" queryTableFieldId="1" dataDxfId="194"/>
    <tableColumn id="2" uniqueName="2" name="-35/-7" queryTableFieldId="2" dataDxfId="193"/>
    <tableColumn id="3" uniqueName="3" name="-35/-4" queryTableFieldId="3" dataDxfId="192"/>
    <tableColumn id="4" uniqueName="4" name="-35/-2" queryTableFieldId="4" dataDxfId="191"/>
    <tableColumn id="5" uniqueName="5" name="-35/-1" queryTableFieldId="5" dataDxfId="190"/>
    <tableColumn id="6" uniqueName="6" name="-35/1" queryTableFieldId="6" dataDxfId="189"/>
    <tableColumn id="7" uniqueName="7" name="-35/2" queryTableFieldId="7" dataDxfId="188"/>
    <tableColumn id="8" uniqueName="8" name="-35/4" queryTableFieldId="8" dataDxfId="187"/>
    <tableColumn id="9" uniqueName="9" name="-35/7" queryTableFieldId="9" dataDxfId="186"/>
    <tableColumn id="10" uniqueName="10" name="-25/-7" queryTableFieldId="10" dataDxfId="185"/>
    <tableColumn id="11" uniqueName="11" name="-25/-4" queryTableFieldId="11" dataDxfId="184"/>
    <tableColumn id="12" uniqueName="12" name="-25/-2" queryTableFieldId="12" dataDxfId="183"/>
    <tableColumn id="13" uniqueName="13" name="-25/-1" queryTableFieldId="13" dataDxfId="182"/>
    <tableColumn id="14" uniqueName="14" name="-25/1" queryTableFieldId="14" dataDxfId="181"/>
    <tableColumn id="15" uniqueName="15" name="-25/2" queryTableFieldId="15" dataDxfId="180"/>
    <tableColumn id="16" uniqueName="16" name="-25/4" queryTableFieldId="16" dataDxfId="179"/>
    <tableColumn id="17" uniqueName="17" name="-25/7" queryTableFieldId="17" dataDxfId="178"/>
    <tableColumn id="18" uniqueName="18" name="-15/-7" queryTableFieldId="18" dataDxfId="177"/>
    <tableColumn id="19" uniqueName="19" name="-15/-4" queryTableFieldId="19" dataDxfId="176"/>
    <tableColumn id="20" uniqueName="20" name="-15/-2" queryTableFieldId="20" dataDxfId="175"/>
    <tableColumn id="21" uniqueName="21" name="-15/-1" queryTableFieldId="21" dataDxfId="174"/>
    <tableColumn id="22" uniqueName="22" name="-15/1" queryTableFieldId="22" dataDxfId="173"/>
    <tableColumn id="23" uniqueName="23" name="-15/2" queryTableFieldId="23" dataDxfId="172"/>
    <tableColumn id="24" uniqueName="24" name="-15/4" queryTableFieldId="24" dataDxfId="171"/>
    <tableColumn id="25" uniqueName="25" name="-15/7" queryTableFieldId="25" dataDxfId="170"/>
    <tableColumn id="26" uniqueName="26" name="-5/-7" queryTableFieldId="26" dataDxfId="169"/>
    <tableColumn id="27" uniqueName="27" name="-5/-4" queryTableFieldId="27" dataDxfId="168"/>
    <tableColumn id="28" uniqueName="28" name="-5/-2" queryTableFieldId="28" dataDxfId="167"/>
    <tableColumn id="29" uniqueName="29" name="-5/-1" queryTableFieldId="29" dataDxfId="166"/>
    <tableColumn id="30" uniqueName="30" name="-5/1" queryTableFieldId="30" dataDxfId="165"/>
    <tableColumn id="31" uniqueName="31" name="-5/2" queryTableFieldId="31" dataDxfId="164"/>
    <tableColumn id="32" uniqueName="32" name="-5/4" queryTableFieldId="32" dataDxfId="163"/>
    <tableColumn id="33" uniqueName="33" name="-5/7" queryTableFieldId="33" dataDxfId="162"/>
    <tableColumn id="34" uniqueName="34" name="5/-7" queryTableFieldId="34" dataDxfId="161"/>
    <tableColumn id="35" uniqueName="35" name="5/-4" queryTableFieldId="35" dataDxfId="160"/>
    <tableColumn id="36" uniqueName="36" name="5/-2" queryTableFieldId="36" dataDxfId="159"/>
    <tableColumn id="37" uniqueName="37" name="5/-1" queryTableFieldId="37" dataDxfId="158"/>
    <tableColumn id="38" uniqueName="38" name="5/1" queryTableFieldId="38" dataDxfId="157"/>
    <tableColumn id="39" uniqueName="39" name="5/2" queryTableFieldId="39" dataDxfId="156"/>
    <tableColumn id="40" uniqueName="40" name="5/4" queryTableFieldId="40" dataDxfId="155"/>
    <tableColumn id="41" uniqueName="41" name="5/7" queryTableFieldId="41" dataDxfId="154"/>
    <tableColumn id="42" uniqueName="42" name="15/-7" queryTableFieldId="42" dataDxfId="153"/>
    <tableColumn id="43" uniqueName="43" name="15/-4" queryTableFieldId="43" dataDxfId="152"/>
    <tableColumn id="44" uniqueName="44" name="15/-2" queryTableFieldId="44" dataDxfId="151"/>
    <tableColumn id="45" uniqueName="45" name="15/-1" queryTableFieldId="45" dataDxfId="150"/>
    <tableColumn id="46" uniqueName="46" name="15/1" queryTableFieldId="46" dataDxfId="149"/>
    <tableColumn id="47" uniqueName="47" name="15/2" queryTableFieldId="47" dataDxfId="148"/>
    <tableColumn id="48" uniqueName="48" name="15/4" queryTableFieldId="48" dataDxfId="147"/>
    <tableColumn id="49" uniqueName="49" name="15/7" queryTableFieldId="49" dataDxfId="146"/>
    <tableColumn id="50" uniqueName="50" name="25/-7" queryTableFieldId="50" dataDxfId="145"/>
    <tableColumn id="51" uniqueName="51" name="25/-4" queryTableFieldId="51" dataDxfId="144"/>
    <tableColumn id="52" uniqueName="52" name="25/-2" queryTableFieldId="52" dataDxfId="143"/>
    <tableColumn id="53" uniqueName="53" name="25/-1" queryTableFieldId="53" dataDxfId="142"/>
    <tableColumn id="54" uniqueName="54" name="25/1" queryTableFieldId="54" dataDxfId="141"/>
    <tableColumn id="55" uniqueName="55" name="25/2" queryTableFieldId="55" dataDxfId="140"/>
    <tableColumn id="56" uniqueName="56" name="25/4" queryTableFieldId="56" dataDxfId="139"/>
    <tableColumn id="57" uniqueName="57" name="25/7" queryTableFieldId="57" dataDxfId="138"/>
    <tableColumn id="58" uniqueName="58" name="35/-7" queryTableFieldId="58" dataDxfId="137"/>
    <tableColumn id="59" uniqueName="59" name="35/-4" queryTableFieldId="59" dataDxfId="136"/>
    <tableColumn id="60" uniqueName="60" name="35/-2" queryTableFieldId="60" dataDxfId="135"/>
    <tableColumn id="61" uniqueName="61" name="35/-1" queryTableFieldId="61" dataDxfId="134"/>
    <tableColumn id="62" uniqueName="62" name="35/1" queryTableFieldId="62" dataDxfId="133"/>
    <tableColumn id="63" uniqueName="63" name="35/2" queryTableFieldId="63" dataDxfId="132"/>
    <tableColumn id="64" uniqueName="64" name="35/4" queryTableFieldId="64" dataDxfId="131"/>
    <tableColumn id="65" uniqueName="65" name="35/7" queryTableFieldId="65" dataDxfId="130"/>
  </tableColumns>
  <tableStyleInfo name="TableStyleMedium7" showFirstColumn="0" showLastColumn="0" showRowStripes="1" showColumnStripes="0"/>
</table>
</file>

<file path=xl/tables/table2.xml><?xml version="1.0" encoding="utf-8"?>
<table xmlns="http://schemas.openxmlformats.org/spreadsheetml/2006/main" id="2" name="psych_RFT_COTE_sub_02PC3" displayName="psych_RFT_COTE_sub_02PC3" ref="A1:BM12" tableType="queryTable" totalsRowCount="1">
  <autoFilter ref="A1:BM11"/>
  <tableColumns count="65">
    <tableColumn id="1" uniqueName="1" name="Essai" queryTableFieldId="1" dataDxfId="129" totalsRowDxfId="128"/>
    <tableColumn id="2" uniqueName="2" name="-35/-7" totalsRowFunction="custom" queryTableFieldId="2" dataDxfId="127" totalsRowDxfId="126">
      <totalsRowFormula>AVERAGE(psych_RFT_COTE_sub_02PC3[-35/-7])</totalsRowFormula>
    </tableColumn>
    <tableColumn id="3" uniqueName="3" name="-35/-4" totalsRowFunction="custom" queryTableFieldId="3" dataDxfId="125" totalsRowDxfId="124">
      <totalsRowFormula>AVERAGE(psych_RFT_COTE_sub_02PC3[-35/-4])</totalsRowFormula>
    </tableColumn>
    <tableColumn id="4" uniqueName="4" name="-35/-2" totalsRowFunction="custom" queryTableFieldId="4" dataDxfId="123" totalsRowDxfId="122">
      <totalsRowFormula>AVERAGE(psych_RFT_COTE_sub_02PC3[-35/-2])</totalsRowFormula>
    </tableColumn>
    <tableColumn id="5" uniqueName="5" name="-35/-1" totalsRowFunction="custom" queryTableFieldId="5" dataDxfId="121" totalsRowDxfId="120">
      <totalsRowFormula>AVERAGE(psych_RFT_COTE_sub_02PC3[-35/-1])</totalsRowFormula>
    </tableColumn>
    <tableColumn id="6" uniqueName="6" name="-35/1" totalsRowFunction="custom" queryTableFieldId="6" dataDxfId="119" totalsRowDxfId="118">
      <totalsRowFormula>AVERAGE(psych_RFT_COTE_sub_02PC3[-35/1])</totalsRowFormula>
    </tableColumn>
    <tableColumn id="7" uniqueName="7" name="-35/2" totalsRowFunction="custom" queryTableFieldId="7" dataDxfId="117" totalsRowDxfId="116">
      <totalsRowFormula>AVERAGE(psych_RFT_COTE_sub_02PC3[-35/2])</totalsRowFormula>
    </tableColumn>
    <tableColumn id="8" uniqueName="8" name="-35/4" totalsRowFunction="custom" queryTableFieldId="8" dataDxfId="115" totalsRowDxfId="114">
      <totalsRowFormula>AVERAGE(psych_RFT_COTE_sub_02PC3[-35/4])</totalsRowFormula>
    </tableColumn>
    <tableColumn id="9" uniqueName="9" name="-35/7" totalsRowFunction="custom" queryTableFieldId="9" dataDxfId="113" totalsRowDxfId="112">
      <totalsRowFormula>AVERAGE(psych_RFT_COTE_sub_02PC3[-35/7])</totalsRowFormula>
    </tableColumn>
    <tableColumn id="10" uniqueName="10" name="-25/-7" totalsRowFunction="custom" queryTableFieldId="10" dataDxfId="111" totalsRowDxfId="110">
      <totalsRowFormula>AVERAGE(psych_RFT_COTE_sub_02PC3[-25/-7])</totalsRowFormula>
    </tableColumn>
    <tableColumn id="11" uniqueName="11" name="-25/-4" totalsRowFunction="custom" queryTableFieldId="11" dataDxfId="109" totalsRowDxfId="108">
      <totalsRowFormula>AVERAGE(psych_RFT_COTE_sub_02PC3[-25/-4])</totalsRowFormula>
    </tableColumn>
    <tableColumn id="12" uniqueName="12" name="-25/-2" totalsRowFunction="custom" queryTableFieldId="12" dataDxfId="107" totalsRowDxfId="106">
      <totalsRowFormula>AVERAGE(psych_RFT_COTE_sub_02PC3[-25/-2])</totalsRowFormula>
    </tableColumn>
    <tableColumn id="13" uniqueName="13" name="-25/-1" totalsRowFunction="custom" queryTableFieldId="13" dataDxfId="105" totalsRowDxfId="104">
      <totalsRowFormula>AVERAGE(psych_RFT_COTE_sub_02PC3[-25/-1])</totalsRowFormula>
    </tableColumn>
    <tableColumn id="14" uniqueName="14" name="-25/1" totalsRowFunction="custom" queryTableFieldId="14" dataDxfId="103" totalsRowDxfId="102">
      <totalsRowFormula>AVERAGE(psych_RFT_COTE_sub_02PC3[-25/1])</totalsRowFormula>
    </tableColumn>
    <tableColumn id="15" uniqueName="15" name="-25/2" totalsRowFunction="custom" queryTableFieldId="15" dataDxfId="101" totalsRowDxfId="100">
      <totalsRowFormula>AVERAGE(psych_RFT_COTE_sub_02PC3[-25/2])</totalsRowFormula>
    </tableColumn>
    <tableColumn id="16" uniqueName="16" name="-25/4" totalsRowFunction="custom" queryTableFieldId="16" dataDxfId="99" totalsRowDxfId="98">
      <totalsRowFormula>AVERAGE(psych_RFT_COTE_sub_02PC3[-25/4])</totalsRowFormula>
    </tableColumn>
    <tableColumn id="17" uniqueName="17" name="-25/7" totalsRowFunction="custom" queryTableFieldId="17" dataDxfId="97" totalsRowDxfId="96">
      <totalsRowFormula>AVERAGE(psych_RFT_COTE_sub_02PC3[-25/7])</totalsRowFormula>
    </tableColumn>
    <tableColumn id="18" uniqueName="18" name="-15/-7" totalsRowFunction="custom" queryTableFieldId="18" dataDxfId="95" totalsRowDxfId="94">
      <totalsRowFormula>AVERAGE(psych_RFT_COTE_sub_02PC3[-15/-7])</totalsRowFormula>
    </tableColumn>
    <tableColumn id="19" uniqueName="19" name="-15/-4" totalsRowFunction="custom" queryTableFieldId="19" dataDxfId="93" totalsRowDxfId="92">
      <totalsRowFormula>AVERAGE(psych_RFT_COTE_sub_02PC3[-15/-4])</totalsRowFormula>
    </tableColumn>
    <tableColumn id="20" uniqueName="20" name="-15/-2" totalsRowFunction="custom" queryTableFieldId="20" dataDxfId="91" totalsRowDxfId="90">
      <totalsRowFormula>AVERAGE(psych_RFT_COTE_sub_02PC3[-15/-2])</totalsRowFormula>
    </tableColumn>
    <tableColumn id="21" uniqueName="21" name="-15/-1" totalsRowFunction="custom" queryTableFieldId="21" dataDxfId="89" totalsRowDxfId="88">
      <totalsRowFormula>AVERAGE(psych_RFT_COTE_sub_02PC3[-15/-1])</totalsRowFormula>
    </tableColumn>
    <tableColumn id="22" uniqueName="22" name="-15/1" totalsRowFunction="custom" queryTableFieldId="22" dataDxfId="87" totalsRowDxfId="86">
      <totalsRowFormula>AVERAGE(psych_RFT_COTE_sub_02PC3[-15/1])</totalsRowFormula>
    </tableColumn>
    <tableColumn id="23" uniqueName="23" name="-15/2" totalsRowFunction="custom" queryTableFieldId="23" dataDxfId="85" totalsRowDxfId="84">
      <totalsRowFormula>AVERAGE(psych_RFT_COTE_sub_02PC3[-15/2])</totalsRowFormula>
    </tableColumn>
    <tableColumn id="24" uniqueName="24" name="-15/4" totalsRowFunction="custom" queryTableFieldId="24" dataDxfId="83" totalsRowDxfId="82">
      <totalsRowFormula>AVERAGE(psych_RFT_COTE_sub_02PC3[-15/4])</totalsRowFormula>
    </tableColumn>
    <tableColumn id="25" uniqueName="25" name="-15/7" totalsRowFunction="custom" queryTableFieldId="25" dataDxfId="81" totalsRowDxfId="80">
      <totalsRowFormula>AVERAGE(psych_RFT_COTE_sub_02PC3[-15/7])</totalsRowFormula>
    </tableColumn>
    <tableColumn id="26" uniqueName="26" name="-5/-7" totalsRowFunction="custom" queryTableFieldId="26" dataDxfId="79" totalsRowDxfId="78">
      <totalsRowFormula>AVERAGE(psych_RFT_COTE_sub_02PC3[-5/-7])</totalsRowFormula>
    </tableColumn>
    <tableColumn id="27" uniqueName="27" name="-5/-4" totalsRowFunction="custom" queryTableFieldId="27" dataDxfId="77" totalsRowDxfId="76">
      <totalsRowFormula>AVERAGE(psych_RFT_COTE_sub_02PC3[-5/-4])</totalsRowFormula>
    </tableColumn>
    <tableColumn id="28" uniqueName="28" name="-5/-2" totalsRowFunction="custom" queryTableFieldId="28" dataDxfId="75" totalsRowDxfId="74">
      <totalsRowFormula>AVERAGE(psych_RFT_COTE_sub_02PC3[-5/-2])</totalsRowFormula>
    </tableColumn>
    <tableColumn id="29" uniqueName="29" name="-5/-1" totalsRowFunction="custom" queryTableFieldId="29" dataDxfId="73" totalsRowDxfId="72">
      <totalsRowFormula>AVERAGE(psych_RFT_COTE_sub_02PC3[-5/-1])</totalsRowFormula>
    </tableColumn>
    <tableColumn id="30" uniqueName="30" name="-5/1" totalsRowFunction="custom" queryTableFieldId="30" dataDxfId="71" totalsRowDxfId="70">
      <totalsRowFormula>AVERAGE(psych_RFT_COTE_sub_02PC3[-5/1])</totalsRowFormula>
    </tableColumn>
    <tableColumn id="31" uniqueName="31" name="-5/2" totalsRowFunction="custom" queryTableFieldId="31" dataDxfId="69" totalsRowDxfId="68">
      <totalsRowFormula>AVERAGE(psych_RFT_COTE_sub_02PC3[-5/2])</totalsRowFormula>
    </tableColumn>
    <tableColumn id="32" uniqueName="32" name="-5/4" totalsRowFunction="custom" queryTableFieldId="32" dataDxfId="67" totalsRowDxfId="66">
      <totalsRowFormula>AVERAGE(psych_RFT_COTE_sub_02PC3[-5/4])</totalsRowFormula>
    </tableColumn>
    <tableColumn id="33" uniqueName="33" name="-5/7" totalsRowFunction="custom" queryTableFieldId="33" dataDxfId="65" totalsRowDxfId="64">
      <totalsRowFormula>AVERAGE(psych_RFT_COTE_sub_02PC3[-5/7])</totalsRowFormula>
    </tableColumn>
    <tableColumn id="34" uniqueName="34" name="5/-7" totalsRowFunction="custom" queryTableFieldId="34" dataDxfId="63" totalsRowDxfId="62">
      <totalsRowFormula>AVERAGE(psych_RFT_COTE_sub_02PC3[5/-7])</totalsRowFormula>
    </tableColumn>
    <tableColumn id="35" uniqueName="35" name="5/-4" totalsRowFunction="custom" queryTableFieldId="35" dataDxfId="61" totalsRowDxfId="60">
      <totalsRowFormula>AVERAGE(psych_RFT_COTE_sub_02PC3[5/-4])</totalsRowFormula>
    </tableColumn>
    <tableColumn id="36" uniqueName="36" name="5/-2" totalsRowFunction="custom" queryTableFieldId="36" dataDxfId="59" totalsRowDxfId="58">
      <totalsRowFormula>AVERAGE(psych_RFT_COTE_sub_02PC3[5/-2])</totalsRowFormula>
    </tableColumn>
    <tableColumn id="37" uniqueName="37" name="5/-1" totalsRowFunction="custom" queryTableFieldId="37" dataDxfId="57" totalsRowDxfId="56">
      <totalsRowFormula>AVERAGE(psych_RFT_COTE_sub_02PC3[5/-1])</totalsRowFormula>
    </tableColumn>
    <tableColumn id="38" uniqueName="38" name="5/1" totalsRowFunction="custom" queryTableFieldId="38" dataDxfId="55" totalsRowDxfId="54">
      <totalsRowFormula>AVERAGE(psych_RFT_COTE_sub_02PC3[5/1])</totalsRowFormula>
    </tableColumn>
    <tableColumn id="39" uniqueName="39" name="5/2" totalsRowFunction="custom" queryTableFieldId="39" dataDxfId="53" totalsRowDxfId="52">
      <totalsRowFormula>AVERAGE(psych_RFT_COTE_sub_02PC3[5/2])</totalsRowFormula>
    </tableColumn>
    <tableColumn id="40" uniqueName="40" name="5/4" totalsRowFunction="custom" queryTableFieldId="40" dataDxfId="51" totalsRowDxfId="50">
      <totalsRowFormula>AVERAGE(psych_RFT_COTE_sub_02PC3[5/4])</totalsRowFormula>
    </tableColumn>
    <tableColumn id="41" uniqueName="41" name="5/7" totalsRowFunction="custom" queryTableFieldId="41" dataDxfId="49" totalsRowDxfId="48">
      <totalsRowFormula>AVERAGE(psych_RFT_COTE_sub_02PC3[5/7])</totalsRowFormula>
    </tableColumn>
    <tableColumn id="42" uniqueName="42" name="15/-7" totalsRowFunction="custom" queryTableFieldId="42" dataDxfId="47" totalsRowDxfId="46">
      <totalsRowFormula>AVERAGE(psych_RFT_COTE_sub_02PC3[15/-7])</totalsRowFormula>
    </tableColumn>
    <tableColumn id="43" uniqueName="43" name="15/-4" totalsRowFunction="custom" queryTableFieldId="43" dataDxfId="45" totalsRowDxfId="44">
      <totalsRowFormula>AVERAGE(psych_RFT_COTE_sub_02PC3[15/-4])</totalsRowFormula>
    </tableColumn>
    <tableColumn id="44" uniqueName="44" name="15/-2" totalsRowFunction="custom" queryTableFieldId="44" dataDxfId="43" totalsRowDxfId="42">
      <totalsRowFormula>AVERAGE(psych_RFT_COTE_sub_02PC3[15/-2])</totalsRowFormula>
    </tableColumn>
    <tableColumn id="45" uniqueName="45" name="15/-1" totalsRowFunction="custom" queryTableFieldId="45" dataDxfId="41" totalsRowDxfId="40">
      <totalsRowFormula>AVERAGE(psych_RFT_COTE_sub_02PC3[15/-1])</totalsRowFormula>
    </tableColumn>
    <tableColumn id="46" uniqueName="46" name="15/1" totalsRowFunction="custom" queryTableFieldId="46" dataDxfId="39" totalsRowDxfId="38">
      <totalsRowFormula>AVERAGE(psych_RFT_COTE_sub_02PC3[15/1])</totalsRowFormula>
    </tableColumn>
    <tableColumn id="47" uniqueName="47" name="15/2" totalsRowFunction="custom" queryTableFieldId="47" dataDxfId="37" totalsRowDxfId="36">
      <totalsRowFormula>AVERAGE(psych_RFT_COTE_sub_02PC3[15/2])</totalsRowFormula>
    </tableColumn>
    <tableColumn id="48" uniqueName="48" name="15/4" totalsRowFunction="custom" queryTableFieldId="48" dataDxfId="35" totalsRowDxfId="34">
      <totalsRowFormula>AVERAGE(psych_RFT_COTE_sub_02PC3[15/4])</totalsRowFormula>
    </tableColumn>
    <tableColumn id="49" uniqueName="49" name="15/7" totalsRowFunction="custom" queryTableFieldId="49" dataDxfId="33" totalsRowDxfId="32">
      <totalsRowFormula>AVERAGE(psych_RFT_COTE_sub_02PC3[15/7])</totalsRowFormula>
    </tableColumn>
    <tableColumn id="50" uniqueName="50" name="25/-7" totalsRowFunction="custom" queryTableFieldId="50" dataDxfId="31" totalsRowDxfId="30">
      <totalsRowFormula>AVERAGE(psych_RFT_COTE_sub_02PC3[25/-7])</totalsRowFormula>
    </tableColumn>
    <tableColumn id="51" uniqueName="51" name="25/-4" totalsRowFunction="custom" queryTableFieldId="51" dataDxfId="29" totalsRowDxfId="28">
      <totalsRowFormula>AVERAGE(psych_RFT_COTE_sub_02PC3[25/-4])</totalsRowFormula>
    </tableColumn>
    <tableColumn id="52" uniqueName="52" name="25/-2" totalsRowFunction="custom" queryTableFieldId="52" dataDxfId="27" totalsRowDxfId="26">
      <totalsRowFormula>AVERAGE(psych_RFT_COTE_sub_02PC3[25/-2])</totalsRowFormula>
    </tableColumn>
    <tableColumn id="53" uniqueName="53" name="25/-1" totalsRowFunction="custom" queryTableFieldId="53" dataDxfId="25" totalsRowDxfId="24">
      <totalsRowFormula>AVERAGE(psych_RFT_COTE_sub_02PC3[25/-1])</totalsRowFormula>
    </tableColumn>
    <tableColumn id="54" uniqueName="54" name="25/1" totalsRowFunction="custom" queryTableFieldId="54" dataDxfId="23" totalsRowDxfId="22">
      <totalsRowFormula>AVERAGE(psych_RFT_COTE_sub_02PC3[25/1])</totalsRowFormula>
    </tableColumn>
    <tableColumn id="55" uniqueName="55" name="25/2" totalsRowFunction="custom" queryTableFieldId="55" dataDxfId="21" totalsRowDxfId="20">
      <totalsRowFormula>AVERAGE(psych_RFT_COTE_sub_02PC3[25/2])</totalsRowFormula>
    </tableColumn>
    <tableColumn id="56" uniqueName="56" name="25/4" totalsRowFunction="custom" queryTableFieldId="56" dataDxfId="19" totalsRowDxfId="18">
      <totalsRowFormula>AVERAGE(psych_RFT_COTE_sub_02PC3[25/4])</totalsRowFormula>
    </tableColumn>
    <tableColumn id="57" uniqueName="57" name="25/7" totalsRowFunction="custom" queryTableFieldId="57" dataDxfId="17" totalsRowDxfId="16">
      <totalsRowFormula>AVERAGE(psych_RFT_COTE_sub_02PC3[25/7])</totalsRowFormula>
    </tableColumn>
    <tableColumn id="58" uniqueName="58" name="35/-7" totalsRowFunction="custom" queryTableFieldId="58" dataDxfId="15" totalsRowDxfId="14">
      <totalsRowFormula>AVERAGE(psych_RFT_COTE_sub_02PC3[35/-7])</totalsRowFormula>
    </tableColumn>
    <tableColumn id="59" uniqueName="59" name="35/-4" totalsRowFunction="custom" queryTableFieldId="59" dataDxfId="13" totalsRowDxfId="12">
      <totalsRowFormula>AVERAGE(psych_RFT_COTE_sub_02PC3[35/-4])</totalsRowFormula>
    </tableColumn>
    <tableColumn id="60" uniqueName="60" name="35/-2" totalsRowFunction="custom" queryTableFieldId="60" dataDxfId="11" totalsRowDxfId="10">
      <totalsRowFormula>AVERAGE(psych_RFT_COTE_sub_02PC3[35/-2])</totalsRowFormula>
    </tableColumn>
    <tableColumn id="61" uniqueName="61" name="35/-1" totalsRowFunction="custom" queryTableFieldId="61" dataDxfId="9" totalsRowDxfId="8">
      <totalsRowFormula>AVERAGE(psych_RFT_COTE_sub_02PC3[35/-1])</totalsRowFormula>
    </tableColumn>
    <tableColumn id="62" uniqueName="62" name="35/1" totalsRowFunction="custom" queryTableFieldId="62" dataDxfId="7" totalsRowDxfId="6">
      <totalsRowFormula>AVERAGE(psych_RFT_COTE_sub_02PC3[35/1])</totalsRowFormula>
    </tableColumn>
    <tableColumn id="63" uniqueName="63" name="35/2" totalsRowFunction="custom" queryTableFieldId="63" dataDxfId="5" totalsRowDxfId="4">
      <totalsRowFormula>AVERAGE(psych_RFT_COTE_sub_02PC3[35/2])</totalsRowFormula>
    </tableColumn>
    <tableColumn id="64" uniqueName="64" name="35/4" totalsRowFunction="custom" queryTableFieldId="64" dataDxfId="3" totalsRowDxfId="2">
      <totalsRowFormula>AVERAGE(psych_RFT_COTE_sub_02PC3[35/4])</totalsRowFormula>
    </tableColumn>
    <tableColumn id="65" uniqueName="65" name="35/7" totalsRowFunction="custom" queryTableFieldId="65" dataDxfId="1" totalsRowDxfId="0">
      <totalsRowFormula>AVERAGE(psych_RFT_COTE_sub_02PC3[35/7])</totalsRowFormula>
    </tableColumn>
  </tableColumns>
  <tableStyleInfo name="TableStyleMedium7"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11"/>
  <sheetViews>
    <sheetView topLeftCell="DN1" workbookViewId="0">
      <selection sqref="A1:XFD11"/>
    </sheetView>
  </sheetViews>
  <sheetFormatPr baseColWidth="10" defaultRowHeight="14.5" x14ac:dyDescent="0.35"/>
  <cols>
    <col min="1" max="1" width="7.1796875" bestFit="1" customWidth="1"/>
    <col min="2" max="5" width="8.1796875" bestFit="1" customWidth="1"/>
    <col min="6" max="9" width="7.54296875" bestFit="1" customWidth="1"/>
    <col min="10" max="13" width="8.1796875" bestFit="1" customWidth="1"/>
    <col min="14" max="17" width="7.54296875" bestFit="1" customWidth="1"/>
    <col min="18" max="21" width="8.1796875" bestFit="1" customWidth="1"/>
    <col min="22" max="25" width="7.54296875" bestFit="1" customWidth="1"/>
    <col min="26" max="29" width="7.1796875" bestFit="1" customWidth="1"/>
    <col min="30" max="37" width="6.54296875" bestFit="1" customWidth="1"/>
    <col min="38" max="41" width="5.90625" bestFit="1" customWidth="1"/>
    <col min="42" max="45" width="7.54296875" bestFit="1" customWidth="1"/>
    <col min="46" max="49" width="6.90625" bestFit="1" customWidth="1"/>
    <col min="50" max="53" width="7.54296875" bestFit="1" customWidth="1"/>
    <col min="54" max="57" width="6.90625" bestFit="1" customWidth="1"/>
    <col min="58" max="61" width="7.54296875" bestFit="1" customWidth="1"/>
    <col min="62" max="65" width="6.90625" bestFit="1" customWidth="1"/>
  </cols>
  <sheetData>
    <row r="1" spans="1:65" x14ac:dyDescent="0.35">
      <c r="A1" t="s">
        <v>11</v>
      </c>
      <c r="B1" t="s">
        <v>12</v>
      </c>
      <c r="C1" t="s">
        <v>13</v>
      </c>
      <c r="D1" t="s">
        <v>14</v>
      </c>
      <c r="E1" t="s">
        <v>15</v>
      </c>
      <c r="F1" t="s">
        <v>16</v>
      </c>
      <c r="G1" t="s">
        <v>17</v>
      </c>
      <c r="H1" t="s">
        <v>18</v>
      </c>
      <c r="I1" t="s">
        <v>19</v>
      </c>
      <c r="J1" t="s">
        <v>20</v>
      </c>
      <c r="K1" t="s">
        <v>21</v>
      </c>
      <c r="L1" t="s">
        <v>22</v>
      </c>
      <c r="M1" t="s">
        <v>23</v>
      </c>
      <c r="N1" t="s">
        <v>24</v>
      </c>
      <c r="O1" t="s">
        <v>25</v>
      </c>
      <c r="P1" t="s">
        <v>26</v>
      </c>
      <c r="Q1" t="s">
        <v>27</v>
      </c>
      <c r="R1" t="s">
        <v>28</v>
      </c>
      <c r="S1" t="s">
        <v>29</v>
      </c>
      <c r="T1" t="s">
        <v>30</v>
      </c>
      <c r="U1" t="s">
        <v>31</v>
      </c>
      <c r="V1" t="s">
        <v>32</v>
      </c>
      <c r="W1" t="s">
        <v>33</v>
      </c>
      <c r="X1" t="s">
        <v>34</v>
      </c>
      <c r="Y1" t="s">
        <v>35</v>
      </c>
      <c r="Z1" t="s">
        <v>36</v>
      </c>
      <c r="AA1" t="s">
        <v>37</v>
      </c>
      <c r="AB1" t="s">
        <v>38</v>
      </c>
      <c r="AC1" t="s">
        <v>39</v>
      </c>
      <c r="AD1" t="s">
        <v>40</v>
      </c>
      <c r="AE1" t="s">
        <v>41</v>
      </c>
      <c r="AF1" t="s">
        <v>42</v>
      </c>
      <c r="AG1" t="s">
        <v>43</v>
      </c>
      <c r="AH1" t="s">
        <v>44</v>
      </c>
      <c r="AI1" t="s">
        <v>45</v>
      </c>
      <c r="AJ1" t="s">
        <v>46</v>
      </c>
      <c r="AK1" t="s">
        <v>47</v>
      </c>
      <c r="AL1" t="s">
        <v>48</v>
      </c>
      <c r="AM1" t="s">
        <v>49</v>
      </c>
      <c r="AN1" t="s">
        <v>50</v>
      </c>
      <c r="AO1" t="s">
        <v>51</v>
      </c>
      <c r="AP1" t="s">
        <v>52</v>
      </c>
      <c r="AQ1" t="s">
        <v>53</v>
      </c>
      <c r="AR1" t="s">
        <v>54</v>
      </c>
      <c r="AS1" t="s">
        <v>55</v>
      </c>
      <c r="AT1" t="s">
        <v>56</v>
      </c>
      <c r="AU1" t="s">
        <v>57</v>
      </c>
      <c r="AV1" t="s">
        <v>58</v>
      </c>
      <c r="AW1" t="s">
        <v>59</v>
      </c>
      <c r="AX1" t="s">
        <v>60</v>
      </c>
      <c r="AY1" t="s">
        <v>61</v>
      </c>
      <c r="AZ1" t="s">
        <v>62</v>
      </c>
      <c r="BA1" t="s">
        <v>63</v>
      </c>
      <c r="BB1" t="s">
        <v>64</v>
      </c>
      <c r="BC1" t="s">
        <v>65</v>
      </c>
      <c r="BD1" t="s">
        <v>66</v>
      </c>
      <c r="BE1" t="s">
        <v>67</v>
      </c>
      <c r="BF1" t="s">
        <v>68</v>
      </c>
      <c r="BG1" t="s">
        <v>69</v>
      </c>
      <c r="BH1" t="s">
        <v>70</v>
      </c>
      <c r="BI1" t="s">
        <v>71</v>
      </c>
      <c r="BJ1" t="s">
        <v>72</v>
      </c>
      <c r="BK1" t="s">
        <v>73</v>
      </c>
      <c r="BL1" t="s">
        <v>74</v>
      </c>
      <c r="BM1" t="s">
        <v>75</v>
      </c>
    </row>
    <row r="2" spans="1:65" x14ac:dyDescent="0.35">
      <c r="A2" s="1" t="s">
        <v>76</v>
      </c>
      <c r="B2" s="1" t="s">
        <v>77</v>
      </c>
      <c r="C2" s="1" t="s">
        <v>77</v>
      </c>
      <c r="D2" s="1" t="s">
        <v>77</v>
      </c>
      <c r="E2" s="1" t="s">
        <v>77</v>
      </c>
      <c r="F2" s="1" t="s">
        <v>78</v>
      </c>
      <c r="G2" s="1" t="s">
        <v>78</v>
      </c>
      <c r="H2" s="1" t="s">
        <v>78</v>
      </c>
      <c r="I2" s="1" t="s">
        <v>78</v>
      </c>
      <c r="J2" s="1" t="s">
        <v>77</v>
      </c>
      <c r="K2" s="1" t="s">
        <v>77</v>
      </c>
      <c r="L2" s="1" t="s">
        <v>77</v>
      </c>
      <c r="M2" s="1" t="s">
        <v>78</v>
      </c>
      <c r="N2" s="1" t="s">
        <v>78</v>
      </c>
      <c r="O2" s="1" t="s">
        <v>78</v>
      </c>
      <c r="P2" s="1" t="s">
        <v>78</v>
      </c>
      <c r="Q2" s="1" t="s">
        <v>78</v>
      </c>
      <c r="R2" s="1" t="s">
        <v>77</v>
      </c>
      <c r="S2" s="1" t="s">
        <v>77</v>
      </c>
      <c r="T2" s="1" t="s">
        <v>78</v>
      </c>
      <c r="U2" s="1" t="s">
        <v>77</v>
      </c>
      <c r="V2" s="1" t="s">
        <v>78</v>
      </c>
      <c r="W2" s="1" t="s">
        <v>78</v>
      </c>
      <c r="X2" s="1" t="s">
        <v>78</v>
      </c>
      <c r="Y2" s="1" t="s">
        <v>78</v>
      </c>
      <c r="Z2" s="1" t="s">
        <v>77</v>
      </c>
      <c r="AA2" s="1" t="s">
        <v>77</v>
      </c>
      <c r="AB2" s="1" t="s">
        <v>77</v>
      </c>
      <c r="AC2" s="1" t="s">
        <v>77</v>
      </c>
      <c r="AD2" s="1" t="s">
        <v>78</v>
      </c>
      <c r="AE2" s="1" t="s">
        <v>78</v>
      </c>
      <c r="AF2" s="1" t="s">
        <v>78</v>
      </c>
      <c r="AG2" s="1" t="s">
        <v>78</v>
      </c>
      <c r="AH2" s="1" t="s">
        <v>77</v>
      </c>
      <c r="AI2" s="1" t="s">
        <v>77</v>
      </c>
      <c r="AJ2" s="1" t="s">
        <v>77</v>
      </c>
      <c r="AK2" s="1" t="s">
        <v>77</v>
      </c>
      <c r="AL2" s="1" t="s">
        <v>77</v>
      </c>
      <c r="AM2" s="1" t="s">
        <v>78</v>
      </c>
      <c r="AN2" s="1" t="s">
        <v>78</v>
      </c>
      <c r="AO2" s="1" t="s">
        <v>78</v>
      </c>
      <c r="AP2" s="1" t="s">
        <v>77</v>
      </c>
      <c r="AQ2" s="1" t="s">
        <v>77</v>
      </c>
      <c r="AR2" s="1" t="s">
        <v>77</v>
      </c>
      <c r="AS2" s="1" t="s">
        <v>77</v>
      </c>
      <c r="AT2" s="1" t="s">
        <v>77</v>
      </c>
      <c r="AU2" s="1" t="s">
        <v>78</v>
      </c>
      <c r="AV2" s="1" t="s">
        <v>78</v>
      </c>
      <c r="AW2" s="1" t="s">
        <v>78</v>
      </c>
      <c r="AX2" s="1" t="s">
        <v>77</v>
      </c>
      <c r="AY2" s="1" t="s">
        <v>77</v>
      </c>
      <c r="AZ2" s="1" t="s">
        <v>77</v>
      </c>
      <c r="BA2" s="1" t="s">
        <v>77</v>
      </c>
      <c r="BB2" s="1" t="s">
        <v>78</v>
      </c>
      <c r="BC2" s="1" t="s">
        <v>78</v>
      </c>
      <c r="BD2" s="1" t="s">
        <v>78</v>
      </c>
      <c r="BE2" s="1" t="s">
        <v>78</v>
      </c>
      <c r="BF2" s="1" t="s">
        <v>77</v>
      </c>
      <c r="BG2" s="1" t="s">
        <v>77</v>
      </c>
      <c r="BH2" s="1" t="s">
        <v>77</v>
      </c>
      <c r="BI2" s="1" t="s">
        <v>77</v>
      </c>
      <c r="BJ2" s="1" t="s">
        <v>78</v>
      </c>
      <c r="BK2" s="1" t="s">
        <v>77</v>
      </c>
      <c r="BL2" s="1" t="s">
        <v>78</v>
      </c>
      <c r="BM2" s="1" t="s">
        <v>78</v>
      </c>
    </row>
    <row r="3" spans="1:65" x14ac:dyDescent="0.35">
      <c r="A3" s="1" t="s">
        <v>79</v>
      </c>
      <c r="B3" s="1" t="s">
        <v>77</v>
      </c>
      <c r="C3" s="1" t="s">
        <v>77</v>
      </c>
      <c r="D3" s="1" t="s">
        <v>77</v>
      </c>
      <c r="E3" s="1" t="s">
        <v>77</v>
      </c>
      <c r="F3" s="1" t="s">
        <v>78</v>
      </c>
      <c r="G3" s="1" t="s">
        <v>78</v>
      </c>
      <c r="H3" s="1" t="s">
        <v>78</v>
      </c>
      <c r="I3" s="1" t="s">
        <v>78</v>
      </c>
      <c r="J3" s="1" t="s">
        <v>77</v>
      </c>
      <c r="K3" s="1" t="s">
        <v>77</v>
      </c>
      <c r="L3" s="1" t="s">
        <v>77</v>
      </c>
      <c r="M3" s="1" t="s">
        <v>77</v>
      </c>
      <c r="N3" s="1" t="s">
        <v>78</v>
      </c>
      <c r="O3" s="1" t="s">
        <v>78</v>
      </c>
      <c r="P3" s="1" t="s">
        <v>78</v>
      </c>
      <c r="Q3" s="1" t="s">
        <v>78</v>
      </c>
      <c r="R3" s="1" t="s">
        <v>77</v>
      </c>
      <c r="S3" s="1" t="s">
        <v>77</v>
      </c>
      <c r="T3" s="1" t="s">
        <v>77</v>
      </c>
      <c r="U3" s="1" t="s">
        <v>77</v>
      </c>
      <c r="V3" s="1" t="s">
        <v>77</v>
      </c>
      <c r="W3" s="1" t="s">
        <v>78</v>
      </c>
      <c r="X3" s="1" t="s">
        <v>78</v>
      </c>
      <c r="Y3" s="1" t="s">
        <v>78</v>
      </c>
      <c r="Z3" s="1" t="s">
        <v>77</v>
      </c>
      <c r="AA3" s="1" t="s">
        <v>77</v>
      </c>
      <c r="AB3" s="1" t="s">
        <v>77</v>
      </c>
      <c r="AC3" s="1" t="s">
        <v>78</v>
      </c>
      <c r="AD3" s="1" t="s">
        <v>77</v>
      </c>
      <c r="AE3" s="1" t="s">
        <v>78</v>
      </c>
      <c r="AF3" s="1" t="s">
        <v>78</v>
      </c>
      <c r="AG3" s="1" t="s">
        <v>78</v>
      </c>
      <c r="AH3" s="1" t="s">
        <v>77</v>
      </c>
      <c r="AI3" s="1" t="s">
        <v>77</v>
      </c>
      <c r="AJ3" s="1" t="s">
        <v>77</v>
      </c>
      <c r="AK3" s="1" t="s">
        <v>77</v>
      </c>
      <c r="AL3" s="1" t="s">
        <v>78</v>
      </c>
      <c r="AM3" s="1" t="s">
        <v>78</v>
      </c>
      <c r="AN3" s="1" t="s">
        <v>78</v>
      </c>
      <c r="AO3" s="1" t="s">
        <v>78</v>
      </c>
      <c r="AP3" s="1" t="s">
        <v>77</v>
      </c>
      <c r="AQ3" s="1" t="s">
        <v>77</v>
      </c>
      <c r="AR3" s="1" t="s">
        <v>77</v>
      </c>
      <c r="AS3" s="1" t="s">
        <v>77</v>
      </c>
      <c r="AT3" s="1" t="s">
        <v>77</v>
      </c>
      <c r="AU3" s="1" t="s">
        <v>78</v>
      </c>
      <c r="AV3" s="1" t="s">
        <v>78</v>
      </c>
      <c r="AW3" s="1" t="s">
        <v>78</v>
      </c>
      <c r="AX3" s="1" t="s">
        <v>77</v>
      </c>
      <c r="AY3" s="1" t="s">
        <v>77</v>
      </c>
      <c r="AZ3" s="1" t="s">
        <v>77</v>
      </c>
      <c r="BA3" s="1" t="s">
        <v>77</v>
      </c>
      <c r="BB3" s="1" t="s">
        <v>78</v>
      </c>
      <c r="BC3" s="1" t="s">
        <v>78</v>
      </c>
      <c r="BD3" s="1" t="s">
        <v>78</v>
      </c>
      <c r="BE3" s="1" t="s">
        <v>78</v>
      </c>
      <c r="BF3" s="1" t="s">
        <v>77</v>
      </c>
      <c r="BG3" s="1" t="s">
        <v>77</v>
      </c>
      <c r="BH3" s="1" t="s">
        <v>77</v>
      </c>
      <c r="BI3" s="1" t="s">
        <v>77</v>
      </c>
      <c r="BJ3" s="1" t="s">
        <v>78</v>
      </c>
      <c r="BK3" s="1" t="s">
        <v>78</v>
      </c>
      <c r="BL3" s="1" t="s">
        <v>78</v>
      </c>
      <c r="BM3" s="1" t="s">
        <v>78</v>
      </c>
    </row>
    <row r="4" spans="1:65" x14ac:dyDescent="0.35">
      <c r="A4" s="1" t="s">
        <v>80</v>
      </c>
      <c r="B4" s="1" t="s">
        <v>77</v>
      </c>
      <c r="C4" s="1" t="s">
        <v>77</v>
      </c>
      <c r="D4" s="1" t="s">
        <v>77</v>
      </c>
      <c r="E4" s="1" t="s">
        <v>77</v>
      </c>
      <c r="F4" s="1" t="s">
        <v>78</v>
      </c>
      <c r="G4" s="1" t="s">
        <v>78</v>
      </c>
      <c r="H4" s="1" t="s">
        <v>78</v>
      </c>
      <c r="I4" s="1" t="s">
        <v>78</v>
      </c>
      <c r="J4" s="1" t="s">
        <v>77</v>
      </c>
      <c r="K4" s="1" t="s">
        <v>77</v>
      </c>
      <c r="L4" s="1" t="s">
        <v>77</v>
      </c>
      <c r="M4" s="1" t="s">
        <v>77</v>
      </c>
      <c r="N4" s="1" t="s">
        <v>78</v>
      </c>
      <c r="O4" s="1" t="s">
        <v>78</v>
      </c>
      <c r="P4" s="1" t="s">
        <v>78</v>
      </c>
      <c r="Q4" s="1" t="s">
        <v>78</v>
      </c>
      <c r="R4" s="1" t="s">
        <v>77</v>
      </c>
      <c r="S4" s="1" t="s">
        <v>77</v>
      </c>
      <c r="T4" s="1" t="s">
        <v>77</v>
      </c>
      <c r="U4" s="1" t="s">
        <v>77</v>
      </c>
      <c r="V4" s="1" t="s">
        <v>78</v>
      </c>
      <c r="W4" s="1" t="s">
        <v>78</v>
      </c>
      <c r="X4" s="1" t="s">
        <v>78</v>
      </c>
      <c r="Y4" s="1" t="s">
        <v>78</v>
      </c>
      <c r="Z4" s="1" t="s">
        <v>77</v>
      </c>
      <c r="AA4" s="1" t="s">
        <v>77</v>
      </c>
      <c r="AB4" s="1" t="s">
        <v>77</v>
      </c>
      <c r="AC4" s="1" t="s">
        <v>78</v>
      </c>
      <c r="AD4" s="1" t="s">
        <v>78</v>
      </c>
      <c r="AE4" s="1" t="s">
        <v>78</v>
      </c>
      <c r="AF4" s="1" t="s">
        <v>78</v>
      </c>
      <c r="AG4" s="1" t="s">
        <v>78</v>
      </c>
      <c r="AH4" s="1" t="s">
        <v>77</v>
      </c>
      <c r="AI4" s="1" t="s">
        <v>77</v>
      </c>
      <c r="AJ4" s="1" t="s">
        <v>77</v>
      </c>
      <c r="AK4" s="1" t="s">
        <v>77</v>
      </c>
      <c r="AL4" s="1" t="s">
        <v>78</v>
      </c>
      <c r="AM4" s="1" t="s">
        <v>78</v>
      </c>
      <c r="AN4" s="1" t="s">
        <v>78</v>
      </c>
      <c r="AO4" s="1" t="s">
        <v>78</v>
      </c>
      <c r="AP4" s="1" t="s">
        <v>77</v>
      </c>
      <c r="AQ4" s="1" t="s">
        <v>77</v>
      </c>
      <c r="AR4" s="1" t="s">
        <v>77</v>
      </c>
      <c r="AS4" s="1" t="s">
        <v>77</v>
      </c>
      <c r="AT4" s="1" t="s">
        <v>78</v>
      </c>
      <c r="AU4" s="1" t="s">
        <v>78</v>
      </c>
      <c r="AV4" s="1" t="s">
        <v>78</v>
      </c>
      <c r="AW4" s="1" t="s">
        <v>78</v>
      </c>
      <c r="AX4" s="1" t="s">
        <v>77</v>
      </c>
      <c r="AY4" s="1" t="s">
        <v>77</v>
      </c>
      <c r="AZ4" s="1" t="s">
        <v>77</v>
      </c>
      <c r="BA4" s="1" t="s">
        <v>77</v>
      </c>
      <c r="BB4" s="1" t="s">
        <v>78</v>
      </c>
      <c r="BC4" s="1" t="s">
        <v>78</v>
      </c>
      <c r="BD4" s="1" t="s">
        <v>78</v>
      </c>
      <c r="BE4" s="1" t="s">
        <v>78</v>
      </c>
      <c r="BF4" s="1" t="s">
        <v>77</v>
      </c>
      <c r="BG4" s="1" t="s">
        <v>77</v>
      </c>
      <c r="BH4" s="1" t="s">
        <v>77</v>
      </c>
      <c r="BI4" s="1" t="s">
        <v>78</v>
      </c>
      <c r="BJ4" s="1" t="s">
        <v>78</v>
      </c>
      <c r="BK4" s="1" t="s">
        <v>78</v>
      </c>
      <c r="BL4" s="1" t="s">
        <v>78</v>
      </c>
      <c r="BM4" s="1" t="s">
        <v>78</v>
      </c>
    </row>
    <row r="5" spans="1:65" x14ac:dyDescent="0.35">
      <c r="A5" s="1" t="s">
        <v>81</v>
      </c>
      <c r="B5" s="1" t="s">
        <v>77</v>
      </c>
      <c r="C5" s="1" t="s">
        <v>77</v>
      </c>
      <c r="D5" s="1" t="s">
        <v>77</v>
      </c>
      <c r="E5" s="1" t="s">
        <v>77</v>
      </c>
      <c r="F5" s="1" t="s">
        <v>78</v>
      </c>
      <c r="G5" s="1" t="s">
        <v>78</v>
      </c>
      <c r="H5" s="1" t="s">
        <v>78</v>
      </c>
      <c r="I5" s="1" t="s">
        <v>78</v>
      </c>
      <c r="J5" s="1" t="s">
        <v>77</v>
      </c>
      <c r="K5" s="1" t="s">
        <v>77</v>
      </c>
      <c r="L5" s="1" t="s">
        <v>77</v>
      </c>
      <c r="M5" s="1" t="s">
        <v>78</v>
      </c>
      <c r="N5" s="1" t="s">
        <v>78</v>
      </c>
      <c r="O5" s="1" t="s">
        <v>78</v>
      </c>
      <c r="P5" s="1" t="s">
        <v>78</v>
      </c>
      <c r="Q5" s="1" t="s">
        <v>78</v>
      </c>
      <c r="R5" s="1" t="s">
        <v>77</v>
      </c>
      <c r="S5" s="1" t="s">
        <v>77</v>
      </c>
      <c r="T5" s="1" t="s">
        <v>77</v>
      </c>
      <c r="U5" s="1" t="s">
        <v>77</v>
      </c>
      <c r="V5" s="1" t="s">
        <v>78</v>
      </c>
      <c r="W5" s="1" t="s">
        <v>78</v>
      </c>
      <c r="X5" s="1" t="s">
        <v>78</v>
      </c>
      <c r="Y5" s="1" t="s">
        <v>78</v>
      </c>
      <c r="Z5" s="1" t="s">
        <v>77</v>
      </c>
      <c r="AA5" s="1" t="s">
        <v>77</v>
      </c>
      <c r="AB5" s="1" t="s">
        <v>77</v>
      </c>
      <c r="AC5" s="1" t="s">
        <v>78</v>
      </c>
      <c r="AD5" s="1" t="s">
        <v>78</v>
      </c>
      <c r="AE5" s="1" t="s">
        <v>78</v>
      </c>
      <c r="AF5" s="1" t="s">
        <v>78</v>
      </c>
      <c r="AG5" s="1" t="s">
        <v>78</v>
      </c>
      <c r="AH5" s="1" t="s">
        <v>77</v>
      </c>
      <c r="AI5" s="1" t="s">
        <v>77</v>
      </c>
      <c r="AJ5" s="1" t="s">
        <v>77</v>
      </c>
      <c r="AK5" s="1" t="s">
        <v>77</v>
      </c>
      <c r="AL5" s="1" t="s">
        <v>78</v>
      </c>
      <c r="AM5" s="1" t="s">
        <v>77</v>
      </c>
      <c r="AN5" s="1" t="s">
        <v>78</v>
      </c>
      <c r="AO5" s="1" t="s">
        <v>78</v>
      </c>
      <c r="AP5" s="1" t="s">
        <v>77</v>
      </c>
      <c r="AQ5" s="1" t="s">
        <v>77</v>
      </c>
      <c r="AR5" s="1" t="s">
        <v>77</v>
      </c>
      <c r="AS5" s="1" t="s">
        <v>77</v>
      </c>
      <c r="AT5" s="1" t="s">
        <v>78</v>
      </c>
      <c r="AU5" s="1" t="s">
        <v>78</v>
      </c>
      <c r="AV5" s="1" t="s">
        <v>78</v>
      </c>
      <c r="AW5" s="1" t="s">
        <v>78</v>
      </c>
      <c r="AX5" s="1" t="s">
        <v>77</v>
      </c>
      <c r="AY5" s="1" t="s">
        <v>77</v>
      </c>
      <c r="AZ5" s="1" t="s">
        <v>77</v>
      </c>
      <c r="BA5" s="1" t="s">
        <v>77</v>
      </c>
      <c r="BB5" s="1" t="s">
        <v>78</v>
      </c>
      <c r="BC5" s="1" t="s">
        <v>78</v>
      </c>
      <c r="BD5" s="1" t="s">
        <v>78</v>
      </c>
      <c r="BE5" s="1" t="s">
        <v>78</v>
      </c>
      <c r="BF5" s="1" t="s">
        <v>77</v>
      </c>
      <c r="BG5" s="1" t="s">
        <v>77</v>
      </c>
      <c r="BH5" s="1" t="s">
        <v>77</v>
      </c>
      <c r="BI5" s="1" t="s">
        <v>77</v>
      </c>
      <c r="BJ5" s="1" t="s">
        <v>78</v>
      </c>
      <c r="BK5" s="1" t="s">
        <v>78</v>
      </c>
      <c r="BL5" s="1" t="s">
        <v>78</v>
      </c>
      <c r="BM5" s="1" t="s">
        <v>78</v>
      </c>
    </row>
    <row r="6" spans="1:65" x14ac:dyDescent="0.35">
      <c r="A6" s="1" t="s">
        <v>82</v>
      </c>
      <c r="B6" s="1" t="s">
        <v>77</v>
      </c>
      <c r="C6" s="1" t="s">
        <v>77</v>
      </c>
      <c r="D6" s="1" t="s">
        <v>77</v>
      </c>
      <c r="E6" s="1" t="s">
        <v>77</v>
      </c>
      <c r="F6" s="1" t="s">
        <v>78</v>
      </c>
      <c r="G6" s="1" t="s">
        <v>78</v>
      </c>
      <c r="H6" s="1" t="s">
        <v>78</v>
      </c>
      <c r="I6" s="1" t="s">
        <v>78</v>
      </c>
      <c r="J6" s="1" t="s">
        <v>77</v>
      </c>
      <c r="K6" s="1" t="s">
        <v>77</v>
      </c>
      <c r="L6" s="1" t="s">
        <v>77</v>
      </c>
      <c r="M6" s="1" t="s">
        <v>77</v>
      </c>
      <c r="N6" s="1" t="s">
        <v>78</v>
      </c>
      <c r="O6" s="1" t="s">
        <v>78</v>
      </c>
      <c r="P6" s="1" t="s">
        <v>78</v>
      </c>
      <c r="Q6" s="1" t="s">
        <v>78</v>
      </c>
      <c r="R6" s="1" t="s">
        <v>77</v>
      </c>
      <c r="S6" s="1" t="s">
        <v>77</v>
      </c>
      <c r="T6" s="1" t="s">
        <v>77</v>
      </c>
      <c r="U6" s="1" t="s">
        <v>77</v>
      </c>
      <c r="V6" s="1" t="s">
        <v>78</v>
      </c>
      <c r="W6" s="1" t="s">
        <v>78</v>
      </c>
      <c r="X6" s="1" t="s">
        <v>78</v>
      </c>
      <c r="Y6" s="1" t="s">
        <v>78</v>
      </c>
      <c r="Z6" s="1" t="s">
        <v>77</v>
      </c>
      <c r="AA6" s="1" t="s">
        <v>77</v>
      </c>
      <c r="AB6" s="1" t="s">
        <v>77</v>
      </c>
      <c r="AC6" s="1" t="s">
        <v>77</v>
      </c>
      <c r="AD6" s="1" t="s">
        <v>78</v>
      </c>
      <c r="AE6" s="1" t="s">
        <v>78</v>
      </c>
      <c r="AF6" s="1" t="s">
        <v>78</v>
      </c>
      <c r="AG6" s="1" t="s">
        <v>78</v>
      </c>
      <c r="AH6" s="1" t="s">
        <v>77</v>
      </c>
      <c r="AI6" s="1" t="s">
        <v>77</v>
      </c>
      <c r="AJ6" s="1" t="s">
        <v>77</v>
      </c>
      <c r="AK6" s="1" t="s">
        <v>77</v>
      </c>
      <c r="AL6" s="1" t="s">
        <v>78</v>
      </c>
      <c r="AM6" s="1" t="s">
        <v>78</v>
      </c>
      <c r="AN6" s="1" t="s">
        <v>78</v>
      </c>
      <c r="AO6" s="1" t="s">
        <v>78</v>
      </c>
      <c r="AP6" s="1" t="s">
        <v>77</v>
      </c>
      <c r="AQ6" s="1" t="s">
        <v>77</v>
      </c>
      <c r="AR6" s="1" t="s">
        <v>77</v>
      </c>
      <c r="AS6" s="1" t="s">
        <v>77</v>
      </c>
      <c r="AT6" s="1" t="s">
        <v>78</v>
      </c>
      <c r="AU6" s="1" t="s">
        <v>78</v>
      </c>
      <c r="AV6" s="1" t="s">
        <v>78</v>
      </c>
      <c r="AW6" s="1" t="s">
        <v>78</v>
      </c>
      <c r="AX6" s="1" t="s">
        <v>77</v>
      </c>
      <c r="AY6" s="1" t="s">
        <v>77</v>
      </c>
      <c r="AZ6" s="1" t="s">
        <v>77</v>
      </c>
      <c r="BA6" s="1" t="s">
        <v>77</v>
      </c>
      <c r="BB6" s="1" t="s">
        <v>78</v>
      </c>
      <c r="BC6" s="1" t="s">
        <v>78</v>
      </c>
      <c r="BD6" s="1" t="s">
        <v>78</v>
      </c>
      <c r="BE6" s="1" t="s">
        <v>78</v>
      </c>
      <c r="BF6" s="1" t="s">
        <v>77</v>
      </c>
      <c r="BG6" s="1" t="s">
        <v>77</v>
      </c>
      <c r="BH6" s="1" t="s">
        <v>77</v>
      </c>
      <c r="BI6" s="1" t="s">
        <v>77</v>
      </c>
      <c r="BJ6" s="1" t="s">
        <v>78</v>
      </c>
      <c r="BK6" s="1" t="s">
        <v>78</v>
      </c>
      <c r="BL6" s="1" t="s">
        <v>78</v>
      </c>
      <c r="BM6" s="1" t="s">
        <v>78</v>
      </c>
    </row>
    <row r="7" spans="1:65" x14ac:dyDescent="0.35">
      <c r="A7" s="1" t="s">
        <v>83</v>
      </c>
      <c r="B7" s="1" t="s">
        <v>77</v>
      </c>
      <c r="C7" s="1" t="s">
        <v>77</v>
      </c>
      <c r="D7" s="1" t="s">
        <v>77</v>
      </c>
      <c r="E7" s="1" t="s">
        <v>77</v>
      </c>
      <c r="F7" s="1" t="s">
        <v>78</v>
      </c>
      <c r="G7" s="1" t="s">
        <v>78</v>
      </c>
      <c r="H7" s="1" t="s">
        <v>78</v>
      </c>
      <c r="I7" s="1" t="s">
        <v>78</v>
      </c>
      <c r="J7" s="1" t="s">
        <v>77</v>
      </c>
      <c r="K7" s="1" t="s">
        <v>77</v>
      </c>
      <c r="L7" s="1" t="s">
        <v>77</v>
      </c>
      <c r="M7" s="1" t="s">
        <v>77</v>
      </c>
      <c r="N7" s="1" t="s">
        <v>78</v>
      </c>
      <c r="O7" s="1" t="s">
        <v>78</v>
      </c>
      <c r="P7" s="1" t="s">
        <v>78</v>
      </c>
      <c r="Q7" s="1" t="s">
        <v>78</v>
      </c>
      <c r="R7" s="1" t="s">
        <v>77</v>
      </c>
      <c r="S7" s="1" t="s">
        <v>77</v>
      </c>
      <c r="T7" s="1" t="s">
        <v>77</v>
      </c>
      <c r="U7" s="1" t="s">
        <v>77</v>
      </c>
      <c r="V7" s="1" t="s">
        <v>78</v>
      </c>
      <c r="W7" s="1" t="s">
        <v>78</v>
      </c>
      <c r="X7" s="1" t="s">
        <v>78</v>
      </c>
      <c r="Y7" s="1" t="s">
        <v>78</v>
      </c>
      <c r="Z7" s="1" t="s">
        <v>77</v>
      </c>
      <c r="AA7" s="1" t="s">
        <v>77</v>
      </c>
      <c r="AB7" s="1" t="s">
        <v>77</v>
      </c>
      <c r="AC7" s="1" t="s">
        <v>78</v>
      </c>
      <c r="AD7" s="1" t="s">
        <v>78</v>
      </c>
      <c r="AE7" s="1" t="s">
        <v>78</v>
      </c>
      <c r="AF7" s="1" t="s">
        <v>78</v>
      </c>
      <c r="AG7" s="1" t="s">
        <v>78</v>
      </c>
      <c r="AH7" s="1" t="s">
        <v>77</v>
      </c>
      <c r="AI7" s="1" t="s">
        <v>77</v>
      </c>
      <c r="AJ7" s="1" t="s">
        <v>77</v>
      </c>
      <c r="AK7" s="1" t="s">
        <v>77</v>
      </c>
      <c r="AL7" s="1" t="s">
        <v>77</v>
      </c>
      <c r="AM7" s="1" t="s">
        <v>78</v>
      </c>
      <c r="AN7" s="1" t="s">
        <v>78</v>
      </c>
      <c r="AO7" s="1" t="s">
        <v>78</v>
      </c>
      <c r="AP7" s="1" t="s">
        <v>77</v>
      </c>
      <c r="AQ7" s="1" t="s">
        <v>77</v>
      </c>
      <c r="AR7" s="1" t="s">
        <v>77</v>
      </c>
      <c r="AS7" s="1" t="s">
        <v>77</v>
      </c>
      <c r="AT7" s="1" t="s">
        <v>78</v>
      </c>
      <c r="AU7" s="1" t="s">
        <v>78</v>
      </c>
      <c r="AV7" s="1" t="s">
        <v>78</v>
      </c>
      <c r="AW7" s="1" t="s">
        <v>78</v>
      </c>
      <c r="AX7" s="1" t="s">
        <v>77</v>
      </c>
      <c r="AY7" s="1" t="s">
        <v>77</v>
      </c>
      <c r="AZ7" s="1" t="s">
        <v>77</v>
      </c>
      <c r="BA7" s="1" t="s">
        <v>77</v>
      </c>
      <c r="BB7" s="1" t="s">
        <v>78</v>
      </c>
      <c r="BC7" s="1" t="s">
        <v>78</v>
      </c>
      <c r="BD7" s="1" t="s">
        <v>78</v>
      </c>
      <c r="BE7" s="1" t="s">
        <v>78</v>
      </c>
      <c r="BF7" s="1" t="s">
        <v>77</v>
      </c>
      <c r="BG7" s="1" t="s">
        <v>77</v>
      </c>
      <c r="BH7" s="1" t="s">
        <v>77</v>
      </c>
      <c r="BI7" s="1" t="s">
        <v>78</v>
      </c>
      <c r="BJ7" s="1" t="s">
        <v>77</v>
      </c>
      <c r="BK7" s="1" t="s">
        <v>78</v>
      </c>
      <c r="BL7" s="1" t="s">
        <v>78</v>
      </c>
      <c r="BM7" s="1" t="s">
        <v>78</v>
      </c>
    </row>
    <row r="8" spans="1:65" x14ac:dyDescent="0.35">
      <c r="A8" s="1" t="s">
        <v>84</v>
      </c>
      <c r="B8" s="1" t="s">
        <v>77</v>
      </c>
      <c r="C8" s="1" t="s">
        <v>77</v>
      </c>
      <c r="D8" s="1" t="s">
        <v>77</v>
      </c>
      <c r="E8" s="1" t="s">
        <v>77</v>
      </c>
      <c r="F8" s="1" t="s">
        <v>78</v>
      </c>
      <c r="G8" s="1" t="s">
        <v>78</v>
      </c>
      <c r="H8" s="1" t="s">
        <v>78</v>
      </c>
      <c r="I8" s="1" t="s">
        <v>78</v>
      </c>
      <c r="J8" s="1" t="s">
        <v>77</v>
      </c>
      <c r="K8" s="1" t="s">
        <v>77</v>
      </c>
      <c r="L8" s="1" t="s">
        <v>77</v>
      </c>
      <c r="M8" s="1" t="s">
        <v>77</v>
      </c>
      <c r="N8" s="1" t="s">
        <v>78</v>
      </c>
      <c r="O8" s="1" t="s">
        <v>78</v>
      </c>
      <c r="P8" s="1" t="s">
        <v>78</v>
      </c>
      <c r="Q8" s="1" t="s">
        <v>78</v>
      </c>
      <c r="R8" s="1" t="s">
        <v>77</v>
      </c>
      <c r="S8" s="1" t="s">
        <v>77</v>
      </c>
      <c r="T8" s="1" t="s">
        <v>77</v>
      </c>
      <c r="U8" s="1" t="s">
        <v>77</v>
      </c>
      <c r="V8" s="1" t="s">
        <v>78</v>
      </c>
      <c r="W8" s="1" t="s">
        <v>78</v>
      </c>
      <c r="X8" s="1" t="s">
        <v>78</v>
      </c>
      <c r="Y8" s="1" t="s">
        <v>78</v>
      </c>
      <c r="Z8" s="1" t="s">
        <v>77</v>
      </c>
      <c r="AA8" s="1" t="s">
        <v>77</v>
      </c>
      <c r="AB8" s="1" t="s">
        <v>77</v>
      </c>
      <c r="AC8" s="1" t="s">
        <v>77</v>
      </c>
      <c r="AD8" s="1" t="s">
        <v>78</v>
      </c>
      <c r="AE8" s="1" t="s">
        <v>78</v>
      </c>
      <c r="AF8" s="1" t="s">
        <v>78</v>
      </c>
      <c r="AG8" s="1" t="s">
        <v>78</v>
      </c>
      <c r="AH8" s="1" t="s">
        <v>77</v>
      </c>
      <c r="AI8" s="1" t="s">
        <v>77</v>
      </c>
      <c r="AJ8" s="1" t="s">
        <v>77</v>
      </c>
      <c r="AK8" s="1" t="s">
        <v>77</v>
      </c>
      <c r="AL8" s="1" t="s">
        <v>78</v>
      </c>
      <c r="AM8" s="1" t="s">
        <v>78</v>
      </c>
      <c r="AN8" s="1" t="s">
        <v>78</v>
      </c>
      <c r="AO8" s="1" t="s">
        <v>78</v>
      </c>
      <c r="AP8" s="1" t="s">
        <v>77</v>
      </c>
      <c r="AQ8" s="1" t="s">
        <v>77</v>
      </c>
      <c r="AR8" s="1" t="s">
        <v>77</v>
      </c>
      <c r="AS8" s="1" t="s">
        <v>77</v>
      </c>
      <c r="AT8" s="1" t="s">
        <v>78</v>
      </c>
      <c r="AU8" s="1" t="s">
        <v>78</v>
      </c>
      <c r="AV8" s="1" t="s">
        <v>78</v>
      </c>
      <c r="AW8" s="1" t="s">
        <v>78</v>
      </c>
      <c r="AX8" s="1" t="s">
        <v>77</v>
      </c>
      <c r="AY8" s="1" t="s">
        <v>77</v>
      </c>
      <c r="AZ8" s="1" t="s">
        <v>77</v>
      </c>
      <c r="BA8" s="1" t="s">
        <v>77</v>
      </c>
      <c r="BB8" s="1" t="s">
        <v>78</v>
      </c>
      <c r="BC8" s="1" t="s">
        <v>78</v>
      </c>
      <c r="BD8" s="1" t="s">
        <v>78</v>
      </c>
      <c r="BE8" s="1" t="s">
        <v>78</v>
      </c>
      <c r="BF8" s="1" t="s">
        <v>77</v>
      </c>
      <c r="BG8" s="1" t="s">
        <v>77</v>
      </c>
      <c r="BH8" s="1" t="s">
        <v>77</v>
      </c>
      <c r="BI8" s="1" t="s">
        <v>77</v>
      </c>
      <c r="BJ8" s="1" t="s">
        <v>78</v>
      </c>
      <c r="BK8" s="1" t="s">
        <v>78</v>
      </c>
      <c r="BL8" s="1" t="s">
        <v>78</v>
      </c>
      <c r="BM8" s="1" t="s">
        <v>78</v>
      </c>
    </row>
    <row r="9" spans="1:65" x14ac:dyDescent="0.35">
      <c r="A9" s="1" t="s">
        <v>85</v>
      </c>
      <c r="B9" s="1" t="s">
        <v>77</v>
      </c>
      <c r="C9" s="1" t="s">
        <v>77</v>
      </c>
      <c r="D9" s="1" t="s">
        <v>77</v>
      </c>
      <c r="E9" s="1" t="s">
        <v>77</v>
      </c>
      <c r="F9" s="1" t="s">
        <v>78</v>
      </c>
      <c r="G9" s="1" t="s">
        <v>78</v>
      </c>
      <c r="H9" s="1" t="s">
        <v>78</v>
      </c>
      <c r="I9" s="1" t="s">
        <v>78</v>
      </c>
      <c r="J9" s="1" t="s">
        <v>77</v>
      </c>
      <c r="K9" s="1" t="s">
        <v>77</v>
      </c>
      <c r="L9" s="1" t="s">
        <v>77</v>
      </c>
      <c r="M9" s="1" t="s">
        <v>77</v>
      </c>
      <c r="N9" s="1" t="s">
        <v>78</v>
      </c>
      <c r="O9" s="1" t="s">
        <v>78</v>
      </c>
      <c r="P9" s="1" t="s">
        <v>78</v>
      </c>
      <c r="Q9" s="1" t="s">
        <v>78</v>
      </c>
      <c r="R9" s="1" t="s">
        <v>77</v>
      </c>
      <c r="S9" s="1" t="s">
        <v>77</v>
      </c>
      <c r="T9" s="1" t="s">
        <v>78</v>
      </c>
      <c r="U9" s="1" t="s">
        <v>77</v>
      </c>
      <c r="V9" s="1" t="s">
        <v>77</v>
      </c>
      <c r="W9" s="1" t="s">
        <v>78</v>
      </c>
      <c r="X9" s="1" t="s">
        <v>78</v>
      </c>
      <c r="Y9" s="1" t="s">
        <v>78</v>
      </c>
      <c r="Z9" s="1" t="s">
        <v>77</v>
      </c>
      <c r="AA9" s="1" t="s">
        <v>77</v>
      </c>
      <c r="AB9" s="1" t="s">
        <v>77</v>
      </c>
      <c r="AC9" s="1" t="s">
        <v>78</v>
      </c>
      <c r="AD9" s="1" t="s">
        <v>78</v>
      </c>
      <c r="AE9" s="1" t="s">
        <v>78</v>
      </c>
      <c r="AF9" s="1" t="s">
        <v>78</v>
      </c>
      <c r="AG9" s="1" t="s">
        <v>78</v>
      </c>
      <c r="AH9" s="1" t="s">
        <v>77</v>
      </c>
      <c r="AI9" s="1" t="s">
        <v>77</v>
      </c>
      <c r="AJ9" s="1" t="s">
        <v>77</v>
      </c>
      <c r="AK9" s="1" t="s">
        <v>77</v>
      </c>
      <c r="AL9" s="1" t="s">
        <v>78</v>
      </c>
      <c r="AM9" s="1" t="s">
        <v>78</v>
      </c>
      <c r="AN9" s="1" t="s">
        <v>78</v>
      </c>
      <c r="AO9" s="1" t="s">
        <v>78</v>
      </c>
      <c r="AP9" s="1" t="s">
        <v>77</v>
      </c>
      <c r="AQ9" s="1" t="s">
        <v>77</v>
      </c>
      <c r="AR9" s="1" t="s">
        <v>77</v>
      </c>
      <c r="AS9" s="1" t="s">
        <v>77</v>
      </c>
      <c r="AT9" s="1" t="s">
        <v>78</v>
      </c>
      <c r="AU9" s="1" t="s">
        <v>78</v>
      </c>
      <c r="AV9" s="1" t="s">
        <v>78</v>
      </c>
      <c r="AW9" s="1" t="s">
        <v>78</v>
      </c>
      <c r="AX9" s="1" t="s">
        <v>77</v>
      </c>
      <c r="AY9" s="1" t="s">
        <v>77</v>
      </c>
      <c r="AZ9" s="1" t="s">
        <v>77</v>
      </c>
      <c r="BA9" s="1" t="s">
        <v>77</v>
      </c>
      <c r="BB9" s="1" t="s">
        <v>78</v>
      </c>
      <c r="BC9" s="1" t="s">
        <v>78</v>
      </c>
      <c r="BD9" s="1" t="s">
        <v>78</v>
      </c>
      <c r="BE9" s="1" t="s">
        <v>78</v>
      </c>
      <c r="BF9" s="1" t="s">
        <v>77</v>
      </c>
      <c r="BG9" s="1" t="s">
        <v>77</v>
      </c>
      <c r="BH9" s="1" t="s">
        <v>77</v>
      </c>
      <c r="BI9" s="1" t="s">
        <v>77</v>
      </c>
      <c r="BJ9" s="1" t="s">
        <v>78</v>
      </c>
      <c r="BK9" s="1" t="s">
        <v>78</v>
      </c>
      <c r="BL9" s="1" t="s">
        <v>78</v>
      </c>
      <c r="BM9" s="1" t="s">
        <v>78</v>
      </c>
    </row>
    <row r="10" spans="1:65" x14ac:dyDescent="0.35">
      <c r="A10" s="1" t="s">
        <v>86</v>
      </c>
      <c r="B10" s="1" t="s">
        <v>77</v>
      </c>
      <c r="C10" s="1" t="s">
        <v>77</v>
      </c>
      <c r="D10" s="1" t="s">
        <v>77</v>
      </c>
      <c r="E10" s="1" t="s">
        <v>78</v>
      </c>
      <c r="F10" s="1" t="s">
        <v>78</v>
      </c>
      <c r="G10" s="1" t="s">
        <v>78</v>
      </c>
      <c r="H10" s="1" t="s">
        <v>78</v>
      </c>
      <c r="I10" s="1" t="s">
        <v>78</v>
      </c>
      <c r="J10" s="1" t="s">
        <v>77</v>
      </c>
      <c r="K10" s="1" t="s">
        <v>77</v>
      </c>
      <c r="L10" s="1" t="s">
        <v>77</v>
      </c>
      <c r="M10" s="1" t="s">
        <v>77</v>
      </c>
      <c r="N10" s="1" t="s">
        <v>78</v>
      </c>
      <c r="O10" s="1" t="s">
        <v>78</v>
      </c>
      <c r="P10" s="1" t="s">
        <v>78</v>
      </c>
      <c r="Q10" s="1" t="s">
        <v>78</v>
      </c>
      <c r="R10" s="1" t="s">
        <v>77</v>
      </c>
      <c r="S10" s="1" t="s">
        <v>77</v>
      </c>
      <c r="T10" s="1" t="s">
        <v>77</v>
      </c>
      <c r="U10" s="1" t="s">
        <v>77</v>
      </c>
      <c r="V10" s="1" t="s">
        <v>78</v>
      </c>
      <c r="W10" s="1" t="s">
        <v>78</v>
      </c>
      <c r="X10" s="1" t="s">
        <v>78</v>
      </c>
      <c r="Y10" s="1" t="s">
        <v>78</v>
      </c>
      <c r="Z10" s="1" t="s">
        <v>77</v>
      </c>
      <c r="AA10" s="1" t="s">
        <v>77</v>
      </c>
      <c r="AB10" s="1" t="s">
        <v>77</v>
      </c>
      <c r="AC10" s="1" t="s">
        <v>78</v>
      </c>
      <c r="AD10" s="1" t="s">
        <v>78</v>
      </c>
      <c r="AE10" s="1" t="s">
        <v>78</v>
      </c>
      <c r="AF10" s="1" t="s">
        <v>78</v>
      </c>
      <c r="AG10" s="1" t="s">
        <v>78</v>
      </c>
      <c r="AH10" s="1" t="s">
        <v>77</v>
      </c>
      <c r="AI10" s="1" t="s">
        <v>77</v>
      </c>
      <c r="AJ10" s="1" t="s">
        <v>77</v>
      </c>
      <c r="AK10" s="1" t="s">
        <v>77</v>
      </c>
      <c r="AL10" s="1" t="s">
        <v>77</v>
      </c>
      <c r="AM10" s="1" t="s">
        <v>78</v>
      </c>
      <c r="AN10" s="1" t="s">
        <v>78</v>
      </c>
      <c r="AO10" s="1" t="s">
        <v>78</v>
      </c>
      <c r="AP10" s="1" t="s">
        <v>77</v>
      </c>
      <c r="AQ10" s="1" t="s">
        <v>77</v>
      </c>
      <c r="AR10" s="1" t="s">
        <v>77</v>
      </c>
      <c r="AS10" s="1" t="s">
        <v>77</v>
      </c>
      <c r="AT10" s="1" t="s">
        <v>78</v>
      </c>
      <c r="AU10" s="1" t="s">
        <v>78</v>
      </c>
      <c r="AV10" s="1" t="s">
        <v>78</v>
      </c>
      <c r="AW10" s="1" t="s">
        <v>78</v>
      </c>
      <c r="AX10" s="1" t="s">
        <v>77</v>
      </c>
      <c r="AY10" s="1" t="s">
        <v>77</v>
      </c>
      <c r="AZ10" s="1" t="s">
        <v>77</v>
      </c>
      <c r="BA10" s="1" t="s">
        <v>77</v>
      </c>
      <c r="BB10" s="1" t="s">
        <v>78</v>
      </c>
      <c r="BC10" s="1" t="s">
        <v>78</v>
      </c>
      <c r="BD10" s="1" t="s">
        <v>78</v>
      </c>
      <c r="BE10" s="1" t="s">
        <v>78</v>
      </c>
      <c r="BF10" s="1" t="s">
        <v>77</v>
      </c>
      <c r="BG10" s="1" t="s">
        <v>77</v>
      </c>
      <c r="BH10" s="1" t="s">
        <v>77</v>
      </c>
      <c r="BI10" s="1" t="s">
        <v>77</v>
      </c>
      <c r="BJ10" s="1" t="s">
        <v>77</v>
      </c>
      <c r="BK10" s="1" t="s">
        <v>78</v>
      </c>
      <c r="BL10" s="1" t="s">
        <v>78</v>
      </c>
      <c r="BM10" s="1" t="s">
        <v>78</v>
      </c>
    </row>
    <row r="11" spans="1:65" x14ac:dyDescent="0.35">
      <c r="A11" s="1" t="s">
        <v>87</v>
      </c>
      <c r="B11" s="1" t="s">
        <v>77</v>
      </c>
      <c r="C11" s="1" t="s">
        <v>77</v>
      </c>
      <c r="D11" s="1" t="s">
        <v>77</v>
      </c>
      <c r="E11" s="1" t="s">
        <v>77</v>
      </c>
      <c r="F11" s="1" t="s">
        <v>78</v>
      </c>
      <c r="G11" s="1" t="s">
        <v>78</v>
      </c>
      <c r="H11" s="1" t="s">
        <v>78</v>
      </c>
      <c r="I11" s="1" t="s">
        <v>78</v>
      </c>
      <c r="J11" s="1" t="s">
        <v>77</v>
      </c>
      <c r="K11" s="1" t="s">
        <v>77</v>
      </c>
      <c r="L11" s="1" t="s">
        <v>77</v>
      </c>
      <c r="M11" s="1" t="s">
        <v>78</v>
      </c>
      <c r="N11" s="1" t="s">
        <v>78</v>
      </c>
      <c r="O11" s="1" t="s">
        <v>78</v>
      </c>
      <c r="P11" s="1" t="s">
        <v>78</v>
      </c>
      <c r="Q11" s="1" t="s">
        <v>78</v>
      </c>
      <c r="R11" s="1" t="s">
        <v>77</v>
      </c>
      <c r="S11" s="1" t="s">
        <v>77</v>
      </c>
      <c r="T11" s="1" t="s">
        <v>77</v>
      </c>
      <c r="U11" s="1" t="s">
        <v>78</v>
      </c>
      <c r="V11" s="1" t="s">
        <v>78</v>
      </c>
      <c r="W11" s="1" t="s">
        <v>78</v>
      </c>
      <c r="X11" s="1" t="s">
        <v>78</v>
      </c>
      <c r="Y11" s="1" t="s">
        <v>78</v>
      </c>
      <c r="Z11" s="1" t="s">
        <v>77</v>
      </c>
      <c r="AA11" s="1" t="s">
        <v>77</v>
      </c>
      <c r="AB11" s="1" t="s">
        <v>77</v>
      </c>
      <c r="AC11" s="1" t="s">
        <v>77</v>
      </c>
      <c r="AD11" s="1" t="s">
        <v>78</v>
      </c>
      <c r="AE11" s="1" t="s">
        <v>78</v>
      </c>
      <c r="AF11" s="1" t="s">
        <v>78</v>
      </c>
      <c r="AG11" s="1" t="s">
        <v>78</v>
      </c>
      <c r="AH11" s="1" t="s">
        <v>77</v>
      </c>
      <c r="AI11" s="1" t="s">
        <v>77</v>
      </c>
      <c r="AJ11" s="1" t="s">
        <v>77</v>
      </c>
      <c r="AK11" s="1" t="s">
        <v>77</v>
      </c>
      <c r="AL11" s="1" t="s">
        <v>78</v>
      </c>
      <c r="AM11" s="1" t="s">
        <v>78</v>
      </c>
      <c r="AN11" s="1" t="s">
        <v>78</v>
      </c>
      <c r="AO11" s="1" t="s">
        <v>78</v>
      </c>
      <c r="AP11" s="1" t="s">
        <v>77</v>
      </c>
      <c r="AQ11" s="1" t="s">
        <v>77</v>
      </c>
      <c r="AR11" s="1" t="s">
        <v>77</v>
      </c>
      <c r="AS11" s="1" t="s">
        <v>77</v>
      </c>
      <c r="AT11" s="1" t="s">
        <v>78</v>
      </c>
      <c r="AU11" s="1" t="s">
        <v>78</v>
      </c>
      <c r="AV11" s="1" t="s">
        <v>78</v>
      </c>
      <c r="AW11" s="1" t="s">
        <v>78</v>
      </c>
      <c r="AX11" s="1" t="s">
        <v>77</v>
      </c>
      <c r="AY11" s="1" t="s">
        <v>77</v>
      </c>
      <c r="AZ11" s="1" t="s">
        <v>77</v>
      </c>
      <c r="BA11" s="1" t="s">
        <v>77</v>
      </c>
      <c r="BB11" s="1" t="s">
        <v>78</v>
      </c>
      <c r="BC11" s="1" t="s">
        <v>78</v>
      </c>
      <c r="BD11" s="1" t="s">
        <v>78</v>
      </c>
      <c r="BE11" s="1" t="s">
        <v>78</v>
      </c>
      <c r="BF11" s="1" t="s">
        <v>77</v>
      </c>
      <c r="BG11" s="1" t="s">
        <v>77</v>
      </c>
      <c r="BH11" s="1" t="s">
        <v>77</v>
      </c>
      <c r="BI11" s="1" t="s">
        <v>77</v>
      </c>
      <c r="BJ11" s="1" t="s">
        <v>78</v>
      </c>
      <c r="BK11" s="1" t="s">
        <v>78</v>
      </c>
      <c r="BL11" s="1" t="s">
        <v>78</v>
      </c>
      <c r="BM11" s="1" t="s">
        <v>78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21"/>
  <sheetViews>
    <sheetView tabSelected="1" zoomScale="40" zoomScaleNormal="40" workbookViewId="0">
      <selection activeCell="N14" sqref="N14"/>
    </sheetView>
  </sheetViews>
  <sheetFormatPr baseColWidth="10" defaultRowHeight="14.5" x14ac:dyDescent="0.35"/>
  <sheetData>
    <row r="1" spans="1:65" x14ac:dyDescent="0.35">
      <c r="A1" t="s">
        <v>11</v>
      </c>
      <c r="B1" s="2" t="s">
        <v>12</v>
      </c>
      <c r="C1" s="2" t="s">
        <v>13</v>
      </c>
      <c r="D1" s="2" t="s">
        <v>14</v>
      </c>
      <c r="E1" s="2" t="s">
        <v>15</v>
      </c>
      <c r="F1" t="s">
        <v>16</v>
      </c>
      <c r="G1" t="s">
        <v>17</v>
      </c>
      <c r="H1" t="s">
        <v>18</v>
      </c>
      <c r="I1" t="s">
        <v>19</v>
      </c>
      <c r="J1" s="2" t="s">
        <v>20</v>
      </c>
      <c r="K1" s="2" t="s">
        <v>21</v>
      </c>
      <c r="L1" s="2" t="s">
        <v>22</v>
      </c>
      <c r="M1" s="2" t="s">
        <v>23</v>
      </c>
      <c r="N1" t="s">
        <v>24</v>
      </c>
      <c r="O1" t="s">
        <v>25</v>
      </c>
      <c r="P1" t="s">
        <v>26</v>
      </c>
      <c r="Q1" t="s">
        <v>27</v>
      </c>
      <c r="R1" s="2" t="s">
        <v>28</v>
      </c>
      <c r="S1" s="2" t="s">
        <v>29</v>
      </c>
      <c r="T1" s="2" t="s">
        <v>30</v>
      </c>
      <c r="U1" s="2" t="s">
        <v>31</v>
      </c>
      <c r="V1" t="s">
        <v>32</v>
      </c>
      <c r="W1" t="s">
        <v>33</v>
      </c>
      <c r="X1" t="s">
        <v>34</v>
      </c>
      <c r="Y1" t="s">
        <v>35</v>
      </c>
      <c r="Z1" s="2" t="s">
        <v>36</v>
      </c>
      <c r="AA1" s="2" t="s">
        <v>37</v>
      </c>
      <c r="AB1" s="2" t="s">
        <v>38</v>
      </c>
      <c r="AC1" s="2" t="s">
        <v>39</v>
      </c>
      <c r="AD1" t="s">
        <v>40</v>
      </c>
      <c r="AE1" t="s">
        <v>41</v>
      </c>
      <c r="AF1" t="s">
        <v>42</v>
      </c>
      <c r="AG1" t="s">
        <v>43</v>
      </c>
      <c r="AH1" s="2" t="s">
        <v>44</v>
      </c>
      <c r="AI1" s="2" t="s">
        <v>45</v>
      </c>
      <c r="AJ1" s="2" t="s">
        <v>46</v>
      </c>
      <c r="AK1" s="2" t="s">
        <v>47</v>
      </c>
      <c r="AL1" t="s">
        <v>48</v>
      </c>
      <c r="AM1" t="s">
        <v>49</v>
      </c>
      <c r="AN1" t="s">
        <v>50</v>
      </c>
      <c r="AO1" t="s">
        <v>51</v>
      </c>
      <c r="AP1" s="2" t="s">
        <v>52</v>
      </c>
      <c r="AQ1" s="2" t="s">
        <v>53</v>
      </c>
      <c r="AR1" s="2" t="s">
        <v>54</v>
      </c>
      <c r="AS1" s="2" t="s">
        <v>55</v>
      </c>
      <c r="AT1" t="s">
        <v>56</v>
      </c>
      <c r="AU1" t="s">
        <v>57</v>
      </c>
      <c r="AV1" t="s">
        <v>58</v>
      </c>
      <c r="AW1" t="s">
        <v>59</v>
      </c>
      <c r="AX1" s="2" t="s">
        <v>60</v>
      </c>
      <c r="AY1" s="2" t="s">
        <v>61</v>
      </c>
      <c r="AZ1" s="2" t="s">
        <v>62</v>
      </c>
      <c r="BA1" s="2" t="s">
        <v>63</v>
      </c>
      <c r="BB1" t="s">
        <v>64</v>
      </c>
      <c r="BC1" t="s">
        <v>65</v>
      </c>
      <c r="BD1" t="s">
        <v>66</v>
      </c>
      <c r="BE1" t="s">
        <v>67</v>
      </c>
      <c r="BF1" s="2" t="s">
        <v>68</v>
      </c>
      <c r="BG1" s="2" t="s">
        <v>69</v>
      </c>
      <c r="BH1" s="2" t="s">
        <v>70</v>
      </c>
      <c r="BI1" s="2" t="s">
        <v>71</v>
      </c>
      <c r="BJ1" t="s">
        <v>72</v>
      </c>
      <c r="BK1" t="s">
        <v>73</v>
      </c>
      <c r="BL1" t="s">
        <v>74</v>
      </c>
      <c r="BM1" t="s">
        <v>75</v>
      </c>
    </row>
    <row r="2" spans="1:65" x14ac:dyDescent="0.35">
      <c r="A2" s="1" t="s">
        <v>76</v>
      </c>
      <c r="B2" s="1">
        <v>0</v>
      </c>
      <c r="C2" s="1">
        <v>0</v>
      </c>
      <c r="D2" s="1">
        <v>0</v>
      </c>
      <c r="E2" s="1">
        <v>0</v>
      </c>
      <c r="F2" s="1">
        <v>1</v>
      </c>
      <c r="G2" s="1">
        <v>1</v>
      </c>
      <c r="H2" s="1">
        <v>1</v>
      </c>
      <c r="I2" s="1">
        <v>1</v>
      </c>
      <c r="J2" s="1">
        <v>0</v>
      </c>
      <c r="K2" s="1">
        <v>0</v>
      </c>
      <c r="L2" s="1">
        <v>0</v>
      </c>
      <c r="M2" s="1">
        <v>1</v>
      </c>
      <c r="N2" s="1">
        <v>1</v>
      </c>
      <c r="O2" s="1">
        <v>1</v>
      </c>
      <c r="P2" s="1">
        <v>1</v>
      </c>
      <c r="Q2" s="1">
        <v>1</v>
      </c>
      <c r="R2" s="1">
        <v>0</v>
      </c>
      <c r="S2" s="1">
        <v>0</v>
      </c>
      <c r="T2" s="1">
        <v>1</v>
      </c>
      <c r="U2" s="1">
        <v>0</v>
      </c>
      <c r="V2" s="1">
        <v>1</v>
      </c>
      <c r="W2" s="1">
        <v>1</v>
      </c>
      <c r="X2" s="1">
        <v>1</v>
      </c>
      <c r="Y2" s="1">
        <v>1</v>
      </c>
      <c r="Z2" s="1">
        <v>0</v>
      </c>
      <c r="AA2" s="1">
        <v>0</v>
      </c>
      <c r="AB2" s="1">
        <v>0</v>
      </c>
      <c r="AC2" s="1">
        <v>0</v>
      </c>
      <c r="AD2" s="1">
        <v>1</v>
      </c>
      <c r="AE2" s="1">
        <v>1</v>
      </c>
      <c r="AF2" s="1">
        <v>1</v>
      </c>
      <c r="AG2" s="1">
        <v>1</v>
      </c>
      <c r="AH2" s="1">
        <v>0</v>
      </c>
      <c r="AI2" s="1">
        <v>0</v>
      </c>
      <c r="AJ2" s="1">
        <v>0</v>
      </c>
      <c r="AK2" s="1">
        <v>0</v>
      </c>
      <c r="AL2" s="1">
        <v>0</v>
      </c>
      <c r="AM2" s="1">
        <v>1</v>
      </c>
      <c r="AN2" s="1">
        <v>1</v>
      </c>
      <c r="AO2" s="1">
        <v>1</v>
      </c>
      <c r="AP2" s="1">
        <v>0</v>
      </c>
      <c r="AQ2" s="1">
        <v>0</v>
      </c>
      <c r="AR2" s="1">
        <v>0</v>
      </c>
      <c r="AS2" s="1">
        <v>0</v>
      </c>
      <c r="AT2" s="1">
        <v>0</v>
      </c>
      <c r="AU2" s="1">
        <v>1</v>
      </c>
      <c r="AV2" s="1">
        <v>1</v>
      </c>
      <c r="AW2" s="1">
        <v>1</v>
      </c>
      <c r="AX2" s="1">
        <v>0</v>
      </c>
      <c r="AY2" s="1">
        <v>0</v>
      </c>
      <c r="AZ2" s="1">
        <v>0</v>
      </c>
      <c r="BA2" s="1">
        <v>0</v>
      </c>
      <c r="BB2" s="1">
        <v>1</v>
      </c>
      <c r="BC2" s="1">
        <v>1</v>
      </c>
      <c r="BD2" s="1">
        <v>1</v>
      </c>
      <c r="BE2" s="1">
        <v>1</v>
      </c>
      <c r="BF2" s="1">
        <v>0</v>
      </c>
      <c r="BG2" s="1">
        <v>0</v>
      </c>
      <c r="BH2" s="1">
        <v>0</v>
      </c>
      <c r="BI2" s="1">
        <v>0</v>
      </c>
      <c r="BJ2" s="1">
        <v>1</v>
      </c>
      <c r="BK2" s="1">
        <v>0</v>
      </c>
      <c r="BL2" s="1">
        <v>1</v>
      </c>
      <c r="BM2" s="1">
        <v>1</v>
      </c>
    </row>
    <row r="3" spans="1:65" x14ac:dyDescent="0.35">
      <c r="A3" s="1" t="s">
        <v>79</v>
      </c>
      <c r="B3" s="1">
        <v>0</v>
      </c>
      <c r="C3" s="1">
        <v>0</v>
      </c>
      <c r="D3" s="1">
        <v>0</v>
      </c>
      <c r="E3" s="1">
        <v>0</v>
      </c>
      <c r="F3" s="1">
        <v>1</v>
      </c>
      <c r="G3" s="1">
        <v>1</v>
      </c>
      <c r="H3" s="1">
        <v>1</v>
      </c>
      <c r="I3" s="1">
        <v>1</v>
      </c>
      <c r="J3" s="1">
        <v>0</v>
      </c>
      <c r="K3" s="1">
        <v>0</v>
      </c>
      <c r="L3" s="1">
        <v>0</v>
      </c>
      <c r="M3" s="1">
        <v>0</v>
      </c>
      <c r="N3" s="1">
        <v>1</v>
      </c>
      <c r="O3" s="1">
        <v>1</v>
      </c>
      <c r="P3" s="1">
        <v>1</v>
      </c>
      <c r="Q3" s="1">
        <v>1</v>
      </c>
      <c r="R3" s="1">
        <v>0</v>
      </c>
      <c r="S3" s="1">
        <v>0</v>
      </c>
      <c r="T3" s="1">
        <v>0</v>
      </c>
      <c r="U3" s="1">
        <v>0</v>
      </c>
      <c r="V3" s="1">
        <v>0</v>
      </c>
      <c r="W3" s="1">
        <v>1</v>
      </c>
      <c r="X3" s="1">
        <v>1</v>
      </c>
      <c r="Y3" s="1">
        <v>1</v>
      </c>
      <c r="Z3" s="1">
        <v>0</v>
      </c>
      <c r="AA3" s="1">
        <v>0</v>
      </c>
      <c r="AB3" s="1">
        <v>0</v>
      </c>
      <c r="AC3" s="1">
        <v>1</v>
      </c>
      <c r="AD3" s="1">
        <v>0</v>
      </c>
      <c r="AE3" s="1">
        <v>1</v>
      </c>
      <c r="AF3" s="1">
        <v>1</v>
      </c>
      <c r="AG3" s="1">
        <v>1</v>
      </c>
      <c r="AH3" s="1">
        <v>0</v>
      </c>
      <c r="AI3" s="1">
        <v>0</v>
      </c>
      <c r="AJ3" s="1">
        <v>0</v>
      </c>
      <c r="AK3" s="1">
        <v>0</v>
      </c>
      <c r="AL3" s="1">
        <v>1</v>
      </c>
      <c r="AM3" s="1">
        <v>1</v>
      </c>
      <c r="AN3" s="1">
        <v>1</v>
      </c>
      <c r="AO3" s="1">
        <v>1</v>
      </c>
      <c r="AP3" s="1">
        <v>0</v>
      </c>
      <c r="AQ3" s="1">
        <v>0</v>
      </c>
      <c r="AR3" s="1">
        <v>0</v>
      </c>
      <c r="AS3" s="1">
        <v>0</v>
      </c>
      <c r="AT3" s="1">
        <v>0</v>
      </c>
      <c r="AU3" s="1">
        <v>1</v>
      </c>
      <c r="AV3" s="1">
        <v>1</v>
      </c>
      <c r="AW3" s="1">
        <v>1</v>
      </c>
      <c r="AX3" s="1">
        <v>0</v>
      </c>
      <c r="AY3" s="1">
        <v>0</v>
      </c>
      <c r="AZ3" s="1">
        <v>0</v>
      </c>
      <c r="BA3" s="1">
        <v>0</v>
      </c>
      <c r="BB3" s="1">
        <v>1</v>
      </c>
      <c r="BC3" s="1">
        <v>1</v>
      </c>
      <c r="BD3" s="1">
        <v>1</v>
      </c>
      <c r="BE3" s="1">
        <v>1</v>
      </c>
      <c r="BF3" s="1">
        <v>0</v>
      </c>
      <c r="BG3" s="1">
        <v>0</v>
      </c>
      <c r="BH3" s="1">
        <v>0</v>
      </c>
      <c r="BI3" s="1">
        <v>0</v>
      </c>
      <c r="BJ3" s="1">
        <v>1</v>
      </c>
      <c r="BK3" s="1">
        <v>1</v>
      </c>
      <c r="BL3" s="1">
        <v>1</v>
      </c>
      <c r="BM3" s="1">
        <v>1</v>
      </c>
    </row>
    <row r="4" spans="1:65" x14ac:dyDescent="0.35">
      <c r="A4" s="1" t="s">
        <v>80</v>
      </c>
      <c r="B4" s="1">
        <v>0</v>
      </c>
      <c r="C4" s="1">
        <v>0</v>
      </c>
      <c r="D4" s="1">
        <v>0</v>
      </c>
      <c r="E4" s="1">
        <v>0</v>
      </c>
      <c r="F4" s="1">
        <v>1</v>
      </c>
      <c r="G4" s="1">
        <v>1</v>
      </c>
      <c r="H4" s="1">
        <v>1</v>
      </c>
      <c r="I4" s="1">
        <v>1</v>
      </c>
      <c r="J4" s="1">
        <v>0</v>
      </c>
      <c r="K4" s="1">
        <v>0</v>
      </c>
      <c r="L4" s="1">
        <v>0</v>
      </c>
      <c r="M4" s="1">
        <v>0</v>
      </c>
      <c r="N4" s="1">
        <v>1</v>
      </c>
      <c r="O4" s="1">
        <v>1</v>
      </c>
      <c r="P4" s="1">
        <v>1</v>
      </c>
      <c r="Q4" s="1">
        <v>1</v>
      </c>
      <c r="R4" s="1">
        <v>0</v>
      </c>
      <c r="S4" s="1">
        <v>0</v>
      </c>
      <c r="T4" s="1">
        <v>0</v>
      </c>
      <c r="U4" s="1">
        <v>0</v>
      </c>
      <c r="V4" s="1">
        <v>1</v>
      </c>
      <c r="W4" s="1">
        <v>1</v>
      </c>
      <c r="X4" s="1">
        <v>1</v>
      </c>
      <c r="Y4" s="1">
        <v>1</v>
      </c>
      <c r="Z4" s="1">
        <v>0</v>
      </c>
      <c r="AA4" s="1">
        <v>0</v>
      </c>
      <c r="AB4" s="1">
        <v>0</v>
      </c>
      <c r="AC4" s="1">
        <v>1</v>
      </c>
      <c r="AD4" s="1">
        <v>1</v>
      </c>
      <c r="AE4" s="1">
        <v>1</v>
      </c>
      <c r="AF4" s="1">
        <v>1</v>
      </c>
      <c r="AG4" s="1">
        <v>1</v>
      </c>
      <c r="AH4" s="1">
        <v>0</v>
      </c>
      <c r="AI4" s="1">
        <v>0</v>
      </c>
      <c r="AJ4" s="1">
        <v>0</v>
      </c>
      <c r="AK4" s="1">
        <v>0</v>
      </c>
      <c r="AL4" s="1">
        <v>1</v>
      </c>
      <c r="AM4" s="1">
        <v>1</v>
      </c>
      <c r="AN4" s="1">
        <v>1</v>
      </c>
      <c r="AO4" s="1">
        <v>1</v>
      </c>
      <c r="AP4" s="1">
        <v>0</v>
      </c>
      <c r="AQ4" s="1">
        <v>0</v>
      </c>
      <c r="AR4" s="1">
        <v>0</v>
      </c>
      <c r="AS4" s="1">
        <v>0</v>
      </c>
      <c r="AT4" s="1">
        <v>1</v>
      </c>
      <c r="AU4" s="1">
        <v>1</v>
      </c>
      <c r="AV4" s="1">
        <v>1</v>
      </c>
      <c r="AW4" s="1">
        <v>1</v>
      </c>
      <c r="AX4" s="1">
        <v>0</v>
      </c>
      <c r="AY4" s="1">
        <v>0</v>
      </c>
      <c r="AZ4" s="1">
        <v>0</v>
      </c>
      <c r="BA4" s="1">
        <v>0</v>
      </c>
      <c r="BB4" s="1">
        <v>1</v>
      </c>
      <c r="BC4" s="1">
        <v>1</v>
      </c>
      <c r="BD4" s="1">
        <v>1</v>
      </c>
      <c r="BE4" s="1">
        <v>1</v>
      </c>
      <c r="BF4" s="1">
        <v>0</v>
      </c>
      <c r="BG4" s="1">
        <v>0</v>
      </c>
      <c r="BH4" s="1">
        <v>0</v>
      </c>
      <c r="BI4" s="1">
        <v>1</v>
      </c>
      <c r="BJ4" s="1">
        <v>1</v>
      </c>
      <c r="BK4" s="1">
        <v>1</v>
      </c>
      <c r="BL4" s="1">
        <v>1</v>
      </c>
      <c r="BM4" s="1">
        <v>1</v>
      </c>
    </row>
    <row r="5" spans="1:65" x14ac:dyDescent="0.35">
      <c r="A5" s="1" t="s">
        <v>81</v>
      </c>
      <c r="B5" s="1">
        <v>0</v>
      </c>
      <c r="C5" s="1">
        <v>0</v>
      </c>
      <c r="D5" s="1">
        <v>0</v>
      </c>
      <c r="E5" s="1">
        <v>0</v>
      </c>
      <c r="F5" s="1">
        <v>1</v>
      </c>
      <c r="G5" s="1">
        <v>1</v>
      </c>
      <c r="H5" s="1">
        <v>1</v>
      </c>
      <c r="I5" s="1">
        <v>1</v>
      </c>
      <c r="J5" s="1">
        <v>0</v>
      </c>
      <c r="K5" s="1">
        <v>0</v>
      </c>
      <c r="L5" s="1">
        <v>0</v>
      </c>
      <c r="M5" s="1">
        <v>1</v>
      </c>
      <c r="N5" s="1">
        <v>1</v>
      </c>
      <c r="O5" s="1">
        <v>1</v>
      </c>
      <c r="P5" s="1">
        <v>1</v>
      </c>
      <c r="Q5" s="1">
        <v>1</v>
      </c>
      <c r="R5" s="1">
        <v>0</v>
      </c>
      <c r="S5" s="1">
        <v>0</v>
      </c>
      <c r="T5" s="1">
        <v>0</v>
      </c>
      <c r="U5" s="1">
        <v>0</v>
      </c>
      <c r="V5" s="1">
        <v>1</v>
      </c>
      <c r="W5" s="1">
        <v>1</v>
      </c>
      <c r="X5" s="1">
        <v>1</v>
      </c>
      <c r="Y5" s="1">
        <v>1</v>
      </c>
      <c r="Z5" s="1">
        <v>0</v>
      </c>
      <c r="AA5" s="1">
        <v>0</v>
      </c>
      <c r="AB5" s="1">
        <v>0</v>
      </c>
      <c r="AC5" s="1">
        <v>1</v>
      </c>
      <c r="AD5" s="1">
        <v>1</v>
      </c>
      <c r="AE5" s="1">
        <v>1</v>
      </c>
      <c r="AF5" s="1">
        <v>1</v>
      </c>
      <c r="AG5" s="1">
        <v>1</v>
      </c>
      <c r="AH5" s="1">
        <v>0</v>
      </c>
      <c r="AI5" s="1">
        <v>0</v>
      </c>
      <c r="AJ5" s="1">
        <v>0</v>
      </c>
      <c r="AK5" s="1">
        <v>0</v>
      </c>
      <c r="AL5" s="1">
        <v>1</v>
      </c>
      <c r="AM5" s="1">
        <v>0</v>
      </c>
      <c r="AN5" s="1">
        <v>1</v>
      </c>
      <c r="AO5" s="1">
        <v>1</v>
      </c>
      <c r="AP5" s="1">
        <v>0</v>
      </c>
      <c r="AQ5" s="1">
        <v>0</v>
      </c>
      <c r="AR5" s="1">
        <v>0</v>
      </c>
      <c r="AS5" s="1">
        <v>0</v>
      </c>
      <c r="AT5" s="1">
        <v>1</v>
      </c>
      <c r="AU5" s="1">
        <v>1</v>
      </c>
      <c r="AV5" s="1">
        <v>1</v>
      </c>
      <c r="AW5" s="1">
        <v>1</v>
      </c>
      <c r="AX5" s="1">
        <v>0</v>
      </c>
      <c r="AY5" s="1">
        <v>0</v>
      </c>
      <c r="AZ5" s="1">
        <v>0</v>
      </c>
      <c r="BA5" s="1">
        <v>0</v>
      </c>
      <c r="BB5" s="1">
        <v>1</v>
      </c>
      <c r="BC5" s="1">
        <v>1</v>
      </c>
      <c r="BD5" s="1">
        <v>1</v>
      </c>
      <c r="BE5" s="1">
        <v>1</v>
      </c>
      <c r="BF5" s="1">
        <v>0</v>
      </c>
      <c r="BG5" s="1">
        <v>0</v>
      </c>
      <c r="BH5" s="1">
        <v>0</v>
      </c>
      <c r="BI5" s="1">
        <v>0</v>
      </c>
      <c r="BJ5" s="1">
        <v>1</v>
      </c>
      <c r="BK5" s="1">
        <v>1</v>
      </c>
      <c r="BL5" s="1">
        <v>1</v>
      </c>
      <c r="BM5" s="1">
        <v>1</v>
      </c>
    </row>
    <row r="6" spans="1:65" x14ac:dyDescent="0.35">
      <c r="A6" s="1" t="s">
        <v>82</v>
      </c>
      <c r="B6" s="1">
        <v>0</v>
      </c>
      <c r="C6" s="1">
        <v>0</v>
      </c>
      <c r="D6" s="1">
        <v>0</v>
      </c>
      <c r="E6" s="1">
        <v>0</v>
      </c>
      <c r="F6" s="1">
        <v>1</v>
      </c>
      <c r="G6" s="1">
        <v>1</v>
      </c>
      <c r="H6" s="1">
        <v>1</v>
      </c>
      <c r="I6" s="1">
        <v>1</v>
      </c>
      <c r="J6" s="1">
        <v>0</v>
      </c>
      <c r="K6" s="1">
        <v>0</v>
      </c>
      <c r="L6" s="1">
        <v>0</v>
      </c>
      <c r="M6" s="1">
        <v>0</v>
      </c>
      <c r="N6" s="1">
        <v>1</v>
      </c>
      <c r="O6" s="1">
        <v>1</v>
      </c>
      <c r="P6" s="1">
        <v>1</v>
      </c>
      <c r="Q6" s="1">
        <v>1</v>
      </c>
      <c r="R6" s="1">
        <v>0</v>
      </c>
      <c r="S6" s="1">
        <v>0</v>
      </c>
      <c r="T6" s="1">
        <v>0</v>
      </c>
      <c r="U6" s="1">
        <v>0</v>
      </c>
      <c r="V6" s="1">
        <v>1</v>
      </c>
      <c r="W6" s="1">
        <v>1</v>
      </c>
      <c r="X6" s="1">
        <v>1</v>
      </c>
      <c r="Y6" s="1">
        <v>1</v>
      </c>
      <c r="Z6" s="1">
        <v>0</v>
      </c>
      <c r="AA6" s="1">
        <v>0</v>
      </c>
      <c r="AB6" s="1">
        <v>0</v>
      </c>
      <c r="AC6" s="1">
        <v>0</v>
      </c>
      <c r="AD6" s="1">
        <v>1</v>
      </c>
      <c r="AE6" s="1">
        <v>1</v>
      </c>
      <c r="AF6" s="1">
        <v>1</v>
      </c>
      <c r="AG6" s="1">
        <v>1</v>
      </c>
      <c r="AH6" s="1">
        <v>0</v>
      </c>
      <c r="AI6" s="1">
        <v>0</v>
      </c>
      <c r="AJ6" s="1">
        <v>0</v>
      </c>
      <c r="AK6" s="1">
        <v>0</v>
      </c>
      <c r="AL6" s="1">
        <v>1</v>
      </c>
      <c r="AM6" s="1">
        <v>1</v>
      </c>
      <c r="AN6" s="1">
        <v>1</v>
      </c>
      <c r="AO6" s="1">
        <v>1</v>
      </c>
      <c r="AP6" s="1">
        <v>0</v>
      </c>
      <c r="AQ6" s="1">
        <v>0</v>
      </c>
      <c r="AR6" s="1">
        <v>0</v>
      </c>
      <c r="AS6" s="1">
        <v>0</v>
      </c>
      <c r="AT6" s="1">
        <v>1</v>
      </c>
      <c r="AU6" s="1">
        <v>1</v>
      </c>
      <c r="AV6" s="1">
        <v>1</v>
      </c>
      <c r="AW6" s="1">
        <v>1</v>
      </c>
      <c r="AX6" s="1">
        <v>0</v>
      </c>
      <c r="AY6" s="1">
        <v>0</v>
      </c>
      <c r="AZ6" s="1">
        <v>0</v>
      </c>
      <c r="BA6" s="1">
        <v>0</v>
      </c>
      <c r="BB6" s="1">
        <v>1</v>
      </c>
      <c r="BC6" s="1">
        <v>1</v>
      </c>
      <c r="BD6" s="1">
        <v>1</v>
      </c>
      <c r="BE6" s="1">
        <v>1</v>
      </c>
      <c r="BF6" s="1">
        <v>0</v>
      </c>
      <c r="BG6" s="1">
        <v>0</v>
      </c>
      <c r="BH6" s="1">
        <v>0</v>
      </c>
      <c r="BI6" s="1">
        <v>0</v>
      </c>
      <c r="BJ6" s="1">
        <v>1</v>
      </c>
      <c r="BK6" s="1">
        <v>1</v>
      </c>
      <c r="BL6" s="1">
        <v>1</v>
      </c>
      <c r="BM6" s="1">
        <v>1</v>
      </c>
    </row>
    <row r="7" spans="1:65" x14ac:dyDescent="0.35">
      <c r="A7" s="1" t="s">
        <v>83</v>
      </c>
      <c r="B7" s="1">
        <v>0</v>
      </c>
      <c r="C7" s="1">
        <v>0</v>
      </c>
      <c r="D7" s="1">
        <v>0</v>
      </c>
      <c r="E7" s="1">
        <v>0</v>
      </c>
      <c r="F7" s="1">
        <v>1</v>
      </c>
      <c r="G7" s="1">
        <v>1</v>
      </c>
      <c r="H7" s="1">
        <v>1</v>
      </c>
      <c r="I7" s="1">
        <v>1</v>
      </c>
      <c r="J7" s="1">
        <v>0</v>
      </c>
      <c r="K7" s="1">
        <v>0</v>
      </c>
      <c r="L7" s="1">
        <v>0</v>
      </c>
      <c r="M7" s="1">
        <v>0</v>
      </c>
      <c r="N7" s="1">
        <v>1</v>
      </c>
      <c r="O7" s="1">
        <v>1</v>
      </c>
      <c r="P7" s="1">
        <v>1</v>
      </c>
      <c r="Q7" s="1">
        <v>1</v>
      </c>
      <c r="R7" s="1">
        <v>0</v>
      </c>
      <c r="S7" s="1">
        <v>0</v>
      </c>
      <c r="T7" s="1">
        <v>0</v>
      </c>
      <c r="U7" s="1">
        <v>0</v>
      </c>
      <c r="V7" s="1">
        <v>1</v>
      </c>
      <c r="W7" s="1">
        <v>1</v>
      </c>
      <c r="X7" s="1">
        <v>1</v>
      </c>
      <c r="Y7" s="1">
        <v>1</v>
      </c>
      <c r="Z7" s="1">
        <v>0</v>
      </c>
      <c r="AA7" s="1">
        <v>0</v>
      </c>
      <c r="AB7" s="1">
        <v>0</v>
      </c>
      <c r="AC7" s="1">
        <v>1</v>
      </c>
      <c r="AD7" s="1">
        <v>1</v>
      </c>
      <c r="AE7" s="1">
        <v>1</v>
      </c>
      <c r="AF7" s="1">
        <v>1</v>
      </c>
      <c r="AG7" s="1">
        <v>1</v>
      </c>
      <c r="AH7" s="1">
        <v>0</v>
      </c>
      <c r="AI7" s="1">
        <v>0</v>
      </c>
      <c r="AJ7" s="1">
        <v>0</v>
      </c>
      <c r="AK7" s="1">
        <v>0</v>
      </c>
      <c r="AL7" s="1">
        <v>0</v>
      </c>
      <c r="AM7" s="1">
        <v>1</v>
      </c>
      <c r="AN7" s="1">
        <v>1</v>
      </c>
      <c r="AO7" s="1">
        <v>1</v>
      </c>
      <c r="AP7" s="1">
        <v>0</v>
      </c>
      <c r="AQ7" s="1">
        <v>0</v>
      </c>
      <c r="AR7" s="1">
        <v>0</v>
      </c>
      <c r="AS7" s="1">
        <v>0</v>
      </c>
      <c r="AT7" s="1">
        <v>1</v>
      </c>
      <c r="AU7" s="1">
        <v>1</v>
      </c>
      <c r="AV7" s="1">
        <v>1</v>
      </c>
      <c r="AW7" s="1">
        <v>1</v>
      </c>
      <c r="AX7" s="1">
        <v>0</v>
      </c>
      <c r="AY7" s="1">
        <v>0</v>
      </c>
      <c r="AZ7" s="1">
        <v>0</v>
      </c>
      <c r="BA7" s="1">
        <v>0</v>
      </c>
      <c r="BB7" s="1">
        <v>1</v>
      </c>
      <c r="BC7" s="1">
        <v>1</v>
      </c>
      <c r="BD7" s="1">
        <v>1</v>
      </c>
      <c r="BE7" s="1">
        <v>1</v>
      </c>
      <c r="BF7" s="1">
        <v>0</v>
      </c>
      <c r="BG7" s="1">
        <v>0</v>
      </c>
      <c r="BH7" s="1">
        <v>0</v>
      </c>
      <c r="BI7" s="1">
        <v>1</v>
      </c>
      <c r="BJ7" s="1">
        <v>0</v>
      </c>
      <c r="BK7" s="1">
        <v>1</v>
      </c>
      <c r="BL7" s="1">
        <v>1</v>
      </c>
      <c r="BM7" s="1">
        <v>1</v>
      </c>
    </row>
    <row r="8" spans="1:65" x14ac:dyDescent="0.35">
      <c r="A8" s="1" t="s">
        <v>84</v>
      </c>
      <c r="B8" s="1">
        <v>0</v>
      </c>
      <c r="C8" s="1">
        <v>0</v>
      </c>
      <c r="D8" s="1">
        <v>0</v>
      </c>
      <c r="E8" s="1">
        <v>0</v>
      </c>
      <c r="F8" s="1">
        <v>1</v>
      </c>
      <c r="G8" s="1">
        <v>1</v>
      </c>
      <c r="H8" s="1">
        <v>1</v>
      </c>
      <c r="I8" s="1">
        <v>1</v>
      </c>
      <c r="J8" s="1">
        <v>0</v>
      </c>
      <c r="K8" s="1">
        <v>0</v>
      </c>
      <c r="L8" s="1">
        <v>0</v>
      </c>
      <c r="M8" s="1">
        <v>0</v>
      </c>
      <c r="N8" s="1">
        <v>1</v>
      </c>
      <c r="O8" s="1">
        <v>1</v>
      </c>
      <c r="P8" s="1">
        <v>1</v>
      </c>
      <c r="Q8" s="1">
        <v>1</v>
      </c>
      <c r="R8" s="1">
        <v>0</v>
      </c>
      <c r="S8" s="1">
        <v>0</v>
      </c>
      <c r="T8" s="1">
        <v>0</v>
      </c>
      <c r="U8" s="1">
        <v>0</v>
      </c>
      <c r="V8" s="1">
        <v>1</v>
      </c>
      <c r="W8" s="1">
        <v>1</v>
      </c>
      <c r="X8" s="1">
        <v>1</v>
      </c>
      <c r="Y8" s="1">
        <v>1</v>
      </c>
      <c r="Z8" s="1">
        <v>0</v>
      </c>
      <c r="AA8" s="1">
        <v>0</v>
      </c>
      <c r="AB8" s="1">
        <v>0</v>
      </c>
      <c r="AC8" s="1">
        <v>0</v>
      </c>
      <c r="AD8" s="1">
        <v>1</v>
      </c>
      <c r="AE8" s="1">
        <v>1</v>
      </c>
      <c r="AF8" s="1">
        <v>1</v>
      </c>
      <c r="AG8" s="1">
        <v>1</v>
      </c>
      <c r="AH8" s="1">
        <v>0</v>
      </c>
      <c r="AI8" s="1">
        <v>0</v>
      </c>
      <c r="AJ8" s="1">
        <v>0</v>
      </c>
      <c r="AK8" s="1">
        <v>0</v>
      </c>
      <c r="AL8" s="1">
        <v>1</v>
      </c>
      <c r="AM8" s="1">
        <v>1</v>
      </c>
      <c r="AN8" s="1">
        <v>1</v>
      </c>
      <c r="AO8" s="1">
        <v>1</v>
      </c>
      <c r="AP8" s="1">
        <v>0</v>
      </c>
      <c r="AQ8" s="1">
        <v>0</v>
      </c>
      <c r="AR8" s="1">
        <v>0</v>
      </c>
      <c r="AS8" s="1">
        <v>0</v>
      </c>
      <c r="AT8" s="1">
        <v>1</v>
      </c>
      <c r="AU8" s="1">
        <v>1</v>
      </c>
      <c r="AV8" s="1">
        <v>1</v>
      </c>
      <c r="AW8" s="1">
        <v>1</v>
      </c>
      <c r="AX8" s="1">
        <v>0</v>
      </c>
      <c r="AY8" s="1">
        <v>0</v>
      </c>
      <c r="AZ8" s="1">
        <v>0</v>
      </c>
      <c r="BA8" s="1">
        <v>0</v>
      </c>
      <c r="BB8" s="1">
        <v>1</v>
      </c>
      <c r="BC8" s="1">
        <v>1</v>
      </c>
      <c r="BD8" s="1">
        <v>1</v>
      </c>
      <c r="BE8" s="1">
        <v>1</v>
      </c>
      <c r="BF8" s="1">
        <v>0</v>
      </c>
      <c r="BG8" s="1">
        <v>0</v>
      </c>
      <c r="BH8" s="1">
        <v>0</v>
      </c>
      <c r="BI8" s="1">
        <v>0</v>
      </c>
      <c r="BJ8" s="1">
        <v>1</v>
      </c>
      <c r="BK8" s="1">
        <v>1</v>
      </c>
      <c r="BL8" s="1">
        <v>1</v>
      </c>
      <c r="BM8" s="1">
        <v>1</v>
      </c>
    </row>
    <row r="9" spans="1:65" x14ac:dyDescent="0.35">
      <c r="A9" s="1" t="s">
        <v>85</v>
      </c>
      <c r="B9" s="1">
        <v>0</v>
      </c>
      <c r="C9" s="1">
        <v>0</v>
      </c>
      <c r="D9" s="1">
        <v>0</v>
      </c>
      <c r="E9" s="1">
        <v>0</v>
      </c>
      <c r="F9" s="1">
        <v>1</v>
      </c>
      <c r="G9" s="1">
        <v>1</v>
      </c>
      <c r="H9" s="1">
        <v>1</v>
      </c>
      <c r="I9" s="1">
        <v>1</v>
      </c>
      <c r="J9" s="1">
        <v>0</v>
      </c>
      <c r="K9" s="1">
        <v>0</v>
      </c>
      <c r="L9" s="1">
        <v>0</v>
      </c>
      <c r="M9" s="1">
        <v>0</v>
      </c>
      <c r="N9" s="1">
        <v>1</v>
      </c>
      <c r="O9" s="1">
        <v>1</v>
      </c>
      <c r="P9" s="1">
        <v>1</v>
      </c>
      <c r="Q9" s="1">
        <v>1</v>
      </c>
      <c r="R9" s="1">
        <v>0</v>
      </c>
      <c r="S9" s="1">
        <v>0</v>
      </c>
      <c r="T9" s="1">
        <v>1</v>
      </c>
      <c r="U9" s="1">
        <v>0</v>
      </c>
      <c r="V9" s="1">
        <v>0</v>
      </c>
      <c r="W9" s="1">
        <v>1</v>
      </c>
      <c r="X9" s="1">
        <v>1</v>
      </c>
      <c r="Y9" s="1">
        <v>1</v>
      </c>
      <c r="Z9" s="1">
        <v>0</v>
      </c>
      <c r="AA9" s="1">
        <v>0</v>
      </c>
      <c r="AB9" s="1">
        <v>0</v>
      </c>
      <c r="AC9" s="1">
        <v>1</v>
      </c>
      <c r="AD9" s="1">
        <v>1</v>
      </c>
      <c r="AE9" s="1">
        <v>1</v>
      </c>
      <c r="AF9" s="1">
        <v>1</v>
      </c>
      <c r="AG9" s="1">
        <v>1</v>
      </c>
      <c r="AH9" s="1">
        <v>0</v>
      </c>
      <c r="AI9" s="1">
        <v>0</v>
      </c>
      <c r="AJ9" s="1">
        <v>0</v>
      </c>
      <c r="AK9" s="1">
        <v>0</v>
      </c>
      <c r="AL9" s="1">
        <v>1</v>
      </c>
      <c r="AM9" s="1">
        <v>1</v>
      </c>
      <c r="AN9" s="1">
        <v>1</v>
      </c>
      <c r="AO9" s="1">
        <v>1</v>
      </c>
      <c r="AP9" s="1">
        <v>0</v>
      </c>
      <c r="AQ9" s="1">
        <v>0</v>
      </c>
      <c r="AR9" s="1">
        <v>0</v>
      </c>
      <c r="AS9" s="1">
        <v>0</v>
      </c>
      <c r="AT9" s="1">
        <v>1</v>
      </c>
      <c r="AU9" s="1">
        <v>1</v>
      </c>
      <c r="AV9" s="1">
        <v>1</v>
      </c>
      <c r="AW9" s="1">
        <v>1</v>
      </c>
      <c r="AX9" s="1">
        <v>0</v>
      </c>
      <c r="AY9" s="1">
        <v>0</v>
      </c>
      <c r="AZ9" s="1">
        <v>0</v>
      </c>
      <c r="BA9" s="1">
        <v>0</v>
      </c>
      <c r="BB9" s="1">
        <v>1</v>
      </c>
      <c r="BC9" s="1">
        <v>1</v>
      </c>
      <c r="BD9" s="1">
        <v>1</v>
      </c>
      <c r="BE9" s="1">
        <v>1</v>
      </c>
      <c r="BF9" s="1">
        <v>0</v>
      </c>
      <c r="BG9" s="1">
        <v>0</v>
      </c>
      <c r="BH9" s="1">
        <v>0</v>
      </c>
      <c r="BI9" s="1">
        <v>0</v>
      </c>
      <c r="BJ9" s="1">
        <v>1</v>
      </c>
      <c r="BK9" s="1">
        <v>1</v>
      </c>
      <c r="BL9" s="1">
        <v>1</v>
      </c>
      <c r="BM9" s="1">
        <v>1</v>
      </c>
    </row>
    <row r="10" spans="1:65" x14ac:dyDescent="0.35">
      <c r="A10" s="1" t="s">
        <v>86</v>
      </c>
      <c r="B10" s="1">
        <v>0</v>
      </c>
      <c r="C10" s="1">
        <v>0</v>
      </c>
      <c r="D10" s="1">
        <v>0</v>
      </c>
      <c r="E10" s="1">
        <v>1</v>
      </c>
      <c r="F10" s="1">
        <v>1</v>
      </c>
      <c r="G10" s="1">
        <v>1</v>
      </c>
      <c r="H10" s="1">
        <v>1</v>
      </c>
      <c r="I10" s="1">
        <v>1</v>
      </c>
      <c r="J10" s="1">
        <v>0</v>
      </c>
      <c r="K10" s="1">
        <v>0</v>
      </c>
      <c r="L10" s="1">
        <v>0</v>
      </c>
      <c r="M10" s="1">
        <v>0</v>
      </c>
      <c r="N10" s="1">
        <v>1</v>
      </c>
      <c r="O10" s="1">
        <v>1</v>
      </c>
      <c r="P10" s="1">
        <v>1</v>
      </c>
      <c r="Q10" s="1">
        <v>1</v>
      </c>
      <c r="R10" s="1">
        <v>0</v>
      </c>
      <c r="S10" s="1">
        <v>0</v>
      </c>
      <c r="T10" s="1">
        <v>0</v>
      </c>
      <c r="U10" s="1">
        <v>0</v>
      </c>
      <c r="V10" s="1">
        <v>1</v>
      </c>
      <c r="W10" s="1">
        <v>1</v>
      </c>
      <c r="X10" s="1">
        <v>1</v>
      </c>
      <c r="Y10" s="1">
        <v>1</v>
      </c>
      <c r="Z10" s="1">
        <v>0</v>
      </c>
      <c r="AA10" s="1">
        <v>0</v>
      </c>
      <c r="AB10" s="1">
        <v>0</v>
      </c>
      <c r="AC10" s="1">
        <v>1</v>
      </c>
      <c r="AD10" s="1">
        <v>1</v>
      </c>
      <c r="AE10" s="1">
        <v>1</v>
      </c>
      <c r="AF10" s="1">
        <v>1</v>
      </c>
      <c r="AG10" s="1">
        <v>1</v>
      </c>
      <c r="AH10" s="1">
        <v>0</v>
      </c>
      <c r="AI10" s="1">
        <v>0</v>
      </c>
      <c r="AJ10" s="1">
        <v>0</v>
      </c>
      <c r="AK10" s="1">
        <v>0</v>
      </c>
      <c r="AL10" s="1">
        <v>0</v>
      </c>
      <c r="AM10" s="1">
        <v>1</v>
      </c>
      <c r="AN10" s="1">
        <v>1</v>
      </c>
      <c r="AO10" s="1">
        <v>1</v>
      </c>
      <c r="AP10" s="1">
        <v>0</v>
      </c>
      <c r="AQ10" s="1">
        <v>0</v>
      </c>
      <c r="AR10" s="1">
        <v>0</v>
      </c>
      <c r="AS10" s="1">
        <v>0</v>
      </c>
      <c r="AT10" s="1">
        <v>1</v>
      </c>
      <c r="AU10" s="1">
        <v>1</v>
      </c>
      <c r="AV10" s="1">
        <v>1</v>
      </c>
      <c r="AW10" s="1">
        <v>1</v>
      </c>
      <c r="AX10" s="1">
        <v>0</v>
      </c>
      <c r="AY10" s="1">
        <v>0</v>
      </c>
      <c r="AZ10" s="1">
        <v>0</v>
      </c>
      <c r="BA10" s="1">
        <v>0</v>
      </c>
      <c r="BB10" s="1">
        <v>1</v>
      </c>
      <c r="BC10" s="1">
        <v>1</v>
      </c>
      <c r="BD10" s="1">
        <v>1</v>
      </c>
      <c r="BE10" s="1">
        <v>1</v>
      </c>
      <c r="BF10" s="1">
        <v>0</v>
      </c>
      <c r="BG10" s="1">
        <v>0</v>
      </c>
      <c r="BH10" s="1">
        <v>0</v>
      </c>
      <c r="BI10" s="1">
        <v>0</v>
      </c>
      <c r="BJ10" s="1">
        <v>0</v>
      </c>
      <c r="BK10" s="1">
        <v>1</v>
      </c>
      <c r="BL10" s="1">
        <v>1</v>
      </c>
      <c r="BM10" s="1">
        <v>1</v>
      </c>
    </row>
    <row r="11" spans="1:65" x14ac:dyDescent="0.35">
      <c r="A11" s="1" t="s">
        <v>87</v>
      </c>
      <c r="B11" s="1">
        <v>0</v>
      </c>
      <c r="C11" s="1">
        <v>0</v>
      </c>
      <c r="D11" s="1">
        <v>0</v>
      </c>
      <c r="E11" s="1">
        <v>0</v>
      </c>
      <c r="F11" s="1">
        <v>1</v>
      </c>
      <c r="G11" s="1">
        <v>1</v>
      </c>
      <c r="H11" s="1">
        <v>1</v>
      </c>
      <c r="I11" s="1">
        <v>1</v>
      </c>
      <c r="J11" s="1">
        <v>0</v>
      </c>
      <c r="K11" s="1">
        <v>0</v>
      </c>
      <c r="L11" s="1">
        <v>0</v>
      </c>
      <c r="M11" s="1">
        <v>1</v>
      </c>
      <c r="N11" s="1">
        <v>1</v>
      </c>
      <c r="O11" s="1">
        <v>1</v>
      </c>
      <c r="P11" s="1">
        <v>1</v>
      </c>
      <c r="Q11" s="1">
        <v>1</v>
      </c>
      <c r="R11" s="1">
        <v>0</v>
      </c>
      <c r="S11" s="1">
        <v>0</v>
      </c>
      <c r="T11" s="1">
        <v>0</v>
      </c>
      <c r="U11" s="1">
        <v>1</v>
      </c>
      <c r="V11" s="1">
        <v>1</v>
      </c>
      <c r="W11" s="1">
        <v>1</v>
      </c>
      <c r="X11" s="1">
        <v>1</v>
      </c>
      <c r="Y11" s="1">
        <v>1</v>
      </c>
      <c r="Z11" s="1">
        <v>0</v>
      </c>
      <c r="AA11" s="1">
        <v>0</v>
      </c>
      <c r="AB11" s="1">
        <v>0</v>
      </c>
      <c r="AC11" s="1">
        <v>0</v>
      </c>
      <c r="AD11" s="1">
        <v>1</v>
      </c>
      <c r="AE11" s="1">
        <v>1</v>
      </c>
      <c r="AF11" s="1">
        <v>1</v>
      </c>
      <c r="AG11" s="1">
        <v>1</v>
      </c>
      <c r="AH11" s="1">
        <v>0</v>
      </c>
      <c r="AI11" s="1">
        <v>0</v>
      </c>
      <c r="AJ11" s="1">
        <v>0</v>
      </c>
      <c r="AK11" s="1">
        <v>0</v>
      </c>
      <c r="AL11" s="1">
        <v>1</v>
      </c>
      <c r="AM11" s="1">
        <v>1</v>
      </c>
      <c r="AN11" s="1">
        <v>1</v>
      </c>
      <c r="AO11" s="1">
        <v>1</v>
      </c>
      <c r="AP11" s="1">
        <v>0</v>
      </c>
      <c r="AQ11" s="1">
        <v>0</v>
      </c>
      <c r="AR11" s="1">
        <v>0</v>
      </c>
      <c r="AS11" s="1">
        <v>0</v>
      </c>
      <c r="AT11" s="1">
        <v>1</v>
      </c>
      <c r="AU11" s="1">
        <v>1</v>
      </c>
      <c r="AV11" s="1">
        <v>1</v>
      </c>
      <c r="AW11" s="1">
        <v>1</v>
      </c>
      <c r="AX11" s="1">
        <v>0</v>
      </c>
      <c r="AY11" s="1">
        <v>0</v>
      </c>
      <c r="AZ11" s="1">
        <v>0</v>
      </c>
      <c r="BA11" s="1">
        <v>0</v>
      </c>
      <c r="BB11" s="1">
        <v>1</v>
      </c>
      <c r="BC11" s="1">
        <v>1</v>
      </c>
      <c r="BD11" s="1">
        <v>1</v>
      </c>
      <c r="BE11" s="1">
        <v>1</v>
      </c>
      <c r="BF11" s="1">
        <v>0</v>
      </c>
      <c r="BG11" s="1">
        <v>0</v>
      </c>
      <c r="BH11" s="1">
        <v>0</v>
      </c>
      <c r="BI11" s="1">
        <v>0</v>
      </c>
      <c r="BJ11" s="1">
        <v>1</v>
      </c>
      <c r="BK11" s="1">
        <v>1</v>
      </c>
      <c r="BL11" s="1">
        <v>1</v>
      </c>
      <c r="BM11" s="1">
        <v>1</v>
      </c>
    </row>
    <row r="12" spans="1:65" x14ac:dyDescent="0.35">
      <c r="A12" s="1"/>
      <c r="B12" s="1">
        <f>AVERAGE(psych_RFT_COTE_sub_02PC3[-35/-7])</f>
        <v>0</v>
      </c>
      <c r="C12" s="1">
        <f>AVERAGE(psych_RFT_COTE_sub_02PC3[-35/-4])</f>
        <v>0</v>
      </c>
      <c r="D12" s="1">
        <f>AVERAGE(psych_RFT_COTE_sub_02PC3[-35/-2])</f>
        <v>0</v>
      </c>
      <c r="E12" s="1">
        <f>AVERAGE(psych_RFT_COTE_sub_02PC3[-35/-1])</f>
        <v>0.1</v>
      </c>
      <c r="F12" s="1">
        <f>AVERAGE(psych_RFT_COTE_sub_02PC3[-35/1])</f>
        <v>1</v>
      </c>
      <c r="G12" s="1">
        <f>AVERAGE(psych_RFT_COTE_sub_02PC3[-35/2])</f>
        <v>1</v>
      </c>
      <c r="H12" s="1">
        <f>AVERAGE(psych_RFT_COTE_sub_02PC3[-35/4])</f>
        <v>1</v>
      </c>
      <c r="I12" s="1">
        <f>AVERAGE(psych_RFT_COTE_sub_02PC3[-35/7])</f>
        <v>1</v>
      </c>
      <c r="J12" s="1">
        <f>AVERAGE(psych_RFT_COTE_sub_02PC3[-25/-7])</f>
        <v>0</v>
      </c>
      <c r="K12" s="1">
        <f>AVERAGE(psych_RFT_COTE_sub_02PC3[-25/-4])</f>
        <v>0</v>
      </c>
      <c r="L12" s="1">
        <f>AVERAGE(psych_RFT_COTE_sub_02PC3[-25/-2])</f>
        <v>0</v>
      </c>
      <c r="M12" s="1">
        <f>AVERAGE(psych_RFT_COTE_sub_02PC3[-25/-1])</f>
        <v>0.3</v>
      </c>
      <c r="N12" s="1">
        <f>AVERAGE(psych_RFT_COTE_sub_02PC3[-25/1])</f>
        <v>1</v>
      </c>
      <c r="O12" s="1">
        <f>AVERAGE(psych_RFT_COTE_sub_02PC3[-25/2])</f>
        <v>1</v>
      </c>
      <c r="P12" s="1">
        <f>AVERAGE(psych_RFT_COTE_sub_02PC3[-25/4])</f>
        <v>1</v>
      </c>
      <c r="Q12" s="1">
        <f>AVERAGE(psych_RFT_COTE_sub_02PC3[-25/7])</f>
        <v>1</v>
      </c>
      <c r="R12" s="1">
        <f>AVERAGE(psych_RFT_COTE_sub_02PC3[-15/-7])</f>
        <v>0</v>
      </c>
      <c r="S12" s="1">
        <f>AVERAGE(psych_RFT_COTE_sub_02PC3[-15/-4])</f>
        <v>0</v>
      </c>
      <c r="T12" s="1">
        <f>AVERAGE(psych_RFT_COTE_sub_02PC3[-15/-2])</f>
        <v>0.2</v>
      </c>
      <c r="U12" s="1">
        <f>AVERAGE(psych_RFT_COTE_sub_02PC3[-15/-1])</f>
        <v>0.1</v>
      </c>
      <c r="V12" s="1">
        <f>AVERAGE(psych_RFT_COTE_sub_02PC3[-15/1])</f>
        <v>0.8</v>
      </c>
      <c r="W12" s="1">
        <f>AVERAGE(psych_RFT_COTE_sub_02PC3[-15/2])</f>
        <v>1</v>
      </c>
      <c r="X12" s="1">
        <f>AVERAGE(psych_RFT_COTE_sub_02PC3[-15/4])</f>
        <v>1</v>
      </c>
      <c r="Y12" s="1">
        <f>AVERAGE(psych_RFT_COTE_sub_02PC3[-15/7])</f>
        <v>1</v>
      </c>
      <c r="Z12" s="1">
        <f>AVERAGE(psych_RFT_COTE_sub_02PC3[-5/-7])</f>
        <v>0</v>
      </c>
      <c r="AA12" s="1">
        <f>AVERAGE(psych_RFT_COTE_sub_02PC3[-5/-4])</f>
        <v>0</v>
      </c>
      <c r="AB12" s="1">
        <f>AVERAGE(psych_RFT_COTE_sub_02PC3[-5/-2])</f>
        <v>0</v>
      </c>
      <c r="AC12" s="1">
        <f>AVERAGE(psych_RFT_COTE_sub_02PC3[-5/-1])</f>
        <v>0.6</v>
      </c>
      <c r="AD12" s="1">
        <f>AVERAGE(psych_RFT_COTE_sub_02PC3[-5/1])</f>
        <v>0.9</v>
      </c>
      <c r="AE12" s="1">
        <f>AVERAGE(psych_RFT_COTE_sub_02PC3[-5/2])</f>
        <v>1</v>
      </c>
      <c r="AF12" s="1">
        <f>AVERAGE(psych_RFT_COTE_sub_02PC3[-5/4])</f>
        <v>1</v>
      </c>
      <c r="AG12" s="1">
        <f>AVERAGE(psych_RFT_COTE_sub_02PC3[-5/7])</f>
        <v>1</v>
      </c>
      <c r="AH12" s="1">
        <f>AVERAGE(psych_RFT_COTE_sub_02PC3[5/-7])</f>
        <v>0</v>
      </c>
      <c r="AI12" s="1">
        <f>AVERAGE(psych_RFT_COTE_sub_02PC3[5/-4])</f>
        <v>0</v>
      </c>
      <c r="AJ12" s="1">
        <f>AVERAGE(psych_RFT_COTE_sub_02PC3[5/-2])</f>
        <v>0</v>
      </c>
      <c r="AK12" s="1">
        <f>AVERAGE(psych_RFT_COTE_sub_02PC3[5/-1])</f>
        <v>0</v>
      </c>
      <c r="AL12" s="1">
        <f>AVERAGE(psych_RFT_COTE_sub_02PC3[5/1])</f>
        <v>0.7</v>
      </c>
      <c r="AM12" s="1">
        <f>AVERAGE(psych_RFT_COTE_sub_02PC3[5/2])</f>
        <v>0.9</v>
      </c>
      <c r="AN12" s="1">
        <f>AVERAGE(psych_RFT_COTE_sub_02PC3[5/4])</f>
        <v>1</v>
      </c>
      <c r="AO12" s="1">
        <f>AVERAGE(psych_RFT_COTE_sub_02PC3[5/7])</f>
        <v>1</v>
      </c>
      <c r="AP12" s="1">
        <f>AVERAGE(psych_RFT_COTE_sub_02PC3[15/-7])</f>
        <v>0</v>
      </c>
      <c r="AQ12" s="1">
        <f>AVERAGE(psych_RFT_COTE_sub_02PC3[15/-4])</f>
        <v>0</v>
      </c>
      <c r="AR12" s="1">
        <f>AVERAGE(psych_RFT_COTE_sub_02PC3[15/-2])</f>
        <v>0</v>
      </c>
      <c r="AS12" s="1">
        <f>AVERAGE(psych_RFT_COTE_sub_02PC3[15/-1])</f>
        <v>0</v>
      </c>
      <c r="AT12" s="1">
        <f>AVERAGE(psych_RFT_COTE_sub_02PC3[15/1])</f>
        <v>0.8</v>
      </c>
      <c r="AU12" s="1">
        <f>AVERAGE(psych_RFT_COTE_sub_02PC3[15/2])</f>
        <v>1</v>
      </c>
      <c r="AV12" s="1">
        <f>AVERAGE(psych_RFT_COTE_sub_02PC3[15/4])</f>
        <v>1</v>
      </c>
      <c r="AW12" s="1">
        <f>AVERAGE(psych_RFT_COTE_sub_02PC3[15/7])</f>
        <v>1</v>
      </c>
      <c r="AX12" s="1">
        <f>AVERAGE(psych_RFT_COTE_sub_02PC3[25/-7])</f>
        <v>0</v>
      </c>
      <c r="AY12" s="1">
        <f>AVERAGE(psych_RFT_COTE_sub_02PC3[25/-4])</f>
        <v>0</v>
      </c>
      <c r="AZ12" s="1">
        <f>AVERAGE(psych_RFT_COTE_sub_02PC3[25/-2])</f>
        <v>0</v>
      </c>
      <c r="BA12" s="1">
        <f>AVERAGE(psych_RFT_COTE_sub_02PC3[25/-1])</f>
        <v>0</v>
      </c>
      <c r="BB12" s="1">
        <f>AVERAGE(psych_RFT_COTE_sub_02PC3[25/1])</f>
        <v>1</v>
      </c>
      <c r="BC12" s="1">
        <f>AVERAGE(psych_RFT_COTE_sub_02PC3[25/2])</f>
        <v>1</v>
      </c>
      <c r="BD12" s="1">
        <f>AVERAGE(psych_RFT_COTE_sub_02PC3[25/4])</f>
        <v>1</v>
      </c>
      <c r="BE12" s="1">
        <f>AVERAGE(psych_RFT_COTE_sub_02PC3[25/7])</f>
        <v>1</v>
      </c>
      <c r="BF12" s="1">
        <f>AVERAGE(psych_RFT_COTE_sub_02PC3[35/-7])</f>
        <v>0</v>
      </c>
      <c r="BG12" s="1">
        <f>AVERAGE(psych_RFT_COTE_sub_02PC3[35/-4])</f>
        <v>0</v>
      </c>
      <c r="BH12" s="1">
        <f>AVERAGE(psych_RFT_COTE_sub_02PC3[35/-2])</f>
        <v>0</v>
      </c>
      <c r="BI12" s="1">
        <f>AVERAGE(psych_RFT_COTE_sub_02PC3[35/-1])</f>
        <v>0.2</v>
      </c>
      <c r="BJ12" s="1">
        <f>AVERAGE(psych_RFT_COTE_sub_02PC3[35/1])</f>
        <v>0.8</v>
      </c>
      <c r="BK12" s="1">
        <f>AVERAGE(psych_RFT_COTE_sub_02PC3[35/2])</f>
        <v>0.9</v>
      </c>
      <c r="BL12" s="1">
        <f>AVERAGE(psych_RFT_COTE_sub_02PC3[35/4])</f>
        <v>1</v>
      </c>
      <c r="BM12" s="1">
        <f>AVERAGE(psych_RFT_COTE_sub_02PC3[35/7])</f>
        <v>1</v>
      </c>
    </row>
    <row r="13" spans="1:65" x14ac:dyDescent="0.35">
      <c r="A13" s="2" t="s">
        <v>88</v>
      </c>
    </row>
    <row r="14" spans="1:65" x14ac:dyDescent="0.35">
      <c r="A14" s="3" t="s">
        <v>89</v>
      </c>
    </row>
    <row r="15" spans="1:65" x14ac:dyDescent="0.35">
      <c r="B15">
        <v>1</v>
      </c>
      <c r="C15">
        <f>B15+1</f>
        <v>2</v>
      </c>
      <c r="D15">
        <f t="shared" ref="D15:BM15" si="0">C15+1</f>
        <v>3</v>
      </c>
      <c r="E15">
        <f t="shared" si="0"/>
        <v>4</v>
      </c>
      <c r="F15">
        <f t="shared" si="0"/>
        <v>5</v>
      </c>
      <c r="G15">
        <f t="shared" si="0"/>
        <v>6</v>
      </c>
      <c r="H15">
        <f t="shared" si="0"/>
        <v>7</v>
      </c>
      <c r="I15">
        <f t="shared" si="0"/>
        <v>8</v>
      </c>
      <c r="J15">
        <f t="shared" si="0"/>
        <v>9</v>
      </c>
      <c r="K15">
        <f t="shared" si="0"/>
        <v>10</v>
      </c>
      <c r="L15">
        <f t="shared" si="0"/>
        <v>11</v>
      </c>
      <c r="M15">
        <f t="shared" si="0"/>
        <v>12</v>
      </c>
      <c r="N15">
        <f t="shared" si="0"/>
        <v>13</v>
      </c>
      <c r="O15">
        <f t="shared" si="0"/>
        <v>14</v>
      </c>
      <c r="P15">
        <f t="shared" si="0"/>
        <v>15</v>
      </c>
      <c r="Q15">
        <f t="shared" si="0"/>
        <v>16</v>
      </c>
      <c r="R15">
        <f t="shared" si="0"/>
        <v>17</v>
      </c>
      <c r="S15">
        <f t="shared" si="0"/>
        <v>18</v>
      </c>
      <c r="T15">
        <f t="shared" si="0"/>
        <v>19</v>
      </c>
      <c r="U15">
        <f t="shared" si="0"/>
        <v>20</v>
      </c>
      <c r="V15">
        <f t="shared" si="0"/>
        <v>21</v>
      </c>
      <c r="W15">
        <f t="shared" si="0"/>
        <v>22</v>
      </c>
      <c r="X15">
        <f t="shared" si="0"/>
        <v>23</v>
      </c>
      <c r="Y15">
        <f t="shared" si="0"/>
        <v>24</v>
      </c>
      <c r="Z15">
        <f t="shared" si="0"/>
        <v>25</v>
      </c>
      <c r="AA15">
        <f t="shared" si="0"/>
        <v>26</v>
      </c>
      <c r="AB15">
        <f t="shared" si="0"/>
        <v>27</v>
      </c>
      <c r="AC15">
        <f t="shared" si="0"/>
        <v>28</v>
      </c>
      <c r="AD15">
        <f t="shared" si="0"/>
        <v>29</v>
      </c>
      <c r="AE15">
        <f t="shared" si="0"/>
        <v>30</v>
      </c>
      <c r="AF15" s="2">
        <f t="shared" si="0"/>
        <v>31</v>
      </c>
      <c r="AG15" s="3">
        <f t="shared" si="0"/>
        <v>32</v>
      </c>
      <c r="AH15">
        <f t="shared" si="0"/>
        <v>33</v>
      </c>
      <c r="AI15">
        <f t="shared" si="0"/>
        <v>34</v>
      </c>
      <c r="AJ15">
        <f t="shared" si="0"/>
        <v>35</v>
      </c>
      <c r="AK15">
        <f t="shared" si="0"/>
        <v>36</v>
      </c>
      <c r="AL15">
        <f t="shared" si="0"/>
        <v>37</v>
      </c>
      <c r="AM15">
        <f t="shared" si="0"/>
        <v>38</v>
      </c>
      <c r="AN15">
        <f t="shared" si="0"/>
        <v>39</v>
      </c>
      <c r="AO15">
        <f t="shared" si="0"/>
        <v>40</v>
      </c>
      <c r="AP15">
        <f t="shared" si="0"/>
        <v>41</v>
      </c>
      <c r="AQ15">
        <f t="shared" si="0"/>
        <v>42</v>
      </c>
      <c r="AR15">
        <f t="shared" si="0"/>
        <v>43</v>
      </c>
      <c r="AS15">
        <f t="shared" si="0"/>
        <v>44</v>
      </c>
      <c r="AT15">
        <f t="shared" si="0"/>
        <v>45</v>
      </c>
      <c r="AU15">
        <f t="shared" si="0"/>
        <v>46</v>
      </c>
      <c r="AV15">
        <f t="shared" si="0"/>
        <v>47</v>
      </c>
      <c r="AW15">
        <f t="shared" si="0"/>
        <v>48</v>
      </c>
      <c r="AX15">
        <f t="shared" si="0"/>
        <v>49</v>
      </c>
      <c r="AY15">
        <f t="shared" si="0"/>
        <v>50</v>
      </c>
      <c r="AZ15">
        <f t="shared" si="0"/>
        <v>51</v>
      </c>
      <c r="BA15">
        <f t="shared" si="0"/>
        <v>52</v>
      </c>
      <c r="BB15">
        <f t="shared" si="0"/>
        <v>53</v>
      </c>
      <c r="BC15">
        <f t="shared" si="0"/>
        <v>54</v>
      </c>
      <c r="BD15">
        <f t="shared" si="0"/>
        <v>55</v>
      </c>
      <c r="BE15">
        <f t="shared" si="0"/>
        <v>56</v>
      </c>
      <c r="BF15">
        <f t="shared" si="0"/>
        <v>57</v>
      </c>
      <c r="BG15">
        <f t="shared" si="0"/>
        <v>58</v>
      </c>
      <c r="BH15">
        <f t="shared" si="0"/>
        <v>59</v>
      </c>
      <c r="BI15">
        <f t="shared" si="0"/>
        <v>60</v>
      </c>
      <c r="BJ15">
        <f t="shared" si="0"/>
        <v>61</v>
      </c>
      <c r="BK15">
        <f t="shared" si="0"/>
        <v>62</v>
      </c>
      <c r="BL15">
        <f t="shared" si="0"/>
        <v>63</v>
      </c>
      <c r="BM15">
        <f t="shared" si="0"/>
        <v>64</v>
      </c>
    </row>
    <row r="16" spans="1:65" x14ac:dyDescent="0.35">
      <c r="B16">
        <v>0</v>
      </c>
      <c r="C16">
        <v>0</v>
      </c>
      <c r="D16">
        <v>0</v>
      </c>
      <c r="E16">
        <v>0.1</v>
      </c>
      <c r="F16">
        <v>1</v>
      </c>
      <c r="G16">
        <v>1</v>
      </c>
      <c r="H16">
        <v>1</v>
      </c>
      <c r="I16">
        <v>1</v>
      </c>
      <c r="J16">
        <v>0</v>
      </c>
      <c r="K16">
        <v>0</v>
      </c>
      <c r="L16">
        <v>0</v>
      </c>
      <c r="M16">
        <v>0.3</v>
      </c>
      <c r="N16">
        <v>1</v>
      </c>
      <c r="O16">
        <v>1</v>
      </c>
      <c r="P16">
        <v>1</v>
      </c>
      <c r="Q16">
        <v>1</v>
      </c>
      <c r="R16">
        <v>0</v>
      </c>
      <c r="S16">
        <v>0</v>
      </c>
      <c r="T16">
        <v>0.2</v>
      </c>
      <c r="U16">
        <v>0.1</v>
      </c>
      <c r="V16">
        <v>0.8</v>
      </c>
      <c r="W16">
        <v>1</v>
      </c>
      <c r="X16">
        <v>1</v>
      </c>
      <c r="Y16">
        <v>1</v>
      </c>
      <c r="Z16">
        <v>0</v>
      </c>
      <c r="AA16">
        <v>0</v>
      </c>
      <c r="AB16">
        <v>0</v>
      </c>
      <c r="AC16">
        <v>0.6</v>
      </c>
      <c r="AD16">
        <v>0.9</v>
      </c>
      <c r="AE16">
        <v>1</v>
      </c>
      <c r="AF16">
        <v>1</v>
      </c>
      <c r="AG16">
        <v>1</v>
      </c>
      <c r="AH16">
        <v>0</v>
      </c>
      <c r="AI16">
        <v>0</v>
      </c>
      <c r="AJ16">
        <v>0</v>
      </c>
      <c r="AK16">
        <v>0</v>
      </c>
      <c r="AL16">
        <v>0.7</v>
      </c>
      <c r="AM16">
        <v>0.9</v>
      </c>
      <c r="AN16">
        <v>1</v>
      </c>
      <c r="AO16">
        <v>1</v>
      </c>
      <c r="AP16">
        <v>0</v>
      </c>
      <c r="AQ16">
        <v>0</v>
      </c>
      <c r="AR16">
        <v>0</v>
      </c>
      <c r="AS16">
        <v>0</v>
      </c>
      <c r="AT16">
        <v>0.8</v>
      </c>
      <c r="AU16">
        <v>1</v>
      </c>
      <c r="AV16">
        <v>1</v>
      </c>
      <c r="AW16">
        <v>1</v>
      </c>
      <c r="AX16">
        <v>0</v>
      </c>
      <c r="AY16">
        <v>0</v>
      </c>
      <c r="AZ16">
        <v>0</v>
      </c>
      <c r="BA16">
        <v>0</v>
      </c>
      <c r="BB16">
        <v>1</v>
      </c>
      <c r="BC16">
        <v>1</v>
      </c>
      <c r="BD16">
        <v>1</v>
      </c>
      <c r="BE16">
        <v>1</v>
      </c>
      <c r="BF16">
        <v>0</v>
      </c>
      <c r="BG16">
        <v>0</v>
      </c>
      <c r="BH16">
        <v>0</v>
      </c>
      <c r="BI16">
        <v>0.2</v>
      </c>
      <c r="BJ16">
        <v>0.8</v>
      </c>
      <c r="BK16">
        <v>0.9</v>
      </c>
      <c r="BL16">
        <v>1</v>
      </c>
      <c r="BM16">
        <v>1</v>
      </c>
    </row>
    <row r="18" spans="2:5" ht="15" thickBot="1" x14ac:dyDescent="0.4"/>
    <row r="19" spans="2:5" x14ac:dyDescent="0.35">
      <c r="B19" s="4" t="s">
        <v>90</v>
      </c>
      <c r="C19" s="10"/>
      <c r="D19" s="5" t="s">
        <v>93</v>
      </c>
      <c r="E19" s="6"/>
    </row>
    <row r="20" spans="2:5" x14ac:dyDescent="0.35">
      <c r="B20" s="7" t="s">
        <v>91</v>
      </c>
      <c r="C20" s="11" t="s">
        <v>92</v>
      </c>
      <c r="D20" s="8" t="s">
        <v>94</v>
      </c>
      <c r="E20" s="9" t="s">
        <v>92</v>
      </c>
    </row>
    <row r="21" spans="2:5" ht="15" thickBot="1" x14ac:dyDescent="0.4">
      <c r="B21" s="12">
        <f>AVERAGE(B12:E12,J12:M12,R12:U12,Z12:AC12)</f>
        <v>8.1250000000000003E-2</v>
      </c>
      <c r="C21" s="13">
        <f>1-(AVERAGE(F12:I12,N12:Q12,V12:Y12,AD12:AG12))</f>
        <v>1.8749999999999933E-2</v>
      </c>
      <c r="D21" s="14">
        <f>AVERAGE(AH16:AK16,AP16:AS16,AX16:BA16,BF16:BI16)</f>
        <v>1.2500000000000001E-2</v>
      </c>
      <c r="E21" s="15">
        <f>1-(AVERAGE(AL16:AO16,AT16:AW16,BB16:BE16,BJ16:BM16))</f>
        <v>5.6249999999999911E-2</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heetViews>
  <sheetFormatPr baseColWidth="10" defaultRowHeight="14.5" x14ac:dyDescent="0.35"/>
  <sheetData>
    <row r="1" spans="1:1" x14ac:dyDescent="0.35">
      <c r="A1" t="s">
        <v>0</v>
      </c>
    </row>
    <row r="2" spans="1:1" x14ac:dyDescent="0.35">
      <c r="A2" t="s">
        <v>1</v>
      </c>
    </row>
    <row r="3" spans="1:1" x14ac:dyDescent="0.35">
      <c r="A3" t="s">
        <v>2</v>
      </c>
    </row>
    <row r="4" spans="1:1" x14ac:dyDescent="0.35">
      <c r="A4" t="s">
        <v>3</v>
      </c>
    </row>
    <row r="5" spans="1:1" x14ac:dyDescent="0.35">
      <c r="A5" t="s">
        <v>4</v>
      </c>
    </row>
    <row r="6" spans="1:1" x14ac:dyDescent="0.35">
      <c r="A6" t="s">
        <v>5</v>
      </c>
    </row>
    <row r="7" spans="1:1" x14ac:dyDescent="0.35">
      <c r="A7" t="s">
        <v>6</v>
      </c>
    </row>
    <row r="8" spans="1:1" x14ac:dyDescent="0.35">
      <c r="A8" t="s">
        <v>7</v>
      </c>
    </row>
    <row r="9" spans="1:1" x14ac:dyDescent="0.35">
      <c r="A9" t="s">
        <v>8</v>
      </c>
    </row>
    <row r="10" spans="1:1" x14ac:dyDescent="0.35">
      <c r="A10" t="s">
        <v>9</v>
      </c>
    </row>
    <row r="11" spans="1:1" x14ac:dyDescent="0.35">
      <c r="A11" t="s">
        <v>10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c F A A B Q S w M E F A A C A A g A f X V x V M h R U S 2 k A A A A 9 g A A A B I A H A B D b 2 5 m a W c v U G F j a 2 F n Z S 5 4 b W w g o h g A K K A U A A A A A A A A A A A A A A A A A A A A A A A A A A A A h Y 8 x D o I w G I W v Q r r T l r o Y 8 l M G E y d J j C b G t S k F G q G Y t l j u 5 u C R v I I Y R d 0 c 3 / e + 4 b 3 7 9 Q b 5 2 L X R R V m n e 5 O h B F M U K S P 7 U p s 6 Q 4 O v 4 i X K O W y F P I l a R Z N s X D q 6 M k O N 9 + e U k B A C D g v c 2 5 o w S h N y L D Z 7 2 a h O o I + s / 8 u x N s 4 L I x X i c H i N 4 Q w n l G F G p 0 1 A Z g i F N l + B T d 2 z / Y G w G l o / W M U r G 6 9 3 Q O Y I 5 P 2 B P w B Q S w M E F A A C A A g A f X V x 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1 1 c V T q 8 g U v w Q I A A J c b A A A T A B w A R m 9 y b X V s Y X M v U 2 V j d G l v b j E u b S C i G A A o o B Q A A A A A A A A A A A A A A A A A A A A A A A A A A A D t l 8 t u 2 k A Y h f d I v I P l b E A y N D P 2 u D e x q A h p V k 1 a 6 C q u k O N M G k u + R J 5 x V B T l g d r X y I v V Q K O I + h y 1 D z B s g D O + f J / H 8 4 9 + o z O b 1 5 W 3 3 H + L 9 8 P B c G B u 0 0 Z f e 0 f + n d l k t + s v p 6 v 1 / H y 1 W J v 2 a n I s L + a + N / M K b Y c D r / s s 6 7 b J d J f M z f 3 0 p M 7 a U l d 2 d J o X e j q v K 9 v 9 M S N / / i 7 5 a n R j k j K 1 t 3 l y X u m T J r / X y f P x J v m Y 2 7 P 2 K t n d M S H 3 n W b m 3 h 8 H l y e 6 y M v c 6 m b m B 3 7 g z e u i L S s z i 1 X g L a q s v s 6 r 7 z M h l Q y 8 z 2 1 t 9 d J u C j 1 7 + T n 9 V F f 6 2 z j Y 8 x / 5 q 8 2 d 9 s r u t J v 8 6 e f W b Z V e d U e t m r Q y N 3 V T 7 q + / P c q M 9 r b B w 4 O / T 0 V 3 f 7 s 9 3 + o f 9 j H w n n N J 8 p D k E c k V y W O S v y b 5 G 5 K / J b k 4 Z g P M W D B l w Z w F k x b M W j B t w b w F E x f M X D J z S e e a m U t m L p m 5 Z O a S m U t m L p m 5 Z O Y h M w + Z e U h f c 2 Y e M v O Q m Y f M P G T m I T M P m X n E z C N m H j H z i K 5 w Z h 4 x 8 4 i Z R 8 w 8 Y u Y R M 1 f M X D F z x c w V M 1 e 0 u D F z x c w V M 1 f M X D H z m J n H z D x m 5 j E z j 5 l 5 f G j + + L I Z L a q J f f p l t f H u m r p s z c t + d N H 9 7 7 a w M 5 1 e d z v p 6 O 9 9 K / A u / x z x o S i W W V q k j Z n Z p q U 7 n f j H V g d Y t v v e w p g 0 7 2 l N Q v V q 0 p + c X d x / C L u 4 / z R 3 c f / p b 2 O c 4 k v g + w E 4 i Z k l Z p a Y W W J m C Z k l Z J a Q W U J m g Z k F Z h a Y W W B m A Z k F Z B a Q W U B m j I y J M T D m h b i Q F s I i V o g K S S E o 5 E S Y i B J B I k b 8 C u A 3 A L 8 A e P 7 h 9 M P Z h 5 M P 5 x 4 v M b z C 8 A L D 6 w s u L 7 i 6 4 O K C a w u X M F z B c A H D 9 Q u W L 1 i 9 Y P H q 1 a 7 H 8 X C Q V 6 S m / 1 c D 5 4 3 k 2 D V x r o n r D 7 g m r j f g m r j e g G v i e g O u i e s N u C b O N X E H s W v i X B M H U t f E H a S u i X N N 3 G 9 Q S w E C L Q A U A A I A C A B 9 d X F U y F F R L a Q A A A D 2 A A A A E g A A A A A A A A A A A A A A A A A A A A A A Q 2 9 u Z m l n L 1 B h Y 2 t h Z 2 U u e G 1 s U E s B A i 0 A F A A C A A g A f X V x V A / K 6 a u k A A A A 6 Q A A A B M A A A A A A A A A A A A A A A A A 8 A A A A F t D b 2 5 0 Z W 5 0 X 1 R 5 c G V z X S 5 4 b W x Q S w E C L Q A U A A I A C A B 9 d X F U 6 v I F L 8 E C A A C X G w A A E w A A A A A A A A A A A A A A A A D h A Q A A R m 9 y b X V s Y X M v U 2 V j d G l v b j E u b V B L B Q Y A A A A A A w A D A M I A A A D v 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Q Z w A A A A A A A O 5 m 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c H N 5 Y 2 h f U k Z U X 0 N P V E V f c 3 V i L T A y U E 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c H N 5 Y 2 h f U k Z U X 0 N P V E V f c 3 V i X z A y U E M i I C 8 + P E V u d H J 5 I F R 5 c G U 9 I k Z p b G x l Z E N v b X B s Z X R l U m V z d W x 0 V G 9 X b 3 J r c 2 h l Z X Q i I F Z h b H V l P S J s M S I g L z 4 8 R W 5 0 c n k g V H l w Z T 0 i Q W R k Z W R U b 0 R h d G F N b 2 R l b C I g V m F s d W U 9 I m w w I i A v P j x F b n R y e S B U e X B l P S J G a W x s Q 2 9 1 b n Q i I F Z h b H V l P S J s M T A i I C 8 + P E V u d H J 5 I F R 5 c G U 9 I k Z p b G x F c n J v c k N v Z G U i I F Z h b H V l P S J z V W 5 r b m 9 3 b i I g L z 4 8 R W 5 0 c n k g V H l w Z T 0 i R m l s b E V y c m 9 y Q 2 9 1 b n Q i I F Z h b H V l P S J s M C I g L z 4 8 R W 5 0 c n k g V H l w Z T 0 i R m l s b E x h c 3 R V c G R h d G V k I i B W Y W x 1 Z T 0 i Z D I w M j I t M D M t M T d U M T M 6 N D I 6 M T Y u M D k 2 N j k 1 O F o i I C 8 + P E V u d H J 5 I F R 5 c G U 9 I k Z p b G x D b 2 x 1 b W 5 U e X B l c y I g V m F s d W U 9 I n N C Z 1 l H Q m d Z R 0 J n W U d C Z 1 l H Q m d Z R 0 J n W U d C Z 1 l H Q m d Z R 0 J n W U d C Z 1 l H Q m d Z R 0 J n W U d C Z 1 l H Q m d Z R 0 J n W U d C Z 1 l H Q m d Z R 0 J n W U d C Z 1 l H Q m d Z R 0 J n W U d C Z 1 k 9 I i A v P j x F b n R y e S B U e X B l P S J G a W x s Q 2 9 s d W 1 u T m F t Z X M i I F Z h b H V l P S J z W y Z x d W 9 0 O 0 V z c 2 F p J n F 1 b 3 Q 7 L C Z x d W 9 0 O y 0 z N S 8 t N y Z x d W 9 0 O y w m c X V v d D s t M z U v L T Q m c X V v d D s s J n F 1 b 3 Q 7 L T M 1 L y 0 y J n F 1 b 3 Q 7 L C Z x d W 9 0 O y 0 z N S 8 t M S Z x d W 9 0 O y w m c X V v d D s t M z U v M S Z x d W 9 0 O y w m c X V v d D s t M z U v M i Z x d W 9 0 O y w m c X V v d D s t M z U v N C Z x d W 9 0 O y w m c X V v d D s t M z U v N y Z x d W 9 0 O y w m c X V v d D s t M j U v L T c m c X V v d D s s J n F 1 b 3 Q 7 L T I 1 L y 0 0 J n F 1 b 3 Q 7 L C Z x d W 9 0 O y 0 y N S 8 t M i Z x d W 9 0 O y w m c X V v d D s t M j U v L T E m c X V v d D s s J n F 1 b 3 Q 7 L T I 1 L z E m c X V v d D s s J n F 1 b 3 Q 7 L T I 1 L z I m c X V v d D s s J n F 1 b 3 Q 7 L T I 1 L z Q m c X V v d D s s J n F 1 b 3 Q 7 L T I 1 L z c m c X V v d D s s J n F 1 b 3 Q 7 L T E 1 L y 0 3 J n F 1 b 3 Q 7 L C Z x d W 9 0 O y 0 x N S 8 t N C Z x d W 9 0 O y w m c X V v d D s t M T U v L T I m c X V v d D s s J n F 1 b 3 Q 7 L T E 1 L y 0 x J n F 1 b 3 Q 7 L C Z x d W 9 0 O y 0 x N S 8 x J n F 1 b 3 Q 7 L C Z x d W 9 0 O y 0 x N S 8 y J n F 1 b 3 Q 7 L C Z x d W 9 0 O y 0 x N S 8 0 J n F 1 b 3 Q 7 L C Z x d W 9 0 O y 0 x N S 8 3 J n F 1 b 3 Q 7 L C Z x d W 9 0 O y 0 1 L y 0 3 J n F 1 b 3 Q 7 L C Z x d W 9 0 O y 0 1 L y 0 0 J n F 1 b 3 Q 7 L C Z x d W 9 0 O y 0 1 L y 0 y J n F 1 b 3 Q 7 L C Z x d W 9 0 O y 0 1 L y 0 x J n F 1 b 3 Q 7 L C Z x d W 9 0 O y 0 1 L z E m c X V v d D s s J n F 1 b 3 Q 7 L T U v M i Z x d W 9 0 O y w m c X V v d D s t N S 8 0 J n F 1 b 3 Q 7 L C Z x d W 9 0 O y 0 1 L z c m c X V v d D s s J n F 1 b 3 Q 7 N S 8 t N y Z x d W 9 0 O y w m c X V v d D s 1 L y 0 0 J n F 1 b 3 Q 7 L C Z x d W 9 0 O z U v L T I m c X V v d D s s J n F 1 b 3 Q 7 N S 8 t M S Z x d W 9 0 O y w m c X V v d D s 1 L z E m c X V v d D s s J n F 1 b 3 Q 7 N S 8 y J n F 1 b 3 Q 7 L C Z x d W 9 0 O z U v N C Z x d W 9 0 O y w m c X V v d D s 1 L z c m c X V v d D s s J n F 1 b 3 Q 7 M T U v L T c m c X V v d D s s J n F 1 b 3 Q 7 M T U v L T Q m c X V v d D s s J n F 1 b 3 Q 7 M T U v L T I m c X V v d D s s J n F 1 b 3 Q 7 M T U v L T E m c X V v d D s s J n F 1 b 3 Q 7 M T U v M S Z x d W 9 0 O y w m c X V v d D s x N S 8 y J n F 1 b 3 Q 7 L C Z x d W 9 0 O z E 1 L z Q m c X V v d D s s J n F 1 b 3 Q 7 M T U v N y Z x d W 9 0 O y w m c X V v d D s y N S 8 t N y Z x d W 9 0 O y w m c X V v d D s y N S 8 t N C Z x d W 9 0 O y w m c X V v d D s y N S 8 t M i Z x d W 9 0 O y w m c X V v d D s y N S 8 t M S Z x d W 9 0 O y w m c X V v d D s y N S 8 x J n F 1 b 3 Q 7 L C Z x d W 9 0 O z I 1 L z I m c X V v d D s s J n F 1 b 3 Q 7 M j U v N C Z x d W 9 0 O y w m c X V v d D s y N S 8 3 J n F 1 b 3 Q 7 L C Z x d W 9 0 O z M 1 L y 0 3 J n F 1 b 3 Q 7 L C Z x d W 9 0 O z M 1 L y 0 0 J n F 1 b 3 Q 7 L C Z x d W 9 0 O z M 1 L y 0 y J n F 1 b 3 Q 7 L C Z x d W 9 0 O z M 1 L y 0 x J n F 1 b 3 Q 7 L C Z x d W 9 0 O z M 1 L z E m c X V v d D s s J n F 1 b 3 Q 7 M z U v M i Z x d W 9 0 O y w m c X V v d D s z N S 8 0 J n F 1 b 3 Q 7 L C Z x d W 9 0 O z M 1 L z c m c X V v d D t d I i A v P j x F b n R y e S B U e X B l P S J G a W x s U 3 R h d H V z I i B W Y W x 1 Z T 0 i c 0 N v b X B s Z X R l I i A v P j x F b n R y e S B U e X B l P S J S Z W x h d G l v b n N o a X B J b m Z v Q 2 9 u d G F p b m V y I i B W Y W x 1 Z T 0 i c 3 s m c X V v d D t j b 2 x 1 b W 5 D b 3 V u d C Z x d W 9 0 O z o 2 N S w m c X V v d D t r Z X l D b 2 x 1 b W 5 O Y W 1 l c y Z x d W 9 0 O z p b X S w m c X V v d D t x d W V y e V J l b G F 0 a W 9 u c 2 h p c H M m c X V v d D s 6 W 1 0 s J n F 1 b 3 Q 7 Y 2 9 s d W 1 u S W R l b n R p d G l l c y Z x d W 9 0 O z p b J n F 1 b 3 Q 7 U 2 V j d G l v b j E v c H N 5 Y 2 h f U k Z U X 0 N P V E V f c 3 V i L T A y U E M v Q X V 0 b 1 J l b W 9 2 Z W R D b 2 x 1 b W 5 z M S 5 7 R X N z Y W k s M H 0 m c X V v d D s s J n F 1 b 3 Q 7 U 2 V j d G l v b j E v c H N 5 Y 2 h f U k Z U X 0 N P V E V f c 3 V i L T A y U E M v Q X V 0 b 1 J l b W 9 2 Z W R D b 2 x 1 b W 5 z M S 5 7 L T M 1 L y 0 3 L D F 9 J n F 1 b 3 Q 7 L C Z x d W 9 0 O 1 N l Y 3 R p b 2 4 x L 3 B z e W N o X 1 J G V F 9 D T 1 R F X 3 N 1 Y i 0 w M l B D L 0 F 1 d G 9 S Z W 1 v d m V k Q 2 9 s d W 1 u c z E u e y 0 z N S 8 t N C w y f S Z x d W 9 0 O y w m c X V v d D t T Z W N 0 a W 9 u M S 9 w c 3 l j a F 9 S R l R f Q 0 9 U R V 9 z d W I t M D J Q Q y 9 B d X R v U m V t b 3 Z l Z E N v b H V t b n M x L n s t M z U v L T I s M 3 0 m c X V v d D s s J n F 1 b 3 Q 7 U 2 V j d G l v b j E v c H N 5 Y 2 h f U k Z U X 0 N P V E V f c 3 V i L T A y U E M v Q X V 0 b 1 J l b W 9 2 Z W R D b 2 x 1 b W 5 z M S 5 7 L T M 1 L y 0 x L D R 9 J n F 1 b 3 Q 7 L C Z x d W 9 0 O 1 N l Y 3 R p b 2 4 x L 3 B z e W N o X 1 J G V F 9 D T 1 R F X 3 N 1 Y i 0 w M l B D L 0 F 1 d G 9 S Z W 1 v d m V k Q 2 9 s d W 1 u c z E u e y 0 z N S 8 x L D V 9 J n F 1 b 3 Q 7 L C Z x d W 9 0 O 1 N l Y 3 R p b 2 4 x L 3 B z e W N o X 1 J G V F 9 D T 1 R F X 3 N 1 Y i 0 w M l B D L 0 F 1 d G 9 S Z W 1 v d m V k Q 2 9 s d W 1 u c z E u e y 0 z N S 8 y L D Z 9 J n F 1 b 3 Q 7 L C Z x d W 9 0 O 1 N l Y 3 R p b 2 4 x L 3 B z e W N o X 1 J G V F 9 D T 1 R F X 3 N 1 Y i 0 w M l B D L 0 F 1 d G 9 S Z W 1 v d m V k Q 2 9 s d W 1 u c z E u e y 0 z N S 8 0 L D d 9 J n F 1 b 3 Q 7 L C Z x d W 9 0 O 1 N l Y 3 R p b 2 4 x L 3 B z e W N o X 1 J G V F 9 D T 1 R F X 3 N 1 Y i 0 w M l B D L 0 F 1 d G 9 S Z W 1 v d m V k Q 2 9 s d W 1 u c z E u e y 0 z N S 8 3 L D h 9 J n F 1 b 3 Q 7 L C Z x d W 9 0 O 1 N l Y 3 R p b 2 4 x L 3 B z e W N o X 1 J G V F 9 D T 1 R F X 3 N 1 Y i 0 w M l B D L 0 F 1 d G 9 S Z W 1 v d m V k Q 2 9 s d W 1 u c z E u e y 0 y N S 8 t N y w 5 f S Z x d W 9 0 O y w m c X V v d D t T Z W N 0 a W 9 u M S 9 w c 3 l j a F 9 S R l R f Q 0 9 U R V 9 z d W I t M D J Q Q y 9 B d X R v U m V t b 3 Z l Z E N v b H V t b n M x L n s t M j U v L T Q s M T B 9 J n F 1 b 3 Q 7 L C Z x d W 9 0 O 1 N l Y 3 R p b 2 4 x L 3 B z e W N o X 1 J G V F 9 D T 1 R F X 3 N 1 Y i 0 w M l B D L 0 F 1 d G 9 S Z W 1 v d m V k Q 2 9 s d W 1 u c z E u e y 0 y N S 8 t M i w x M X 0 m c X V v d D s s J n F 1 b 3 Q 7 U 2 V j d G l v b j E v c H N 5 Y 2 h f U k Z U X 0 N P V E V f c 3 V i L T A y U E M v Q X V 0 b 1 J l b W 9 2 Z W R D b 2 x 1 b W 5 z M S 5 7 L T I 1 L y 0 x L D E y f S Z x d W 9 0 O y w m c X V v d D t T Z W N 0 a W 9 u M S 9 w c 3 l j a F 9 S R l R f Q 0 9 U R V 9 z d W I t M D J Q Q y 9 B d X R v U m V t b 3 Z l Z E N v b H V t b n M x L n s t M j U v M S w x M 3 0 m c X V v d D s s J n F 1 b 3 Q 7 U 2 V j d G l v b j E v c H N 5 Y 2 h f U k Z U X 0 N P V E V f c 3 V i L T A y U E M v Q X V 0 b 1 J l b W 9 2 Z W R D b 2 x 1 b W 5 z M S 5 7 L T I 1 L z I s M T R 9 J n F 1 b 3 Q 7 L C Z x d W 9 0 O 1 N l Y 3 R p b 2 4 x L 3 B z e W N o X 1 J G V F 9 D T 1 R F X 3 N 1 Y i 0 w M l B D L 0 F 1 d G 9 S Z W 1 v d m V k Q 2 9 s d W 1 u c z E u e y 0 y N S 8 0 L D E 1 f S Z x d W 9 0 O y w m c X V v d D t T Z W N 0 a W 9 u M S 9 w c 3 l j a F 9 S R l R f Q 0 9 U R V 9 z d W I t M D J Q Q y 9 B d X R v U m V t b 3 Z l Z E N v b H V t b n M x L n s t M j U v N y w x N n 0 m c X V v d D s s J n F 1 b 3 Q 7 U 2 V j d G l v b j E v c H N 5 Y 2 h f U k Z U X 0 N P V E V f c 3 V i L T A y U E M v Q X V 0 b 1 J l b W 9 2 Z W R D b 2 x 1 b W 5 z M S 5 7 L T E 1 L y 0 3 L D E 3 f S Z x d W 9 0 O y w m c X V v d D t T Z W N 0 a W 9 u M S 9 w c 3 l j a F 9 S R l R f Q 0 9 U R V 9 z d W I t M D J Q Q y 9 B d X R v U m V t b 3 Z l Z E N v b H V t b n M x L n s t M T U v L T Q s M T h 9 J n F 1 b 3 Q 7 L C Z x d W 9 0 O 1 N l Y 3 R p b 2 4 x L 3 B z e W N o X 1 J G V F 9 D T 1 R F X 3 N 1 Y i 0 w M l B D L 0 F 1 d G 9 S Z W 1 v d m V k Q 2 9 s d W 1 u c z E u e y 0 x N S 8 t M i w x O X 0 m c X V v d D s s J n F 1 b 3 Q 7 U 2 V j d G l v b j E v c H N 5 Y 2 h f U k Z U X 0 N P V E V f c 3 V i L T A y U E M v Q X V 0 b 1 J l b W 9 2 Z W R D b 2 x 1 b W 5 z M S 5 7 L T E 1 L y 0 x L D I w f S Z x d W 9 0 O y w m c X V v d D t T Z W N 0 a W 9 u M S 9 w c 3 l j a F 9 S R l R f Q 0 9 U R V 9 z d W I t M D J Q Q y 9 B d X R v U m V t b 3 Z l Z E N v b H V t b n M x L n s t M T U v M S w y M X 0 m c X V v d D s s J n F 1 b 3 Q 7 U 2 V j d G l v b j E v c H N 5 Y 2 h f U k Z U X 0 N P V E V f c 3 V i L T A y U E M v Q X V 0 b 1 J l b W 9 2 Z W R D b 2 x 1 b W 5 z M S 5 7 L T E 1 L z I s M j J 9 J n F 1 b 3 Q 7 L C Z x d W 9 0 O 1 N l Y 3 R p b 2 4 x L 3 B z e W N o X 1 J G V F 9 D T 1 R F X 3 N 1 Y i 0 w M l B D L 0 F 1 d G 9 S Z W 1 v d m V k Q 2 9 s d W 1 u c z E u e y 0 x N S 8 0 L D I z f S Z x d W 9 0 O y w m c X V v d D t T Z W N 0 a W 9 u M S 9 w c 3 l j a F 9 S R l R f Q 0 9 U R V 9 z d W I t M D J Q Q y 9 B d X R v U m V t b 3 Z l Z E N v b H V t b n M x L n s t M T U v N y w y N H 0 m c X V v d D s s J n F 1 b 3 Q 7 U 2 V j d G l v b j E v c H N 5 Y 2 h f U k Z U X 0 N P V E V f c 3 V i L T A y U E M v Q X V 0 b 1 J l b W 9 2 Z W R D b 2 x 1 b W 5 z M S 5 7 L T U v L T c s M j V 9 J n F 1 b 3 Q 7 L C Z x d W 9 0 O 1 N l Y 3 R p b 2 4 x L 3 B z e W N o X 1 J G V F 9 D T 1 R F X 3 N 1 Y i 0 w M l B D L 0 F 1 d G 9 S Z W 1 v d m V k Q 2 9 s d W 1 u c z E u e y 0 1 L y 0 0 L D I 2 f S Z x d W 9 0 O y w m c X V v d D t T Z W N 0 a W 9 u M S 9 w c 3 l j a F 9 S R l R f Q 0 9 U R V 9 z d W I t M D J Q Q y 9 B d X R v U m V t b 3 Z l Z E N v b H V t b n M x L n s t N S 8 t M i w y N 3 0 m c X V v d D s s J n F 1 b 3 Q 7 U 2 V j d G l v b j E v c H N 5 Y 2 h f U k Z U X 0 N P V E V f c 3 V i L T A y U E M v Q X V 0 b 1 J l b W 9 2 Z W R D b 2 x 1 b W 5 z M S 5 7 L T U v L T E s M j h 9 J n F 1 b 3 Q 7 L C Z x d W 9 0 O 1 N l Y 3 R p b 2 4 x L 3 B z e W N o X 1 J G V F 9 D T 1 R F X 3 N 1 Y i 0 w M l B D L 0 F 1 d G 9 S Z W 1 v d m V k Q 2 9 s d W 1 u c z E u e y 0 1 L z E s M j l 9 J n F 1 b 3 Q 7 L C Z x d W 9 0 O 1 N l Y 3 R p b 2 4 x L 3 B z e W N o X 1 J G V F 9 D T 1 R F X 3 N 1 Y i 0 w M l B D L 0 F 1 d G 9 S Z W 1 v d m V k Q 2 9 s d W 1 u c z E u e y 0 1 L z I s M z B 9 J n F 1 b 3 Q 7 L C Z x d W 9 0 O 1 N l Y 3 R p b 2 4 x L 3 B z e W N o X 1 J G V F 9 D T 1 R F X 3 N 1 Y i 0 w M l B D L 0 F 1 d G 9 S Z W 1 v d m V k Q 2 9 s d W 1 u c z E u e y 0 1 L z Q s M z F 9 J n F 1 b 3 Q 7 L C Z x d W 9 0 O 1 N l Y 3 R p b 2 4 x L 3 B z e W N o X 1 J G V F 9 D T 1 R F X 3 N 1 Y i 0 w M l B D L 0 F 1 d G 9 S Z W 1 v d m V k Q 2 9 s d W 1 u c z E u e y 0 1 L z c s M z J 9 J n F 1 b 3 Q 7 L C Z x d W 9 0 O 1 N l Y 3 R p b 2 4 x L 3 B z e W N o X 1 J G V F 9 D T 1 R F X 3 N 1 Y i 0 w M l B D L 0 F 1 d G 9 S Z W 1 v d m V k Q 2 9 s d W 1 u c z E u e z U v L T c s M z N 9 J n F 1 b 3 Q 7 L C Z x d W 9 0 O 1 N l Y 3 R p b 2 4 x L 3 B z e W N o X 1 J G V F 9 D T 1 R F X 3 N 1 Y i 0 w M l B D L 0 F 1 d G 9 S Z W 1 v d m V k Q 2 9 s d W 1 u c z E u e z U v L T Q s M z R 9 J n F 1 b 3 Q 7 L C Z x d W 9 0 O 1 N l Y 3 R p b 2 4 x L 3 B z e W N o X 1 J G V F 9 D T 1 R F X 3 N 1 Y i 0 w M l B D L 0 F 1 d G 9 S Z W 1 v d m V k Q 2 9 s d W 1 u c z E u e z U v L T I s M z V 9 J n F 1 b 3 Q 7 L C Z x d W 9 0 O 1 N l Y 3 R p b 2 4 x L 3 B z e W N o X 1 J G V F 9 D T 1 R F X 3 N 1 Y i 0 w M l B D L 0 F 1 d G 9 S Z W 1 v d m V k Q 2 9 s d W 1 u c z E u e z U v L T E s M z Z 9 J n F 1 b 3 Q 7 L C Z x d W 9 0 O 1 N l Y 3 R p b 2 4 x L 3 B z e W N o X 1 J G V F 9 D T 1 R F X 3 N 1 Y i 0 w M l B D L 0 F 1 d G 9 S Z W 1 v d m V k Q 2 9 s d W 1 u c z E u e z U v M S w z N 3 0 m c X V v d D s s J n F 1 b 3 Q 7 U 2 V j d G l v b j E v c H N 5 Y 2 h f U k Z U X 0 N P V E V f c 3 V i L T A y U E M v Q X V 0 b 1 J l b W 9 2 Z W R D b 2 x 1 b W 5 z M S 5 7 N S 8 y L D M 4 f S Z x d W 9 0 O y w m c X V v d D t T Z W N 0 a W 9 u M S 9 w c 3 l j a F 9 S R l R f Q 0 9 U R V 9 z d W I t M D J Q Q y 9 B d X R v U m V t b 3 Z l Z E N v b H V t b n M x L n s 1 L z Q s M z l 9 J n F 1 b 3 Q 7 L C Z x d W 9 0 O 1 N l Y 3 R p b 2 4 x L 3 B z e W N o X 1 J G V F 9 D T 1 R F X 3 N 1 Y i 0 w M l B D L 0 F 1 d G 9 S Z W 1 v d m V k Q 2 9 s d W 1 u c z E u e z U v N y w 0 M H 0 m c X V v d D s s J n F 1 b 3 Q 7 U 2 V j d G l v b j E v c H N 5 Y 2 h f U k Z U X 0 N P V E V f c 3 V i L T A y U E M v Q X V 0 b 1 J l b W 9 2 Z W R D b 2 x 1 b W 5 z M S 5 7 M T U v L T c s N D F 9 J n F 1 b 3 Q 7 L C Z x d W 9 0 O 1 N l Y 3 R p b 2 4 x L 3 B z e W N o X 1 J G V F 9 D T 1 R F X 3 N 1 Y i 0 w M l B D L 0 F 1 d G 9 S Z W 1 v d m V k Q 2 9 s d W 1 u c z E u e z E 1 L y 0 0 L D Q y f S Z x d W 9 0 O y w m c X V v d D t T Z W N 0 a W 9 u M S 9 w c 3 l j a F 9 S R l R f Q 0 9 U R V 9 z d W I t M D J Q Q y 9 B d X R v U m V t b 3 Z l Z E N v b H V t b n M x L n s x N S 8 t M i w 0 M 3 0 m c X V v d D s s J n F 1 b 3 Q 7 U 2 V j d G l v b j E v c H N 5 Y 2 h f U k Z U X 0 N P V E V f c 3 V i L T A y U E M v Q X V 0 b 1 J l b W 9 2 Z W R D b 2 x 1 b W 5 z M S 5 7 M T U v L T E s N D R 9 J n F 1 b 3 Q 7 L C Z x d W 9 0 O 1 N l Y 3 R p b 2 4 x L 3 B z e W N o X 1 J G V F 9 D T 1 R F X 3 N 1 Y i 0 w M l B D L 0 F 1 d G 9 S Z W 1 v d m V k Q 2 9 s d W 1 u c z E u e z E 1 L z E s N D V 9 J n F 1 b 3 Q 7 L C Z x d W 9 0 O 1 N l Y 3 R p b 2 4 x L 3 B z e W N o X 1 J G V F 9 D T 1 R F X 3 N 1 Y i 0 w M l B D L 0 F 1 d G 9 S Z W 1 v d m V k Q 2 9 s d W 1 u c z E u e z E 1 L z I s N D Z 9 J n F 1 b 3 Q 7 L C Z x d W 9 0 O 1 N l Y 3 R p b 2 4 x L 3 B z e W N o X 1 J G V F 9 D T 1 R F X 3 N 1 Y i 0 w M l B D L 0 F 1 d G 9 S Z W 1 v d m V k Q 2 9 s d W 1 u c z E u e z E 1 L z Q s N D d 9 J n F 1 b 3 Q 7 L C Z x d W 9 0 O 1 N l Y 3 R p b 2 4 x L 3 B z e W N o X 1 J G V F 9 D T 1 R F X 3 N 1 Y i 0 w M l B D L 0 F 1 d G 9 S Z W 1 v d m V k Q 2 9 s d W 1 u c z E u e z E 1 L z c s N D h 9 J n F 1 b 3 Q 7 L C Z x d W 9 0 O 1 N l Y 3 R p b 2 4 x L 3 B z e W N o X 1 J G V F 9 D T 1 R F X 3 N 1 Y i 0 w M l B D L 0 F 1 d G 9 S Z W 1 v d m V k Q 2 9 s d W 1 u c z E u e z I 1 L y 0 3 L D Q 5 f S Z x d W 9 0 O y w m c X V v d D t T Z W N 0 a W 9 u M S 9 w c 3 l j a F 9 S R l R f Q 0 9 U R V 9 z d W I t M D J Q Q y 9 B d X R v U m V t b 3 Z l Z E N v b H V t b n M x L n s y N S 8 t N C w 1 M H 0 m c X V v d D s s J n F 1 b 3 Q 7 U 2 V j d G l v b j E v c H N 5 Y 2 h f U k Z U X 0 N P V E V f c 3 V i L T A y U E M v Q X V 0 b 1 J l b W 9 2 Z W R D b 2 x 1 b W 5 z M S 5 7 M j U v L T I s N T F 9 J n F 1 b 3 Q 7 L C Z x d W 9 0 O 1 N l Y 3 R p b 2 4 x L 3 B z e W N o X 1 J G V F 9 D T 1 R F X 3 N 1 Y i 0 w M l B D L 0 F 1 d G 9 S Z W 1 v d m V k Q 2 9 s d W 1 u c z E u e z I 1 L y 0 x L D U y f S Z x d W 9 0 O y w m c X V v d D t T Z W N 0 a W 9 u M S 9 w c 3 l j a F 9 S R l R f Q 0 9 U R V 9 z d W I t M D J Q Q y 9 B d X R v U m V t b 3 Z l Z E N v b H V t b n M x L n s y N S 8 x L D U z f S Z x d W 9 0 O y w m c X V v d D t T Z W N 0 a W 9 u M S 9 w c 3 l j a F 9 S R l R f Q 0 9 U R V 9 z d W I t M D J Q Q y 9 B d X R v U m V t b 3 Z l Z E N v b H V t b n M x L n s y N S 8 y L D U 0 f S Z x d W 9 0 O y w m c X V v d D t T Z W N 0 a W 9 u M S 9 w c 3 l j a F 9 S R l R f Q 0 9 U R V 9 z d W I t M D J Q Q y 9 B d X R v U m V t b 3 Z l Z E N v b H V t b n M x L n s y N S 8 0 L D U 1 f S Z x d W 9 0 O y w m c X V v d D t T Z W N 0 a W 9 u M S 9 w c 3 l j a F 9 S R l R f Q 0 9 U R V 9 z d W I t M D J Q Q y 9 B d X R v U m V t b 3 Z l Z E N v b H V t b n M x L n s y N S 8 3 L D U 2 f S Z x d W 9 0 O y w m c X V v d D t T Z W N 0 a W 9 u M S 9 w c 3 l j a F 9 S R l R f Q 0 9 U R V 9 z d W I t M D J Q Q y 9 B d X R v U m V t b 3 Z l Z E N v b H V t b n M x L n s z N S 8 t N y w 1 N 3 0 m c X V v d D s s J n F 1 b 3 Q 7 U 2 V j d G l v b j E v c H N 5 Y 2 h f U k Z U X 0 N P V E V f c 3 V i L T A y U E M v Q X V 0 b 1 J l b W 9 2 Z W R D b 2 x 1 b W 5 z M S 5 7 M z U v L T Q s N T h 9 J n F 1 b 3 Q 7 L C Z x d W 9 0 O 1 N l Y 3 R p b 2 4 x L 3 B z e W N o X 1 J G V F 9 D T 1 R F X 3 N 1 Y i 0 w M l B D L 0 F 1 d G 9 S Z W 1 v d m V k Q 2 9 s d W 1 u c z E u e z M 1 L y 0 y L D U 5 f S Z x d W 9 0 O y w m c X V v d D t T Z W N 0 a W 9 u M S 9 w c 3 l j a F 9 S R l R f Q 0 9 U R V 9 z d W I t M D J Q Q y 9 B d X R v U m V t b 3 Z l Z E N v b H V t b n M x L n s z N S 8 t M S w 2 M H 0 m c X V v d D s s J n F 1 b 3 Q 7 U 2 V j d G l v b j E v c H N 5 Y 2 h f U k Z U X 0 N P V E V f c 3 V i L T A y U E M v Q X V 0 b 1 J l b W 9 2 Z W R D b 2 x 1 b W 5 z M S 5 7 M z U v M S w 2 M X 0 m c X V v d D s s J n F 1 b 3 Q 7 U 2 V j d G l v b j E v c H N 5 Y 2 h f U k Z U X 0 N P V E V f c 3 V i L T A y U E M v Q X V 0 b 1 J l b W 9 2 Z W R D b 2 x 1 b W 5 z M S 5 7 M z U v M i w 2 M n 0 m c X V v d D s s J n F 1 b 3 Q 7 U 2 V j d G l v b j E v c H N 5 Y 2 h f U k Z U X 0 N P V E V f c 3 V i L T A y U E M v Q X V 0 b 1 J l b W 9 2 Z W R D b 2 x 1 b W 5 z M S 5 7 M z U v N C w 2 M 3 0 m c X V v d D s s J n F 1 b 3 Q 7 U 2 V j d G l v b j E v c H N 5 Y 2 h f U k Z U X 0 N P V E V f c 3 V i L T A y U E M v Q X V 0 b 1 J l b W 9 2 Z W R D b 2 x 1 b W 5 z M S 5 7 M z U v N y w 2 N H 0 m c X V v d D t d L C Z x d W 9 0 O 0 N v b H V t b k N v d W 5 0 J n F 1 b 3 Q 7 O j Y 1 L C Z x d W 9 0 O 0 t l e U N v b H V t b k 5 h b W V z J n F 1 b 3 Q 7 O l t d L C Z x d W 9 0 O 0 N v b H V t b k l k Z W 5 0 a X R p Z X M m c X V v d D s 6 W y Z x d W 9 0 O 1 N l Y 3 R p b 2 4 x L 3 B z e W N o X 1 J G V F 9 D T 1 R F X 3 N 1 Y i 0 w M l B D L 0 F 1 d G 9 S Z W 1 v d m V k Q 2 9 s d W 1 u c z E u e 0 V z c 2 F p L D B 9 J n F 1 b 3 Q 7 L C Z x d W 9 0 O 1 N l Y 3 R p b 2 4 x L 3 B z e W N o X 1 J G V F 9 D T 1 R F X 3 N 1 Y i 0 w M l B D L 0 F 1 d G 9 S Z W 1 v d m V k Q 2 9 s d W 1 u c z E u e y 0 z N S 8 t N y w x f S Z x d W 9 0 O y w m c X V v d D t T Z W N 0 a W 9 u M S 9 w c 3 l j a F 9 S R l R f Q 0 9 U R V 9 z d W I t M D J Q Q y 9 B d X R v U m V t b 3 Z l Z E N v b H V t b n M x L n s t M z U v L T Q s M n 0 m c X V v d D s s J n F 1 b 3 Q 7 U 2 V j d G l v b j E v c H N 5 Y 2 h f U k Z U X 0 N P V E V f c 3 V i L T A y U E M v Q X V 0 b 1 J l b W 9 2 Z W R D b 2 x 1 b W 5 z M S 5 7 L T M 1 L y 0 y L D N 9 J n F 1 b 3 Q 7 L C Z x d W 9 0 O 1 N l Y 3 R p b 2 4 x L 3 B z e W N o X 1 J G V F 9 D T 1 R F X 3 N 1 Y i 0 w M l B D L 0 F 1 d G 9 S Z W 1 v d m V k Q 2 9 s d W 1 u c z E u e y 0 z N S 8 t M S w 0 f S Z x d W 9 0 O y w m c X V v d D t T Z W N 0 a W 9 u M S 9 w c 3 l j a F 9 S R l R f Q 0 9 U R V 9 z d W I t M D J Q Q y 9 B d X R v U m V t b 3 Z l Z E N v b H V t b n M x L n s t M z U v M S w 1 f S Z x d W 9 0 O y w m c X V v d D t T Z W N 0 a W 9 u M S 9 w c 3 l j a F 9 S R l R f Q 0 9 U R V 9 z d W I t M D J Q Q y 9 B d X R v U m V t b 3 Z l Z E N v b H V t b n M x L n s t M z U v M i w 2 f S Z x d W 9 0 O y w m c X V v d D t T Z W N 0 a W 9 u M S 9 w c 3 l j a F 9 S R l R f Q 0 9 U R V 9 z d W I t M D J Q Q y 9 B d X R v U m V t b 3 Z l Z E N v b H V t b n M x L n s t M z U v N C w 3 f S Z x d W 9 0 O y w m c X V v d D t T Z W N 0 a W 9 u M S 9 w c 3 l j a F 9 S R l R f Q 0 9 U R V 9 z d W I t M D J Q Q y 9 B d X R v U m V t b 3 Z l Z E N v b H V t b n M x L n s t M z U v N y w 4 f S Z x d W 9 0 O y w m c X V v d D t T Z W N 0 a W 9 u M S 9 w c 3 l j a F 9 S R l R f Q 0 9 U R V 9 z d W I t M D J Q Q y 9 B d X R v U m V t b 3 Z l Z E N v b H V t b n M x L n s t M j U v L T c s O X 0 m c X V v d D s s J n F 1 b 3 Q 7 U 2 V j d G l v b j E v c H N 5 Y 2 h f U k Z U X 0 N P V E V f c 3 V i L T A y U E M v Q X V 0 b 1 J l b W 9 2 Z W R D b 2 x 1 b W 5 z M S 5 7 L T I 1 L y 0 0 L D E w f S Z x d W 9 0 O y w m c X V v d D t T Z W N 0 a W 9 u M S 9 w c 3 l j a F 9 S R l R f Q 0 9 U R V 9 z d W I t M D J Q Q y 9 B d X R v U m V t b 3 Z l Z E N v b H V t b n M x L n s t M j U v L T I s M T F 9 J n F 1 b 3 Q 7 L C Z x d W 9 0 O 1 N l Y 3 R p b 2 4 x L 3 B z e W N o X 1 J G V F 9 D T 1 R F X 3 N 1 Y i 0 w M l B D L 0 F 1 d G 9 S Z W 1 v d m V k Q 2 9 s d W 1 u c z E u e y 0 y N S 8 t M S w x M n 0 m c X V v d D s s J n F 1 b 3 Q 7 U 2 V j d G l v b j E v c H N 5 Y 2 h f U k Z U X 0 N P V E V f c 3 V i L T A y U E M v Q X V 0 b 1 J l b W 9 2 Z W R D b 2 x 1 b W 5 z M S 5 7 L T I 1 L z E s M T N 9 J n F 1 b 3 Q 7 L C Z x d W 9 0 O 1 N l Y 3 R p b 2 4 x L 3 B z e W N o X 1 J G V F 9 D T 1 R F X 3 N 1 Y i 0 w M l B D L 0 F 1 d G 9 S Z W 1 v d m V k Q 2 9 s d W 1 u c z E u e y 0 y N S 8 y L D E 0 f S Z x d W 9 0 O y w m c X V v d D t T Z W N 0 a W 9 u M S 9 w c 3 l j a F 9 S R l R f Q 0 9 U R V 9 z d W I t M D J Q Q y 9 B d X R v U m V t b 3 Z l Z E N v b H V t b n M x L n s t M j U v N C w x N X 0 m c X V v d D s s J n F 1 b 3 Q 7 U 2 V j d G l v b j E v c H N 5 Y 2 h f U k Z U X 0 N P V E V f c 3 V i L T A y U E M v Q X V 0 b 1 J l b W 9 2 Z W R D b 2 x 1 b W 5 z M S 5 7 L T I 1 L z c s M T Z 9 J n F 1 b 3 Q 7 L C Z x d W 9 0 O 1 N l Y 3 R p b 2 4 x L 3 B z e W N o X 1 J G V F 9 D T 1 R F X 3 N 1 Y i 0 w M l B D L 0 F 1 d G 9 S Z W 1 v d m V k Q 2 9 s d W 1 u c z E u e y 0 x N S 8 t N y w x N 3 0 m c X V v d D s s J n F 1 b 3 Q 7 U 2 V j d G l v b j E v c H N 5 Y 2 h f U k Z U X 0 N P V E V f c 3 V i L T A y U E M v Q X V 0 b 1 J l b W 9 2 Z W R D b 2 x 1 b W 5 z M S 5 7 L T E 1 L y 0 0 L D E 4 f S Z x d W 9 0 O y w m c X V v d D t T Z W N 0 a W 9 u M S 9 w c 3 l j a F 9 S R l R f Q 0 9 U R V 9 z d W I t M D J Q Q y 9 B d X R v U m V t b 3 Z l Z E N v b H V t b n M x L n s t M T U v L T I s M T l 9 J n F 1 b 3 Q 7 L C Z x d W 9 0 O 1 N l Y 3 R p b 2 4 x L 3 B z e W N o X 1 J G V F 9 D T 1 R F X 3 N 1 Y i 0 w M l B D L 0 F 1 d G 9 S Z W 1 v d m V k Q 2 9 s d W 1 u c z E u e y 0 x N S 8 t M S w y M H 0 m c X V v d D s s J n F 1 b 3 Q 7 U 2 V j d G l v b j E v c H N 5 Y 2 h f U k Z U X 0 N P V E V f c 3 V i L T A y U E M v Q X V 0 b 1 J l b W 9 2 Z W R D b 2 x 1 b W 5 z M S 5 7 L T E 1 L z E s M j F 9 J n F 1 b 3 Q 7 L C Z x d W 9 0 O 1 N l Y 3 R p b 2 4 x L 3 B z e W N o X 1 J G V F 9 D T 1 R F X 3 N 1 Y i 0 w M l B D L 0 F 1 d G 9 S Z W 1 v d m V k Q 2 9 s d W 1 u c z E u e y 0 x N S 8 y L D I y f S Z x d W 9 0 O y w m c X V v d D t T Z W N 0 a W 9 u M S 9 w c 3 l j a F 9 S R l R f Q 0 9 U R V 9 z d W I t M D J Q Q y 9 B d X R v U m V t b 3 Z l Z E N v b H V t b n M x L n s t M T U v N C w y M 3 0 m c X V v d D s s J n F 1 b 3 Q 7 U 2 V j d G l v b j E v c H N 5 Y 2 h f U k Z U X 0 N P V E V f c 3 V i L T A y U E M v Q X V 0 b 1 J l b W 9 2 Z W R D b 2 x 1 b W 5 z M S 5 7 L T E 1 L z c s M j R 9 J n F 1 b 3 Q 7 L C Z x d W 9 0 O 1 N l Y 3 R p b 2 4 x L 3 B z e W N o X 1 J G V F 9 D T 1 R F X 3 N 1 Y i 0 w M l B D L 0 F 1 d G 9 S Z W 1 v d m V k Q 2 9 s d W 1 u c z E u e y 0 1 L y 0 3 L D I 1 f S Z x d W 9 0 O y w m c X V v d D t T Z W N 0 a W 9 u M S 9 w c 3 l j a F 9 S R l R f Q 0 9 U R V 9 z d W I t M D J Q Q y 9 B d X R v U m V t b 3 Z l Z E N v b H V t b n M x L n s t N S 8 t N C w y N n 0 m c X V v d D s s J n F 1 b 3 Q 7 U 2 V j d G l v b j E v c H N 5 Y 2 h f U k Z U X 0 N P V E V f c 3 V i L T A y U E M v Q X V 0 b 1 J l b W 9 2 Z W R D b 2 x 1 b W 5 z M S 5 7 L T U v L T I s M j d 9 J n F 1 b 3 Q 7 L C Z x d W 9 0 O 1 N l Y 3 R p b 2 4 x L 3 B z e W N o X 1 J G V F 9 D T 1 R F X 3 N 1 Y i 0 w M l B D L 0 F 1 d G 9 S Z W 1 v d m V k Q 2 9 s d W 1 u c z E u e y 0 1 L y 0 x L D I 4 f S Z x d W 9 0 O y w m c X V v d D t T Z W N 0 a W 9 u M S 9 w c 3 l j a F 9 S R l R f Q 0 9 U R V 9 z d W I t M D J Q Q y 9 B d X R v U m V t b 3 Z l Z E N v b H V t b n M x L n s t N S 8 x L D I 5 f S Z x d W 9 0 O y w m c X V v d D t T Z W N 0 a W 9 u M S 9 w c 3 l j a F 9 S R l R f Q 0 9 U R V 9 z d W I t M D J Q Q y 9 B d X R v U m V t b 3 Z l Z E N v b H V t b n M x L n s t N S 8 y L D M w f S Z x d W 9 0 O y w m c X V v d D t T Z W N 0 a W 9 u M S 9 w c 3 l j a F 9 S R l R f Q 0 9 U R V 9 z d W I t M D J Q Q y 9 B d X R v U m V t b 3 Z l Z E N v b H V t b n M x L n s t N S 8 0 L D M x f S Z x d W 9 0 O y w m c X V v d D t T Z W N 0 a W 9 u M S 9 w c 3 l j a F 9 S R l R f Q 0 9 U R V 9 z d W I t M D J Q Q y 9 B d X R v U m V t b 3 Z l Z E N v b H V t b n M x L n s t N S 8 3 L D M y f S Z x d W 9 0 O y w m c X V v d D t T Z W N 0 a W 9 u M S 9 w c 3 l j a F 9 S R l R f Q 0 9 U R V 9 z d W I t M D J Q Q y 9 B d X R v U m V t b 3 Z l Z E N v b H V t b n M x L n s 1 L y 0 3 L D M z f S Z x d W 9 0 O y w m c X V v d D t T Z W N 0 a W 9 u M S 9 w c 3 l j a F 9 S R l R f Q 0 9 U R V 9 z d W I t M D J Q Q y 9 B d X R v U m V t b 3 Z l Z E N v b H V t b n M x L n s 1 L y 0 0 L D M 0 f S Z x d W 9 0 O y w m c X V v d D t T Z W N 0 a W 9 u M S 9 w c 3 l j a F 9 S R l R f Q 0 9 U R V 9 z d W I t M D J Q Q y 9 B d X R v U m V t b 3 Z l Z E N v b H V t b n M x L n s 1 L y 0 y L D M 1 f S Z x d W 9 0 O y w m c X V v d D t T Z W N 0 a W 9 u M S 9 w c 3 l j a F 9 S R l R f Q 0 9 U R V 9 z d W I t M D J Q Q y 9 B d X R v U m V t b 3 Z l Z E N v b H V t b n M x L n s 1 L y 0 x L D M 2 f S Z x d W 9 0 O y w m c X V v d D t T Z W N 0 a W 9 u M S 9 w c 3 l j a F 9 S R l R f Q 0 9 U R V 9 z d W I t M D J Q Q y 9 B d X R v U m V t b 3 Z l Z E N v b H V t b n M x L n s 1 L z E s M z d 9 J n F 1 b 3 Q 7 L C Z x d W 9 0 O 1 N l Y 3 R p b 2 4 x L 3 B z e W N o X 1 J G V F 9 D T 1 R F X 3 N 1 Y i 0 w M l B D L 0 F 1 d G 9 S Z W 1 v d m V k Q 2 9 s d W 1 u c z E u e z U v M i w z O H 0 m c X V v d D s s J n F 1 b 3 Q 7 U 2 V j d G l v b j E v c H N 5 Y 2 h f U k Z U X 0 N P V E V f c 3 V i L T A y U E M v Q X V 0 b 1 J l b W 9 2 Z W R D b 2 x 1 b W 5 z M S 5 7 N S 8 0 L D M 5 f S Z x d W 9 0 O y w m c X V v d D t T Z W N 0 a W 9 u M S 9 w c 3 l j a F 9 S R l R f Q 0 9 U R V 9 z d W I t M D J Q Q y 9 B d X R v U m V t b 3 Z l Z E N v b H V t b n M x L n s 1 L z c s N D B 9 J n F 1 b 3 Q 7 L C Z x d W 9 0 O 1 N l Y 3 R p b 2 4 x L 3 B z e W N o X 1 J G V F 9 D T 1 R F X 3 N 1 Y i 0 w M l B D L 0 F 1 d G 9 S Z W 1 v d m V k Q 2 9 s d W 1 u c z E u e z E 1 L y 0 3 L D Q x f S Z x d W 9 0 O y w m c X V v d D t T Z W N 0 a W 9 u M S 9 w c 3 l j a F 9 S R l R f Q 0 9 U R V 9 z d W I t M D J Q Q y 9 B d X R v U m V t b 3 Z l Z E N v b H V t b n M x L n s x N S 8 t N C w 0 M n 0 m c X V v d D s s J n F 1 b 3 Q 7 U 2 V j d G l v b j E v c H N 5 Y 2 h f U k Z U X 0 N P V E V f c 3 V i L T A y U E M v Q X V 0 b 1 J l b W 9 2 Z W R D b 2 x 1 b W 5 z M S 5 7 M T U v L T I s N D N 9 J n F 1 b 3 Q 7 L C Z x d W 9 0 O 1 N l Y 3 R p b 2 4 x L 3 B z e W N o X 1 J G V F 9 D T 1 R F X 3 N 1 Y i 0 w M l B D L 0 F 1 d G 9 S Z W 1 v d m V k Q 2 9 s d W 1 u c z E u e z E 1 L y 0 x L D Q 0 f S Z x d W 9 0 O y w m c X V v d D t T Z W N 0 a W 9 u M S 9 w c 3 l j a F 9 S R l R f Q 0 9 U R V 9 z d W I t M D J Q Q y 9 B d X R v U m V t b 3 Z l Z E N v b H V t b n M x L n s x N S 8 x L D Q 1 f S Z x d W 9 0 O y w m c X V v d D t T Z W N 0 a W 9 u M S 9 w c 3 l j a F 9 S R l R f Q 0 9 U R V 9 z d W I t M D J Q Q y 9 B d X R v U m V t b 3 Z l Z E N v b H V t b n M x L n s x N S 8 y L D Q 2 f S Z x d W 9 0 O y w m c X V v d D t T Z W N 0 a W 9 u M S 9 w c 3 l j a F 9 S R l R f Q 0 9 U R V 9 z d W I t M D J Q Q y 9 B d X R v U m V t b 3 Z l Z E N v b H V t b n M x L n s x N S 8 0 L D Q 3 f S Z x d W 9 0 O y w m c X V v d D t T Z W N 0 a W 9 u M S 9 w c 3 l j a F 9 S R l R f Q 0 9 U R V 9 z d W I t M D J Q Q y 9 B d X R v U m V t b 3 Z l Z E N v b H V t b n M x L n s x N S 8 3 L D Q 4 f S Z x d W 9 0 O y w m c X V v d D t T Z W N 0 a W 9 u M S 9 w c 3 l j a F 9 S R l R f Q 0 9 U R V 9 z d W I t M D J Q Q y 9 B d X R v U m V t b 3 Z l Z E N v b H V t b n M x L n s y N S 8 t N y w 0 O X 0 m c X V v d D s s J n F 1 b 3 Q 7 U 2 V j d G l v b j E v c H N 5 Y 2 h f U k Z U X 0 N P V E V f c 3 V i L T A y U E M v Q X V 0 b 1 J l b W 9 2 Z W R D b 2 x 1 b W 5 z M S 5 7 M j U v L T Q s N T B 9 J n F 1 b 3 Q 7 L C Z x d W 9 0 O 1 N l Y 3 R p b 2 4 x L 3 B z e W N o X 1 J G V F 9 D T 1 R F X 3 N 1 Y i 0 w M l B D L 0 F 1 d G 9 S Z W 1 v d m V k Q 2 9 s d W 1 u c z E u e z I 1 L y 0 y L D U x f S Z x d W 9 0 O y w m c X V v d D t T Z W N 0 a W 9 u M S 9 w c 3 l j a F 9 S R l R f Q 0 9 U R V 9 z d W I t M D J Q Q y 9 B d X R v U m V t b 3 Z l Z E N v b H V t b n M x L n s y N S 8 t M S w 1 M n 0 m c X V v d D s s J n F 1 b 3 Q 7 U 2 V j d G l v b j E v c H N 5 Y 2 h f U k Z U X 0 N P V E V f c 3 V i L T A y U E M v Q X V 0 b 1 J l b W 9 2 Z W R D b 2 x 1 b W 5 z M S 5 7 M j U v M S w 1 M 3 0 m c X V v d D s s J n F 1 b 3 Q 7 U 2 V j d G l v b j E v c H N 5 Y 2 h f U k Z U X 0 N P V E V f c 3 V i L T A y U E M v Q X V 0 b 1 J l b W 9 2 Z W R D b 2 x 1 b W 5 z M S 5 7 M j U v M i w 1 N H 0 m c X V v d D s s J n F 1 b 3 Q 7 U 2 V j d G l v b j E v c H N 5 Y 2 h f U k Z U X 0 N P V E V f c 3 V i L T A y U E M v Q X V 0 b 1 J l b W 9 2 Z W R D b 2 x 1 b W 5 z M S 5 7 M j U v N C w 1 N X 0 m c X V v d D s s J n F 1 b 3 Q 7 U 2 V j d G l v b j E v c H N 5 Y 2 h f U k Z U X 0 N P V E V f c 3 V i L T A y U E M v Q X V 0 b 1 J l b W 9 2 Z W R D b 2 x 1 b W 5 z M S 5 7 M j U v N y w 1 N n 0 m c X V v d D s s J n F 1 b 3 Q 7 U 2 V j d G l v b j E v c H N 5 Y 2 h f U k Z U X 0 N P V E V f c 3 V i L T A y U E M v Q X V 0 b 1 J l b W 9 2 Z W R D b 2 x 1 b W 5 z M S 5 7 M z U v L T c s N T d 9 J n F 1 b 3 Q 7 L C Z x d W 9 0 O 1 N l Y 3 R p b 2 4 x L 3 B z e W N o X 1 J G V F 9 D T 1 R F X 3 N 1 Y i 0 w M l B D L 0 F 1 d G 9 S Z W 1 v d m V k Q 2 9 s d W 1 u c z E u e z M 1 L y 0 0 L D U 4 f S Z x d W 9 0 O y w m c X V v d D t T Z W N 0 a W 9 u M S 9 w c 3 l j a F 9 S R l R f Q 0 9 U R V 9 z d W I t M D J Q Q y 9 B d X R v U m V t b 3 Z l Z E N v b H V t b n M x L n s z N S 8 t M i w 1 O X 0 m c X V v d D s s J n F 1 b 3 Q 7 U 2 V j d G l v b j E v c H N 5 Y 2 h f U k Z U X 0 N P V E V f c 3 V i L T A y U E M v Q X V 0 b 1 J l b W 9 2 Z W R D b 2 x 1 b W 5 z M S 5 7 M z U v L T E s N j B 9 J n F 1 b 3 Q 7 L C Z x d W 9 0 O 1 N l Y 3 R p b 2 4 x L 3 B z e W N o X 1 J G V F 9 D T 1 R F X 3 N 1 Y i 0 w M l B D L 0 F 1 d G 9 S Z W 1 v d m V k Q 2 9 s d W 1 u c z E u e z M 1 L z E s N j F 9 J n F 1 b 3 Q 7 L C Z x d W 9 0 O 1 N l Y 3 R p b 2 4 x L 3 B z e W N o X 1 J G V F 9 D T 1 R F X 3 N 1 Y i 0 w M l B D L 0 F 1 d G 9 S Z W 1 v d m V k Q 2 9 s d W 1 u c z E u e z M 1 L z I s N j J 9 J n F 1 b 3 Q 7 L C Z x d W 9 0 O 1 N l Y 3 R p b 2 4 x L 3 B z e W N o X 1 J G V F 9 D T 1 R F X 3 N 1 Y i 0 w M l B D L 0 F 1 d G 9 S Z W 1 v d m V k Q 2 9 s d W 1 u c z E u e z M 1 L z Q s N j N 9 J n F 1 b 3 Q 7 L C Z x d W 9 0 O 1 N l Y 3 R p b 2 4 x L 3 B z e W N o X 1 J G V F 9 D T 1 R F X 3 N 1 Y i 0 w M l B D L 0 F 1 d G 9 S Z W 1 v d m V k Q 2 9 s d W 1 u c z E u e z M 1 L z c s N j R 9 J n F 1 b 3 Q 7 X S w m c X V v d D t S Z W x h d G l v b n N o a X B J b m Z v J n F 1 b 3 Q 7 O l t d f S I g L z 4 8 L 1 N 0 Y W J s Z U V u d H J p Z X M + P C 9 J d G V t P j x J d G V t P j x J d G V t T G 9 j Y X R p b 2 4 + P E l 0 Z W 1 U e X B l P k Z v c m 1 1 b G E 8 L 0 l 0 Z W 1 U e X B l P j x J d G V t U G F 0 a D 5 T Z W N 0 a W 9 u M S 9 w c 3 l j a F 9 S R l R f Q 0 9 U R V 9 z d W I t M D J Q Q y 9 T b 3 V y Y 2 U 8 L 0 l 0 Z W 1 Q Y X R o P j w v S X R l b U x v Y 2 F 0 a W 9 u P j x T d G F i b G V F b n R y a W V z I C 8 + P C 9 J d G V t P j x J d G V t P j x J d G V t T G 9 j Y X R p b 2 4 + P E l 0 Z W 1 U e X B l P k Z v c m 1 1 b G E 8 L 0 l 0 Z W 1 U e X B l P j x J d G V t U G F 0 a D 5 T Z W N 0 a W 9 u M S 9 w c 3 l j a F 9 S R l R f Q 0 9 U R V 9 z d W I t M D J Q Q y 9 U e X B l J T I w b W 9 k a W Z p J U M z J U E 5 P C 9 J d G V t U G F 0 a D 4 8 L 0 l 0 Z W 1 M b 2 N h d G l v b j 4 8 U 3 R h Y m x l R W 5 0 c m l l c y A v P j w v S X R l b T 4 8 S X R l b T 4 8 S X R l b U x v Y 2 F 0 a W 9 u P j x J d G V t V H l w Z T 5 G b 3 J t d W x h P C 9 J d G V t V H l w Z T 4 8 S X R l b V B h d G g + U 2 V j d G l v b j E v c H N 5 Y 2 h f U k Z U X 0 N P V E V f c 3 V i L T A y U E M v R W 4 t d C V D M y V B Q X R l c y U y M H B y b 2 1 1 c z w v S X R l b V B h d G g + P C 9 J d G V t T G 9 j Y X R p b 2 4 + P F N 0 Y W J s Z U V u d H J p Z X M g L z 4 8 L 0 l 0 Z W 0 + P E l 0 Z W 0 + P E l 0 Z W 1 M b 2 N h d G l v b j 4 8 S X R l b V R 5 c G U + R m 9 y b X V s Y T w v S X R l b V R 5 c G U + P E l 0 Z W 1 Q Y X R o P l N l Y 3 R p b 2 4 x L 3 B z e W N o X 1 J G V F 9 D T 1 R F X 3 N 1 Y i 0 w M l B D L 1 R 5 c G U l M j B t b 2 R p Z m k l Q z M l Q T k x P C 9 J d G V t U G F 0 a D 4 8 L 0 l 0 Z W 1 M b 2 N h d G l v b j 4 8 U 3 R h Y m x l R W 5 0 c m l l c y A v P j w v S X R l b T 4 8 S X R l b T 4 8 S X R l b U x v Y 2 F 0 a W 9 u P j x J d G V t V H l w Z T 5 G b 3 J t d W x h P C 9 J d G V t V H l w Z T 4 8 S X R l b V B h d G g + U 2 V j d G l v b j E v c H N 5 Y 2 h f U k Z U X 0 N P V E V f c 3 V i L T A y U E M 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U Y X J n Z X Q i I F Z h b H V l P S J z c H N 5 Y 2 h f U k Z U X 0 N P V E V f c 3 V i X z A y U E M z I i A v P j x F b n R y e S B U e X B l P S J G a W x s Z W R D b 2 1 w b G V 0 Z V J l c 3 V s d F R v V 2 9 y a 3 N o Z W V 0 I i B W Y W x 1 Z T 0 i b D E i I C 8 + P E V u d H J 5 I F R 5 c G U 9 I k F k Z G V k V G 9 E Y X R h T W 9 k Z W w i I F Z h b H V l P S J s M C I g L z 4 8 R W 5 0 c n k g V H l w Z T 0 i R m l s b E V y c m 9 y Q 2 9 k Z S I g V m F s d W U 9 I n N V b m t u b 3 d u I i A v P j x F b n R y e S B U e X B l P S J G a W x s R X J y b 3 J D b 3 V u d C I g V m F s d W U 9 I m w w I i A v P j x F b n R y e S B U e X B l P S J G a W x s T G F z d F V w Z G F 0 Z W Q i I F Z h b H V l P S J k M j A y M i 0 w M y 0 x N 1 Q x M z o 0 M j o x N i 4 w O T Y 2 O T U 4 W i I g L z 4 8 R W 5 0 c n k g V H l w Z T 0 i R m l s b E N v b H V t b l R 5 c G V z I i B W Y W x 1 Z T 0 i c 0 J n W U d C Z 1 l H Q m d Z R 0 J n W U d C Z 1 l H Q m d Z R 0 J n W U d C Z 1 l H Q m d Z R 0 J n W U d C Z 1 l H Q m d Z R 0 J n W U d C Z 1 l H Q m d Z R 0 J n W U d C Z 1 l H Q m d Z R 0 J n W U d C Z 1 l H Q m d Z R 0 J n W T 0 i I C 8 + P E V u d H J 5 I F R 5 c G U 9 I k Z p b G x D b 2 x 1 b W 5 O Y W 1 l c y I g V m F s d W U 9 I n N b J n F 1 b 3 Q 7 R X N z Y W k m c X V v d D s s J n F 1 b 3 Q 7 L T M 1 L y 0 3 J n F 1 b 3 Q 7 L C Z x d W 9 0 O y 0 z N S 8 t N C Z x d W 9 0 O y w m c X V v d D s t M z U v L T I m c X V v d D s s J n F 1 b 3 Q 7 L T M 1 L y 0 x J n F 1 b 3 Q 7 L C Z x d W 9 0 O y 0 z N S 8 x J n F 1 b 3 Q 7 L C Z x d W 9 0 O y 0 z N S 8 y J n F 1 b 3 Q 7 L C Z x d W 9 0 O y 0 z N S 8 0 J n F 1 b 3 Q 7 L C Z x d W 9 0 O y 0 z N S 8 3 J n F 1 b 3 Q 7 L C Z x d W 9 0 O y 0 y N S 8 t N y Z x d W 9 0 O y w m c X V v d D s t M j U v L T Q m c X V v d D s s J n F 1 b 3 Q 7 L T I 1 L y 0 y J n F 1 b 3 Q 7 L C Z x d W 9 0 O y 0 y N S 8 t M S Z x d W 9 0 O y w m c X V v d D s t M j U v M S Z x d W 9 0 O y w m c X V v d D s t M j U v M i Z x d W 9 0 O y w m c X V v d D s t M j U v N C Z x d W 9 0 O y w m c X V v d D s t M j U v N y Z x d W 9 0 O y w m c X V v d D s t M T U v L T c m c X V v d D s s J n F 1 b 3 Q 7 L T E 1 L y 0 0 J n F 1 b 3 Q 7 L C Z x d W 9 0 O y 0 x N S 8 t M i Z x d W 9 0 O y w m c X V v d D s t M T U v L T E m c X V v d D s s J n F 1 b 3 Q 7 L T E 1 L z E m c X V v d D s s J n F 1 b 3 Q 7 L T E 1 L z I m c X V v d D s s J n F 1 b 3 Q 7 L T E 1 L z Q m c X V v d D s s J n F 1 b 3 Q 7 L T E 1 L z c m c X V v d D s s J n F 1 b 3 Q 7 L T U v L T c m c X V v d D s s J n F 1 b 3 Q 7 L T U v L T Q m c X V v d D s s J n F 1 b 3 Q 7 L T U v L T I m c X V v d D s s J n F 1 b 3 Q 7 L T U v L T E m c X V v d D s s J n F 1 b 3 Q 7 L T U v M S Z x d W 9 0 O y w m c X V v d D s t N S 8 y J n F 1 b 3 Q 7 L C Z x d W 9 0 O y 0 1 L z Q m c X V v d D s s J n F 1 b 3 Q 7 L T U v N y Z x d W 9 0 O y w m c X V v d D s 1 L y 0 3 J n F 1 b 3 Q 7 L C Z x d W 9 0 O z U v L T Q m c X V v d D s s J n F 1 b 3 Q 7 N S 8 t M i Z x d W 9 0 O y w m c X V v d D s 1 L y 0 x J n F 1 b 3 Q 7 L C Z x d W 9 0 O z U v M S Z x d W 9 0 O y w m c X V v d D s 1 L z I m c X V v d D s s J n F 1 b 3 Q 7 N S 8 0 J n F 1 b 3 Q 7 L C Z x d W 9 0 O z U v N y Z x d W 9 0 O y w m c X V v d D s x N S 8 t N y Z x d W 9 0 O y w m c X V v d D s x N S 8 t N C Z x d W 9 0 O y w m c X V v d D s x N S 8 t M i Z x d W 9 0 O y w m c X V v d D s x N S 8 t M S Z x d W 9 0 O y w m c X V v d D s x N S 8 x J n F 1 b 3 Q 7 L C Z x d W 9 0 O z E 1 L z I m c X V v d D s s J n F 1 b 3 Q 7 M T U v N C Z x d W 9 0 O y w m c X V v d D s x N S 8 3 J n F 1 b 3 Q 7 L C Z x d W 9 0 O z I 1 L y 0 3 J n F 1 b 3 Q 7 L C Z x d W 9 0 O z I 1 L y 0 0 J n F 1 b 3 Q 7 L C Z x d W 9 0 O z I 1 L y 0 y J n F 1 b 3 Q 7 L C Z x d W 9 0 O z I 1 L y 0 x J n F 1 b 3 Q 7 L C Z x d W 9 0 O z I 1 L z E m c X V v d D s s J n F 1 b 3 Q 7 M j U v M i Z x d W 9 0 O y w m c X V v d D s y N S 8 0 J n F 1 b 3 Q 7 L C Z x d W 9 0 O z I 1 L z c m c X V v d D s s J n F 1 b 3 Q 7 M z U v L T c m c X V v d D s s J n F 1 b 3 Q 7 M z U v L T Q m c X V v d D s s J n F 1 b 3 Q 7 M z U v L T I m c X V v d D s s J n F 1 b 3 Q 7 M z U v L T E m c X V v d D s s J n F 1 b 3 Q 7 M z U v M S Z x d W 9 0 O y w m c X V v d D s z N S 8 y J n F 1 b 3 Q 7 L C Z x d W 9 0 O z M 1 L z Q m c X V v d D s s J n F 1 b 3 Q 7 M z U v N y Z x d W 9 0 O 1 0 i I C 8 + P E V u d H J 5 I F R 5 c G U 9 I k Z p b G x T d G F 0 d X M i I F Z h b H V l P S J z Q 2 9 t c G x l d G U i I C 8 + P E V u d H J 5 I F R 5 c G U 9 I k Z p b G x D b 3 V u d C I g V m F s d W U 9 I m w x M C I g L z 4 8 R W 5 0 c n k g V H l w Z T 0 i U m V s Y X R p b 2 5 z a G l w S W 5 m b 0 N v b n R h a W 5 l c i I g V m F s d W U 9 I n N 7 J n F 1 b 3 Q 7 Y 2 9 s d W 1 u Q 2 9 1 b n Q m c X V v d D s 6 N j U s J n F 1 b 3 Q 7 a 2 V 5 Q 2 9 s d W 1 u T m F t Z X M m c X V v d D s 6 W 1 0 s J n F 1 b 3 Q 7 c X V l c n l S Z W x h d G l v b n N o a X B z J n F 1 b 3 Q 7 O l t d L C Z x d W 9 0 O 2 N v b H V t b k l k Z W 5 0 a X R p Z X M m c X V v d D s 6 W y Z x d W 9 0 O 1 N l Y 3 R p b 2 4 x L 3 B z e W N o X 1 J G V F 9 D T 1 R F X 3 N 1 Y i 0 w M l B D L 0 F 1 d G 9 S Z W 1 v d m V k Q 2 9 s d W 1 u c z E u e 0 V z c 2 F p L D B 9 J n F 1 b 3 Q 7 L C Z x d W 9 0 O 1 N l Y 3 R p b 2 4 x L 3 B z e W N o X 1 J G V F 9 D T 1 R F X 3 N 1 Y i 0 w M l B D L 0 F 1 d G 9 S Z W 1 v d m V k Q 2 9 s d W 1 u c z E u e y 0 z N S 8 t N y w x f S Z x d W 9 0 O y w m c X V v d D t T Z W N 0 a W 9 u M S 9 w c 3 l j a F 9 S R l R f Q 0 9 U R V 9 z d W I t M D J Q Q y 9 B d X R v U m V t b 3 Z l Z E N v b H V t b n M x L n s t M z U v L T Q s M n 0 m c X V v d D s s J n F 1 b 3 Q 7 U 2 V j d G l v b j E v c H N 5 Y 2 h f U k Z U X 0 N P V E V f c 3 V i L T A y U E M v Q X V 0 b 1 J l b W 9 2 Z W R D b 2 x 1 b W 5 z M S 5 7 L T M 1 L y 0 y L D N 9 J n F 1 b 3 Q 7 L C Z x d W 9 0 O 1 N l Y 3 R p b 2 4 x L 3 B z e W N o X 1 J G V F 9 D T 1 R F X 3 N 1 Y i 0 w M l B D L 0 F 1 d G 9 S Z W 1 v d m V k Q 2 9 s d W 1 u c z E u e y 0 z N S 8 t M S w 0 f S Z x d W 9 0 O y w m c X V v d D t T Z W N 0 a W 9 u M S 9 w c 3 l j a F 9 S R l R f Q 0 9 U R V 9 z d W I t M D J Q Q y 9 B d X R v U m V t b 3 Z l Z E N v b H V t b n M x L n s t M z U v M S w 1 f S Z x d W 9 0 O y w m c X V v d D t T Z W N 0 a W 9 u M S 9 w c 3 l j a F 9 S R l R f Q 0 9 U R V 9 z d W I t M D J Q Q y 9 B d X R v U m V t b 3 Z l Z E N v b H V t b n M x L n s t M z U v M i w 2 f S Z x d W 9 0 O y w m c X V v d D t T Z W N 0 a W 9 u M S 9 w c 3 l j a F 9 S R l R f Q 0 9 U R V 9 z d W I t M D J Q Q y 9 B d X R v U m V t b 3 Z l Z E N v b H V t b n M x L n s t M z U v N C w 3 f S Z x d W 9 0 O y w m c X V v d D t T Z W N 0 a W 9 u M S 9 w c 3 l j a F 9 S R l R f Q 0 9 U R V 9 z d W I t M D J Q Q y 9 B d X R v U m V t b 3 Z l Z E N v b H V t b n M x L n s t M z U v N y w 4 f S Z x d W 9 0 O y w m c X V v d D t T Z W N 0 a W 9 u M S 9 w c 3 l j a F 9 S R l R f Q 0 9 U R V 9 z d W I t M D J Q Q y 9 B d X R v U m V t b 3 Z l Z E N v b H V t b n M x L n s t M j U v L T c s O X 0 m c X V v d D s s J n F 1 b 3 Q 7 U 2 V j d G l v b j E v c H N 5 Y 2 h f U k Z U X 0 N P V E V f c 3 V i L T A y U E M v Q X V 0 b 1 J l b W 9 2 Z W R D b 2 x 1 b W 5 z M S 5 7 L T I 1 L y 0 0 L D E w f S Z x d W 9 0 O y w m c X V v d D t T Z W N 0 a W 9 u M S 9 w c 3 l j a F 9 S R l R f Q 0 9 U R V 9 z d W I t M D J Q Q y 9 B d X R v U m V t b 3 Z l Z E N v b H V t b n M x L n s t M j U v L T I s M T F 9 J n F 1 b 3 Q 7 L C Z x d W 9 0 O 1 N l Y 3 R p b 2 4 x L 3 B z e W N o X 1 J G V F 9 D T 1 R F X 3 N 1 Y i 0 w M l B D L 0 F 1 d G 9 S Z W 1 v d m V k Q 2 9 s d W 1 u c z E u e y 0 y N S 8 t M S w x M n 0 m c X V v d D s s J n F 1 b 3 Q 7 U 2 V j d G l v b j E v c H N 5 Y 2 h f U k Z U X 0 N P V E V f c 3 V i L T A y U E M v Q X V 0 b 1 J l b W 9 2 Z W R D b 2 x 1 b W 5 z M S 5 7 L T I 1 L z E s M T N 9 J n F 1 b 3 Q 7 L C Z x d W 9 0 O 1 N l Y 3 R p b 2 4 x L 3 B z e W N o X 1 J G V F 9 D T 1 R F X 3 N 1 Y i 0 w M l B D L 0 F 1 d G 9 S Z W 1 v d m V k Q 2 9 s d W 1 u c z E u e y 0 y N S 8 y L D E 0 f S Z x d W 9 0 O y w m c X V v d D t T Z W N 0 a W 9 u M S 9 w c 3 l j a F 9 S R l R f Q 0 9 U R V 9 z d W I t M D J Q Q y 9 B d X R v U m V t b 3 Z l Z E N v b H V t b n M x L n s t M j U v N C w x N X 0 m c X V v d D s s J n F 1 b 3 Q 7 U 2 V j d G l v b j E v c H N 5 Y 2 h f U k Z U X 0 N P V E V f c 3 V i L T A y U E M v Q X V 0 b 1 J l b W 9 2 Z W R D b 2 x 1 b W 5 z M S 5 7 L T I 1 L z c s M T Z 9 J n F 1 b 3 Q 7 L C Z x d W 9 0 O 1 N l Y 3 R p b 2 4 x L 3 B z e W N o X 1 J G V F 9 D T 1 R F X 3 N 1 Y i 0 w M l B D L 0 F 1 d G 9 S Z W 1 v d m V k Q 2 9 s d W 1 u c z E u e y 0 x N S 8 t N y w x N 3 0 m c X V v d D s s J n F 1 b 3 Q 7 U 2 V j d G l v b j E v c H N 5 Y 2 h f U k Z U X 0 N P V E V f c 3 V i L T A y U E M v Q X V 0 b 1 J l b W 9 2 Z W R D b 2 x 1 b W 5 z M S 5 7 L T E 1 L y 0 0 L D E 4 f S Z x d W 9 0 O y w m c X V v d D t T Z W N 0 a W 9 u M S 9 w c 3 l j a F 9 S R l R f Q 0 9 U R V 9 z d W I t M D J Q Q y 9 B d X R v U m V t b 3 Z l Z E N v b H V t b n M x L n s t M T U v L T I s M T l 9 J n F 1 b 3 Q 7 L C Z x d W 9 0 O 1 N l Y 3 R p b 2 4 x L 3 B z e W N o X 1 J G V F 9 D T 1 R F X 3 N 1 Y i 0 w M l B D L 0 F 1 d G 9 S Z W 1 v d m V k Q 2 9 s d W 1 u c z E u e y 0 x N S 8 t M S w y M H 0 m c X V v d D s s J n F 1 b 3 Q 7 U 2 V j d G l v b j E v c H N 5 Y 2 h f U k Z U X 0 N P V E V f c 3 V i L T A y U E M v Q X V 0 b 1 J l b W 9 2 Z W R D b 2 x 1 b W 5 z M S 5 7 L T E 1 L z E s M j F 9 J n F 1 b 3 Q 7 L C Z x d W 9 0 O 1 N l Y 3 R p b 2 4 x L 3 B z e W N o X 1 J G V F 9 D T 1 R F X 3 N 1 Y i 0 w M l B D L 0 F 1 d G 9 S Z W 1 v d m V k Q 2 9 s d W 1 u c z E u e y 0 x N S 8 y L D I y f S Z x d W 9 0 O y w m c X V v d D t T Z W N 0 a W 9 u M S 9 w c 3 l j a F 9 S R l R f Q 0 9 U R V 9 z d W I t M D J Q Q y 9 B d X R v U m V t b 3 Z l Z E N v b H V t b n M x L n s t M T U v N C w y M 3 0 m c X V v d D s s J n F 1 b 3 Q 7 U 2 V j d G l v b j E v c H N 5 Y 2 h f U k Z U X 0 N P V E V f c 3 V i L T A y U E M v Q X V 0 b 1 J l b W 9 2 Z W R D b 2 x 1 b W 5 z M S 5 7 L T E 1 L z c s M j R 9 J n F 1 b 3 Q 7 L C Z x d W 9 0 O 1 N l Y 3 R p b 2 4 x L 3 B z e W N o X 1 J G V F 9 D T 1 R F X 3 N 1 Y i 0 w M l B D L 0 F 1 d G 9 S Z W 1 v d m V k Q 2 9 s d W 1 u c z E u e y 0 1 L y 0 3 L D I 1 f S Z x d W 9 0 O y w m c X V v d D t T Z W N 0 a W 9 u M S 9 w c 3 l j a F 9 S R l R f Q 0 9 U R V 9 z d W I t M D J Q Q y 9 B d X R v U m V t b 3 Z l Z E N v b H V t b n M x L n s t N S 8 t N C w y N n 0 m c X V v d D s s J n F 1 b 3 Q 7 U 2 V j d G l v b j E v c H N 5 Y 2 h f U k Z U X 0 N P V E V f c 3 V i L T A y U E M v Q X V 0 b 1 J l b W 9 2 Z W R D b 2 x 1 b W 5 z M S 5 7 L T U v L T I s M j d 9 J n F 1 b 3 Q 7 L C Z x d W 9 0 O 1 N l Y 3 R p b 2 4 x L 3 B z e W N o X 1 J G V F 9 D T 1 R F X 3 N 1 Y i 0 w M l B D L 0 F 1 d G 9 S Z W 1 v d m V k Q 2 9 s d W 1 u c z E u e y 0 1 L y 0 x L D I 4 f S Z x d W 9 0 O y w m c X V v d D t T Z W N 0 a W 9 u M S 9 w c 3 l j a F 9 S R l R f Q 0 9 U R V 9 z d W I t M D J Q Q y 9 B d X R v U m V t b 3 Z l Z E N v b H V t b n M x L n s t N S 8 x L D I 5 f S Z x d W 9 0 O y w m c X V v d D t T Z W N 0 a W 9 u M S 9 w c 3 l j a F 9 S R l R f Q 0 9 U R V 9 z d W I t M D J Q Q y 9 B d X R v U m V t b 3 Z l Z E N v b H V t b n M x L n s t N S 8 y L D M w f S Z x d W 9 0 O y w m c X V v d D t T Z W N 0 a W 9 u M S 9 w c 3 l j a F 9 S R l R f Q 0 9 U R V 9 z d W I t M D J Q Q y 9 B d X R v U m V t b 3 Z l Z E N v b H V t b n M x L n s t N S 8 0 L D M x f S Z x d W 9 0 O y w m c X V v d D t T Z W N 0 a W 9 u M S 9 w c 3 l j a F 9 S R l R f Q 0 9 U R V 9 z d W I t M D J Q Q y 9 B d X R v U m V t b 3 Z l Z E N v b H V t b n M x L n s t N S 8 3 L D M y f S Z x d W 9 0 O y w m c X V v d D t T Z W N 0 a W 9 u M S 9 w c 3 l j a F 9 S R l R f Q 0 9 U R V 9 z d W I t M D J Q Q y 9 B d X R v U m V t b 3 Z l Z E N v b H V t b n M x L n s 1 L y 0 3 L D M z f S Z x d W 9 0 O y w m c X V v d D t T Z W N 0 a W 9 u M S 9 w c 3 l j a F 9 S R l R f Q 0 9 U R V 9 z d W I t M D J Q Q y 9 B d X R v U m V t b 3 Z l Z E N v b H V t b n M x L n s 1 L y 0 0 L D M 0 f S Z x d W 9 0 O y w m c X V v d D t T Z W N 0 a W 9 u M S 9 w c 3 l j a F 9 S R l R f Q 0 9 U R V 9 z d W I t M D J Q Q y 9 B d X R v U m V t b 3 Z l Z E N v b H V t b n M x L n s 1 L y 0 y L D M 1 f S Z x d W 9 0 O y w m c X V v d D t T Z W N 0 a W 9 u M S 9 w c 3 l j a F 9 S R l R f Q 0 9 U R V 9 z d W I t M D J Q Q y 9 B d X R v U m V t b 3 Z l Z E N v b H V t b n M x L n s 1 L y 0 x L D M 2 f S Z x d W 9 0 O y w m c X V v d D t T Z W N 0 a W 9 u M S 9 w c 3 l j a F 9 S R l R f Q 0 9 U R V 9 z d W I t M D J Q Q y 9 B d X R v U m V t b 3 Z l Z E N v b H V t b n M x L n s 1 L z E s M z d 9 J n F 1 b 3 Q 7 L C Z x d W 9 0 O 1 N l Y 3 R p b 2 4 x L 3 B z e W N o X 1 J G V F 9 D T 1 R F X 3 N 1 Y i 0 w M l B D L 0 F 1 d G 9 S Z W 1 v d m V k Q 2 9 s d W 1 u c z E u e z U v M i w z O H 0 m c X V v d D s s J n F 1 b 3 Q 7 U 2 V j d G l v b j E v c H N 5 Y 2 h f U k Z U X 0 N P V E V f c 3 V i L T A y U E M v Q X V 0 b 1 J l b W 9 2 Z W R D b 2 x 1 b W 5 z M S 5 7 N S 8 0 L D M 5 f S Z x d W 9 0 O y w m c X V v d D t T Z W N 0 a W 9 u M S 9 w c 3 l j a F 9 S R l R f Q 0 9 U R V 9 z d W I t M D J Q Q y 9 B d X R v U m V t b 3 Z l Z E N v b H V t b n M x L n s 1 L z c s N D B 9 J n F 1 b 3 Q 7 L C Z x d W 9 0 O 1 N l Y 3 R p b 2 4 x L 3 B z e W N o X 1 J G V F 9 D T 1 R F X 3 N 1 Y i 0 w M l B D L 0 F 1 d G 9 S Z W 1 v d m V k Q 2 9 s d W 1 u c z E u e z E 1 L y 0 3 L D Q x f S Z x d W 9 0 O y w m c X V v d D t T Z W N 0 a W 9 u M S 9 w c 3 l j a F 9 S R l R f Q 0 9 U R V 9 z d W I t M D J Q Q y 9 B d X R v U m V t b 3 Z l Z E N v b H V t b n M x L n s x N S 8 t N C w 0 M n 0 m c X V v d D s s J n F 1 b 3 Q 7 U 2 V j d G l v b j E v c H N 5 Y 2 h f U k Z U X 0 N P V E V f c 3 V i L T A y U E M v Q X V 0 b 1 J l b W 9 2 Z W R D b 2 x 1 b W 5 z M S 5 7 M T U v L T I s N D N 9 J n F 1 b 3 Q 7 L C Z x d W 9 0 O 1 N l Y 3 R p b 2 4 x L 3 B z e W N o X 1 J G V F 9 D T 1 R F X 3 N 1 Y i 0 w M l B D L 0 F 1 d G 9 S Z W 1 v d m V k Q 2 9 s d W 1 u c z E u e z E 1 L y 0 x L D Q 0 f S Z x d W 9 0 O y w m c X V v d D t T Z W N 0 a W 9 u M S 9 w c 3 l j a F 9 S R l R f Q 0 9 U R V 9 z d W I t M D J Q Q y 9 B d X R v U m V t b 3 Z l Z E N v b H V t b n M x L n s x N S 8 x L D Q 1 f S Z x d W 9 0 O y w m c X V v d D t T Z W N 0 a W 9 u M S 9 w c 3 l j a F 9 S R l R f Q 0 9 U R V 9 z d W I t M D J Q Q y 9 B d X R v U m V t b 3 Z l Z E N v b H V t b n M x L n s x N S 8 y L D Q 2 f S Z x d W 9 0 O y w m c X V v d D t T Z W N 0 a W 9 u M S 9 w c 3 l j a F 9 S R l R f Q 0 9 U R V 9 z d W I t M D J Q Q y 9 B d X R v U m V t b 3 Z l Z E N v b H V t b n M x L n s x N S 8 0 L D Q 3 f S Z x d W 9 0 O y w m c X V v d D t T Z W N 0 a W 9 u M S 9 w c 3 l j a F 9 S R l R f Q 0 9 U R V 9 z d W I t M D J Q Q y 9 B d X R v U m V t b 3 Z l Z E N v b H V t b n M x L n s x N S 8 3 L D Q 4 f S Z x d W 9 0 O y w m c X V v d D t T Z W N 0 a W 9 u M S 9 w c 3 l j a F 9 S R l R f Q 0 9 U R V 9 z d W I t M D J Q Q y 9 B d X R v U m V t b 3 Z l Z E N v b H V t b n M x L n s y N S 8 t N y w 0 O X 0 m c X V v d D s s J n F 1 b 3 Q 7 U 2 V j d G l v b j E v c H N 5 Y 2 h f U k Z U X 0 N P V E V f c 3 V i L T A y U E M v Q X V 0 b 1 J l b W 9 2 Z W R D b 2 x 1 b W 5 z M S 5 7 M j U v L T Q s N T B 9 J n F 1 b 3 Q 7 L C Z x d W 9 0 O 1 N l Y 3 R p b 2 4 x L 3 B z e W N o X 1 J G V F 9 D T 1 R F X 3 N 1 Y i 0 w M l B D L 0 F 1 d G 9 S Z W 1 v d m V k Q 2 9 s d W 1 u c z E u e z I 1 L y 0 y L D U x f S Z x d W 9 0 O y w m c X V v d D t T Z W N 0 a W 9 u M S 9 w c 3 l j a F 9 S R l R f Q 0 9 U R V 9 z d W I t M D J Q Q y 9 B d X R v U m V t b 3 Z l Z E N v b H V t b n M x L n s y N S 8 t M S w 1 M n 0 m c X V v d D s s J n F 1 b 3 Q 7 U 2 V j d G l v b j E v c H N 5 Y 2 h f U k Z U X 0 N P V E V f c 3 V i L T A y U E M v Q X V 0 b 1 J l b W 9 2 Z W R D b 2 x 1 b W 5 z M S 5 7 M j U v M S w 1 M 3 0 m c X V v d D s s J n F 1 b 3 Q 7 U 2 V j d G l v b j E v c H N 5 Y 2 h f U k Z U X 0 N P V E V f c 3 V i L T A y U E M v Q X V 0 b 1 J l b W 9 2 Z W R D b 2 x 1 b W 5 z M S 5 7 M j U v M i w 1 N H 0 m c X V v d D s s J n F 1 b 3 Q 7 U 2 V j d G l v b j E v c H N 5 Y 2 h f U k Z U X 0 N P V E V f c 3 V i L T A y U E M v Q X V 0 b 1 J l b W 9 2 Z W R D b 2 x 1 b W 5 z M S 5 7 M j U v N C w 1 N X 0 m c X V v d D s s J n F 1 b 3 Q 7 U 2 V j d G l v b j E v c H N 5 Y 2 h f U k Z U X 0 N P V E V f c 3 V i L T A y U E M v Q X V 0 b 1 J l b W 9 2 Z W R D b 2 x 1 b W 5 z M S 5 7 M j U v N y w 1 N n 0 m c X V v d D s s J n F 1 b 3 Q 7 U 2 V j d G l v b j E v c H N 5 Y 2 h f U k Z U X 0 N P V E V f c 3 V i L T A y U E M v Q X V 0 b 1 J l b W 9 2 Z W R D b 2 x 1 b W 5 z M S 5 7 M z U v L T c s N T d 9 J n F 1 b 3 Q 7 L C Z x d W 9 0 O 1 N l Y 3 R p b 2 4 x L 3 B z e W N o X 1 J G V F 9 D T 1 R F X 3 N 1 Y i 0 w M l B D L 0 F 1 d G 9 S Z W 1 v d m V k Q 2 9 s d W 1 u c z E u e z M 1 L y 0 0 L D U 4 f S Z x d W 9 0 O y w m c X V v d D t T Z W N 0 a W 9 u M S 9 w c 3 l j a F 9 S R l R f Q 0 9 U R V 9 z d W I t M D J Q Q y 9 B d X R v U m V t b 3 Z l Z E N v b H V t b n M x L n s z N S 8 t M i w 1 O X 0 m c X V v d D s s J n F 1 b 3 Q 7 U 2 V j d G l v b j E v c H N 5 Y 2 h f U k Z U X 0 N P V E V f c 3 V i L T A y U E M v Q X V 0 b 1 J l b W 9 2 Z W R D b 2 x 1 b W 5 z M S 5 7 M z U v L T E s N j B 9 J n F 1 b 3 Q 7 L C Z x d W 9 0 O 1 N l Y 3 R p b 2 4 x L 3 B z e W N o X 1 J G V F 9 D T 1 R F X 3 N 1 Y i 0 w M l B D L 0 F 1 d G 9 S Z W 1 v d m V k Q 2 9 s d W 1 u c z E u e z M 1 L z E s N j F 9 J n F 1 b 3 Q 7 L C Z x d W 9 0 O 1 N l Y 3 R p b 2 4 x L 3 B z e W N o X 1 J G V F 9 D T 1 R F X 3 N 1 Y i 0 w M l B D L 0 F 1 d G 9 S Z W 1 v d m V k Q 2 9 s d W 1 u c z E u e z M 1 L z I s N j J 9 J n F 1 b 3 Q 7 L C Z x d W 9 0 O 1 N l Y 3 R p b 2 4 x L 3 B z e W N o X 1 J G V F 9 D T 1 R F X 3 N 1 Y i 0 w M l B D L 0 F 1 d G 9 S Z W 1 v d m V k Q 2 9 s d W 1 u c z E u e z M 1 L z Q s N j N 9 J n F 1 b 3 Q 7 L C Z x d W 9 0 O 1 N l Y 3 R p b 2 4 x L 3 B z e W N o X 1 J G V F 9 D T 1 R F X 3 N 1 Y i 0 w M l B D L 0 F 1 d G 9 S Z W 1 v d m V k Q 2 9 s d W 1 u c z E u e z M 1 L z c s N j R 9 J n F 1 b 3 Q 7 X S w m c X V v d D t D b 2 x 1 b W 5 D b 3 V u d C Z x d W 9 0 O z o 2 N S w m c X V v d D t L Z X l D b 2 x 1 b W 5 O Y W 1 l c y Z x d W 9 0 O z p b X S w m c X V v d D t D b 2 x 1 b W 5 J Z G V u d G l 0 a W V z J n F 1 b 3 Q 7 O l s m c X V v d D t T Z W N 0 a W 9 u M S 9 w c 3 l j a F 9 S R l R f Q 0 9 U R V 9 z d W I t M D J Q Q y 9 B d X R v U m V t b 3 Z l Z E N v b H V t b n M x L n t F c 3 N h a S w w f S Z x d W 9 0 O y w m c X V v d D t T Z W N 0 a W 9 u M S 9 w c 3 l j a F 9 S R l R f Q 0 9 U R V 9 z d W I t M D J Q Q y 9 B d X R v U m V t b 3 Z l Z E N v b H V t b n M x L n s t M z U v L T c s M X 0 m c X V v d D s s J n F 1 b 3 Q 7 U 2 V j d G l v b j E v c H N 5 Y 2 h f U k Z U X 0 N P V E V f c 3 V i L T A y U E M v Q X V 0 b 1 J l b W 9 2 Z W R D b 2 x 1 b W 5 z M S 5 7 L T M 1 L y 0 0 L D J 9 J n F 1 b 3 Q 7 L C Z x d W 9 0 O 1 N l Y 3 R p b 2 4 x L 3 B z e W N o X 1 J G V F 9 D T 1 R F X 3 N 1 Y i 0 w M l B D L 0 F 1 d G 9 S Z W 1 v d m V k Q 2 9 s d W 1 u c z E u e y 0 z N S 8 t M i w z f S Z x d W 9 0 O y w m c X V v d D t T Z W N 0 a W 9 u M S 9 w c 3 l j a F 9 S R l R f Q 0 9 U R V 9 z d W I t M D J Q Q y 9 B d X R v U m V t b 3 Z l Z E N v b H V t b n M x L n s t M z U v L T E s N H 0 m c X V v d D s s J n F 1 b 3 Q 7 U 2 V j d G l v b j E v c H N 5 Y 2 h f U k Z U X 0 N P V E V f c 3 V i L T A y U E M v Q X V 0 b 1 J l b W 9 2 Z W R D b 2 x 1 b W 5 z M S 5 7 L T M 1 L z E s N X 0 m c X V v d D s s J n F 1 b 3 Q 7 U 2 V j d G l v b j E v c H N 5 Y 2 h f U k Z U X 0 N P V E V f c 3 V i L T A y U E M v Q X V 0 b 1 J l b W 9 2 Z W R D b 2 x 1 b W 5 z M S 5 7 L T M 1 L z I s N n 0 m c X V v d D s s J n F 1 b 3 Q 7 U 2 V j d G l v b j E v c H N 5 Y 2 h f U k Z U X 0 N P V E V f c 3 V i L T A y U E M v Q X V 0 b 1 J l b W 9 2 Z W R D b 2 x 1 b W 5 z M S 5 7 L T M 1 L z Q s N 3 0 m c X V v d D s s J n F 1 b 3 Q 7 U 2 V j d G l v b j E v c H N 5 Y 2 h f U k Z U X 0 N P V E V f c 3 V i L T A y U E M v Q X V 0 b 1 J l b W 9 2 Z W R D b 2 x 1 b W 5 z M S 5 7 L T M 1 L z c s O H 0 m c X V v d D s s J n F 1 b 3 Q 7 U 2 V j d G l v b j E v c H N 5 Y 2 h f U k Z U X 0 N P V E V f c 3 V i L T A y U E M v Q X V 0 b 1 J l b W 9 2 Z W R D b 2 x 1 b W 5 z M S 5 7 L T I 1 L y 0 3 L D l 9 J n F 1 b 3 Q 7 L C Z x d W 9 0 O 1 N l Y 3 R p b 2 4 x L 3 B z e W N o X 1 J G V F 9 D T 1 R F X 3 N 1 Y i 0 w M l B D L 0 F 1 d G 9 S Z W 1 v d m V k Q 2 9 s d W 1 u c z E u e y 0 y N S 8 t N C w x M H 0 m c X V v d D s s J n F 1 b 3 Q 7 U 2 V j d G l v b j E v c H N 5 Y 2 h f U k Z U X 0 N P V E V f c 3 V i L T A y U E M v Q X V 0 b 1 J l b W 9 2 Z W R D b 2 x 1 b W 5 z M S 5 7 L T I 1 L y 0 y L D E x f S Z x d W 9 0 O y w m c X V v d D t T Z W N 0 a W 9 u M S 9 w c 3 l j a F 9 S R l R f Q 0 9 U R V 9 z d W I t M D J Q Q y 9 B d X R v U m V t b 3 Z l Z E N v b H V t b n M x L n s t M j U v L T E s M T J 9 J n F 1 b 3 Q 7 L C Z x d W 9 0 O 1 N l Y 3 R p b 2 4 x L 3 B z e W N o X 1 J G V F 9 D T 1 R F X 3 N 1 Y i 0 w M l B D L 0 F 1 d G 9 S Z W 1 v d m V k Q 2 9 s d W 1 u c z E u e y 0 y N S 8 x L D E z f S Z x d W 9 0 O y w m c X V v d D t T Z W N 0 a W 9 u M S 9 w c 3 l j a F 9 S R l R f Q 0 9 U R V 9 z d W I t M D J Q Q y 9 B d X R v U m V t b 3 Z l Z E N v b H V t b n M x L n s t M j U v M i w x N H 0 m c X V v d D s s J n F 1 b 3 Q 7 U 2 V j d G l v b j E v c H N 5 Y 2 h f U k Z U X 0 N P V E V f c 3 V i L T A y U E M v Q X V 0 b 1 J l b W 9 2 Z W R D b 2 x 1 b W 5 z M S 5 7 L T I 1 L z Q s M T V 9 J n F 1 b 3 Q 7 L C Z x d W 9 0 O 1 N l Y 3 R p b 2 4 x L 3 B z e W N o X 1 J G V F 9 D T 1 R F X 3 N 1 Y i 0 w M l B D L 0 F 1 d G 9 S Z W 1 v d m V k Q 2 9 s d W 1 u c z E u e y 0 y N S 8 3 L D E 2 f S Z x d W 9 0 O y w m c X V v d D t T Z W N 0 a W 9 u M S 9 w c 3 l j a F 9 S R l R f Q 0 9 U R V 9 z d W I t M D J Q Q y 9 B d X R v U m V t b 3 Z l Z E N v b H V t b n M x L n s t M T U v L T c s M T d 9 J n F 1 b 3 Q 7 L C Z x d W 9 0 O 1 N l Y 3 R p b 2 4 x L 3 B z e W N o X 1 J G V F 9 D T 1 R F X 3 N 1 Y i 0 w M l B D L 0 F 1 d G 9 S Z W 1 v d m V k Q 2 9 s d W 1 u c z E u e y 0 x N S 8 t N C w x O H 0 m c X V v d D s s J n F 1 b 3 Q 7 U 2 V j d G l v b j E v c H N 5 Y 2 h f U k Z U X 0 N P V E V f c 3 V i L T A y U E M v Q X V 0 b 1 J l b W 9 2 Z W R D b 2 x 1 b W 5 z M S 5 7 L T E 1 L y 0 y L D E 5 f S Z x d W 9 0 O y w m c X V v d D t T Z W N 0 a W 9 u M S 9 w c 3 l j a F 9 S R l R f Q 0 9 U R V 9 z d W I t M D J Q Q y 9 B d X R v U m V t b 3 Z l Z E N v b H V t b n M x L n s t M T U v L T E s M j B 9 J n F 1 b 3 Q 7 L C Z x d W 9 0 O 1 N l Y 3 R p b 2 4 x L 3 B z e W N o X 1 J G V F 9 D T 1 R F X 3 N 1 Y i 0 w M l B D L 0 F 1 d G 9 S Z W 1 v d m V k Q 2 9 s d W 1 u c z E u e y 0 x N S 8 x L D I x f S Z x d W 9 0 O y w m c X V v d D t T Z W N 0 a W 9 u M S 9 w c 3 l j a F 9 S R l R f Q 0 9 U R V 9 z d W I t M D J Q Q y 9 B d X R v U m V t b 3 Z l Z E N v b H V t b n M x L n s t M T U v M i w y M n 0 m c X V v d D s s J n F 1 b 3 Q 7 U 2 V j d G l v b j E v c H N 5 Y 2 h f U k Z U X 0 N P V E V f c 3 V i L T A y U E M v Q X V 0 b 1 J l b W 9 2 Z W R D b 2 x 1 b W 5 z M S 5 7 L T E 1 L z Q s M j N 9 J n F 1 b 3 Q 7 L C Z x d W 9 0 O 1 N l Y 3 R p b 2 4 x L 3 B z e W N o X 1 J G V F 9 D T 1 R F X 3 N 1 Y i 0 w M l B D L 0 F 1 d G 9 S Z W 1 v d m V k Q 2 9 s d W 1 u c z E u e y 0 x N S 8 3 L D I 0 f S Z x d W 9 0 O y w m c X V v d D t T Z W N 0 a W 9 u M S 9 w c 3 l j a F 9 S R l R f Q 0 9 U R V 9 z d W I t M D J Q Q y 9 B d X R v U m V t b 3 Z l Z E N v b H V t b n M x L n s t N S 8 t N y w y N X 0 m c X V v d D s s J n F 1 b 3 Q 7 U 2 V j d G l v b j E v c H N 5 Y 2 h f U k Z U X 0 N P V E V f c 3 V i L T A y U E M v Q X V 0 b 1 J l b W 9 2 Z W R D b 2 x 1 b W 5 z M S 5 7 L T U v L T Q s M j Z 9 J n F 1 b 3 Q 7 L C Z x d W 9 0 O 1 N l Y 3 R p b 2 4 x L 3 B z e W N o X 1 J G V F 9 D T 1 R F X 3 N 1 Y i 0 w M l B D L 0 F 1 d G 9 S Z W 1 v d m V k Q 2 9 s d W 1 u c z E u e y 0 1 L y 0 y L D I 3 f S Z x d W 9 0 O y w m c X V v d D t T Z W N 0 a W 9 u M S 9 w c 3 l j a F 9 S R l R f Q 0 9 U R V 9 z d W I t M D J Q Q y 9 B d X R v U m V t b 3 Z l Z E N v b H V t b n M x L n s t N S 8 t M S w y O H 0 m c X V v d D s s J n F 1 b 3 Q 7 U 2 V j d G l v b j E v c H N 5 Y 2 h f U k Z U X 0 N P V E V f c 3 V i L T A y U E M v Q X V 0 b 1 J l b W 9 2 Z W R D b 2 x 1 b W 5 z M S 5 7 L T U v M S w y O X 0 m c X V v d D s s J n F 1 b 3 Q 7 U 2 V j d G l v b j E v c H N 5 Y 2 h f U k Z U X 0 N P V E V f c 3 V i L T A y U E M v Q X V 0 b 1 J l b W 9 2 Z W R D b 2 x 1 b W 5 z M S 5 7 L T U v M i w z M H 0 m c X V v d D s s J n F 1 b 3 Q 7 U 2 V j d G l v b j E v c H N 5 Y 2 h f U k Z U X 0 N P V E V f c 3 V i L T A y U E M v Q X V 0 b 1 J l b W 9 2 Z W R D b 2 x 1 b W 5 z M S 5 7 L T U v N C w z M X 0 m c X V v d D s s J n F 1 b 3 Q 7 U 2 V j d G l v b j E v c H N 5 Y 2 h f U k Z U X 0 N P V E V f c 3 V i L T A y U E M v Q X V 0 b 1 J l b W 9 2 Z W R D b 2 x 1 b W 5 z M S 5 7 L T U v N y w z M n 0 m c X V v d D s s J n F 1 b 3 Q 7 U 2 V j d G l v b j E v c H N 5 Y 2 h f U k Z U X 0 N P V E V f c 3 V i L T A y U E M v Q X V 0 b 1 J l b W 9 2 Z W R D b 2 x 1 b W 5 z M S 5 7 N S 8 t N y w z M 3 0 m c X V v d D s s J n F 1 b 3 Q 7 U 2 V j d G l v b j E v c H N 5 Y 2 h f U k Z U X 0 N P V E V f c 3 V i L T A y U E M v Q X V 0 b 1 J l b W 9 2 Z W R D b 2 x 1 b W 5 z M S 5 7 N S 8 t N C w z N H 0 m c X V v d D s s J n F 1 b 3 Q 7 U 2 V j d G l v b j E v c H N 5 Y 2 h f U k Z U X 0 N P V E V f c 3 V i L T A y U E M v Q X V 0 b 1 J l b W 9 2 Z W R D b 2 x 1 b W 5 z M S 5 7 N S 8 t M i w z N X 0 m c X V v d D s s J n F 1 b 3 Q 7 U 2 V j d G l v b j E v c H N 5 Y 2 h f U k Z U X 0 N P V E V f c 3 V i L T A y U E M v Q X V 0 b 1 J l b W 9 2 Z W R D b 2 x 1 b W 5 z M S 5 7 N S 8 t M S w z N n 0 m c X V v d D s s J n F 1 b 3 Q 7 U 2 V j d G l v b j E v c H N 5 Y 2 h f U k Z U X 0 N P V E V f c 3 V i L T A y U E M v Q X V 0 b 1 J l b W 9 2 Z W R D b 2 x 1 b W 5 z M S 5 7 N S 8 x L D M 3 f S Z x d W 9 0 O y w m c X V v d D t T Z W N 0 a W 9 u M S 9 w c 3 l j a F 9 S R l R f Q 0 9 U R V 9 z d W I t M D J Q Q y 9 B d X R v U m V t b 3 Z l Z E N v b H V t b n M x L n s 1 L z I s M z h 9 J n F 1 b 3 Q 7 L C Z x d W 9 0 O 1 N l Y 3 R p b 2 4 x L 3 B z e W N o X 1 J G V F 9 D T 1 R F X 3 N 1 Y i 0 w M l B D L 0 F 1 d G 9 S Z W 1 v d m V k Q 2 9 s d W 1 u c z E u e z U v N C w z O X 0 m c X V v d D s s J n F 1 b 3 Q 7 U 2 V j d G l v b j E v c H N 5 Y 2 h f U k Z U X 0 N P V E V f c 3 V i L T A y U E M v Q X V 0 b 1 J l b W 9 2 Z W R D b 2 x 1 b W 5 z M S 5 7 N S 8 3 L D Q w f S Z x d W 9 0 O y w m c X V v d D t T Z W N 0 a W 9 u M S 9 w c 3 l j a F 9 S R l R f Q 0 9 U R V 9 z d W I t M D J Q Q y 9 B d X R v U m V t b 3 Z l Z E N v b H V t b n M x L n s x N S 8 t N y w 0 M X 0 m c X V v d D s s J n F 1 b 3 Q 7 U 2 V j d G l v b j E v c H N 5 Y 2 h f U k Z U X 0 N P V E V f c 3 V i L T A y U E M v Q X V 0 b 1 J l b W 9 2 Z W R D b 2 x 1 b W 5 z M S 5 7 M T U v L T Q s N D J 9 J n F 1 b 3 Q 7 L C Z x d W 9 0 O 1 N l Y 3 R p b 2 4 x L 3 B z e W N o X 1 J G V F 9 D T 1 R F X 3 N 1 Y i 0 w M l B D L 0 F 1 d G 9 S Z W 1 v d m V k Q 2 9 s d W 1 u c z E u e z E 1 L y 0 y L D Q z f S Z x d W 9 0 O y w m c X V v d D t T Z W N 0 a W 9 u M S 9 w c 3 l j a F 9 S R l R f Q 0 9 U R V 9 z d W I t M D J Q Q y 9 B d X R v U m V t b 3 Z l Z E N v b H V t b n M x L n s x N S 8 t M S w 0 N H 0 m c X V v d D s s J n F 1 b 3 Q 7 U 2 V j d G l v b j E v c H N 5 Y 2 h f U k Z U X 0 N P V E V f c 3 V i L T A y U E M v Q X V 0 b 1 J l b W 9 2 Z W R D b 2 x 1 b W 5 z M S 5 7 M T U v M S w 0 N X 0 m c X V v d D s s J n F 1 b 3 Q 7 U 2 V j d G l v b j E v c H N 5 Y 2 h f U k Z U X 0 N P V E V f c 3 V i L T A y U E M v Q X V 0 b 1 J l b W 9 2 Z W R D b 2 x 1 b W 5 z M S 5 7 M T U v M i w 0 N n 0 m c X V v d D s s J n F 1 b 3 Q 7 U 2 V j d G l v b j E v c H N 5 Y 2 h f U k Z U X 0 N P V E V f c 3 V i L T A y U E M v Q X V 0 b 1 J l b W 9 2 Z W R D b 2 x 1 b W 5 z M S 5 7 M T U v N C w 0 N 3 0 m c X V v d D s s J n F 1 b 3 Q 7 U 2 V j d G l v b j E v c H N 5 Y 2 h f U k Z U X 0 N P V E V f c 3 V i L T A y U E M v Q X V 0 b 1 J l b W 9 2 Z W R D b 2 x 1 b W 5 z M S 5 7 M T U v N y w 0 O H 0 m c X V v d D s s J n F 1 b 3 Q 7 U 2 V j d G l v b j E v c H N 5 Y 2 h f U k Z U X 0 N P V E V f c 3 V i L T A y U E M v Q X V 0 b 1 J l b W 9 2 Z W R D b 2 x 1 b W 5 z M S 5 7 M j U v L T c s N D l 9 J n F 1 b 3 Q 7 L C Z x d W 9 0 O 1 N l Y 3 R p b 2 4 x L 3 B z e W N o X 1 J G V F 9 D T 1 R F X 3 N 1 Y i 0 w M l B D L 0 F 1 d G 9 S Z W 1 v d m V k Q 2 9 s d W 1 u c z E u e z I 1 L y 0 0 L D U w f S Z x d W 9 0 O y w m c X V v d D t T Z W N 0 a W 9 u M S 9 w c 3 l j a F 9 S R l R f Q 0 9 U R V 9 z d W I t M D J Q Q y 9 B d X R v U m V t b 3 Z l Z E N v b H V t b n M x L n s y N S 8 t M i w 1 M X 0 m c X V v d D s s J n F 1 b 3 Q 7 U 2 V j d G l v b j E v c H N 5 Y 2 h f U k Z U X 0 N P V E V f c 3 V i L T A y U E M v Q X V 0 b 1 J l b W 9 2 Z W R D b 2 x 1 b W 5 z M S 5 7 M j U v L T E s N T J 9 J n F 1 b 3 Q 7 L C Z x d W 9 0 O 1 N l Y 3 R p b 2 4 x L 3 B z e W N o X 1 J G V F 9 D T 1 R F X 3 N 1 Y i 0 w M l B D L 0 F 1 d G 9 S Z W 1 v d m V k Q 2 9 s d W 1 u c z E u e z I 1 L z E s N T N 9 J n F 1 b 3 Q 7 L C Z x d W 9 0 O 1 N l Y 3 R p b 2 4 x L 3 B z e W N o X 1 J G V F 9 D T 1 R F X 3 N 1 Y i 0 w M l B D L 0 F 1 d G 9 S Z W 1 v d m V k Q 2 9 s d W 1 u c z E u e z I 1 L z I s N T R 9 J n F 1 b 3 Q 7 L C Z x d W 9 0 O 1 N l Y 3 R p b 2 4 x L 3 B z e W N o X 1 J G V F 9 D T 1 R F X 3 N 1 Y i 0 w M l B D L 0 F 1 d G 9 S Z W 1 v d m V k Q 2 9 s d W 1 u c z E u e z I 1 L z Q s N T V 9 J n F 1 b 3 Q 7 L C Z x d W 9 0 O 1 N l Y 3 R p b 2 4 x L 3 B z e W N o X 1 J G V F 9 D T 1 R F X 3 N 1 Y i 0 w M l B D L 0 F 1 d G 9 S Z W 1 v d m V k Q 2 9 s d W 1 u c z E u e z I 1 L z c s N T Z 9 J n F 1 b 3 Q 7 L C Z x d W 9 0 O 1 N l Y 3 R p b 2 4 x L 3 B z e W N o X 1 J G V F 9 D T 1 R F X 3 N 1 Y i 0 w M l B D L 0 F 1 d G 9 S Z W 1 v d m V k Q 2 9 s d W 1 u c z E u e z M 1 L y 0 3 L D U 3 f S Z x d W 9 0 O y w m c X V v d D t T Z W N 0 a W 9 u M S 9 w c 3 l j a F 9 S R l R f Q 0 9 U R V 9 z d W I t M D J Q Q y 9 B d X R v U m V t b 3 Z l Z E N v b H V t b n M x L n s z N S 8 t N C w 1 O H 0 m c X V v d D s s J n F 1 b 3 Q 7 U 2 V j d G l v b j E v c H N 5 Y 2 h f U k Z U X 0 N P V E V f c 3 V i L T A y U E M v Q X V 0 b 1 J l b W 9 2 Z W R D b 2 x 1 b W 5 z M S 5 7 M z U v L T I s N T l 9 J n F 1 b 3 Q 7 L C Z x d W 9 0 O 1 N l Y 3 R p b 2 4 x L 3 B z e W N o X 1 J G V F 9 D T 1 R F X 3 N 1 Y i 0 w M l B D L 0 F 1 d G 9 S Z W 1 v d m V k Q 2 9 s d W 1 u c z E u e z M 1 L y 0 x L D Y w f S Z x d W 9 0 O y w m c X V v d D t T Z W N 0 a W 9 u M S 9 w c 3 l j a F 9 S R l R f Q 0 9 U R V 9 z d W I t M D J Q Q y 9 B d X R v U m V t b 3 Z l Z E N v b H V t b n M x L n s z N S 8 x L D Y x f S Z x d W 9 0 O y w m c X V v d D t T Z W N 0 a W 9 u M S 9 w c 3 l j a F 9 S R l R f Q 0 9 U R V 9 z d W I t M D J Q Q y 9 B d X R v U m V t b 3 Z l Z E N v b H V t b n M x L n s z N S 8 y L D Y y f S Z x d W 9 0 O y w m c X V v d D t T Z W N 0 a W 9 u M S 9 w c 3 l j a F 9 S R l R f Q 0 9 U R V 9 z d W I t M D J Q Q y 9 B d X R v U m V t b 3 Z l Z E N v b H V t b n M x L n s z N S 8 0 L D Y z f S Z x d W 9 0 O y w m c X V v d D t T Z W N 0 a W 9 u M S 9 w c 3 l j a F 9 S R l R f Q 0 9 U R V 9 z d W I t M D J Q Q y 9 B d X R v U m V t b 3 Z l Z E N v b H V t b n M x L n s z N S 8 3 L D Y 0 f S Z x d W 9 0 O 1 0 s J n F 1 b 3 Q 7 U m V s Y X R p b 2 5 z a G l w S W 5 m b y Z x d W 9 0 O z p b X X 0 i I C 8 + P E V u d H J 5 I F R 5 c G U 9 I k x v Y W R l Z F R v Q W 5 h b H l z a X N T Z X J 2 a W N l c y I g V m F s d W U 9 I m w w I i A v P j w v U 3 R h Y m x l R W 5 0 c m l l c z 4 8 L 0 l 0 Z W 0 + P E l 0 Z W 0 + P E l 0 Z W 1 M b 2 N h d G l v b j 4 8 S X R l b V R 5 c G U + R m 9 y b X V s Y T w v S X R l b V R 5 c G U + P E l 0 Z W 1 Q Y X R o P l N l Y 3 R p b 2 4 x L 3 B z e W N o X 1 J G V F 9 D T 1 R F X 3 N 1 Y i 0 w M l B D J T I w K D I p L 1 N v d X J j Z T w v S X R l b V B h d G g + P C 9 J d G V t T G 9 j Y X R p b 2 4 + P F N 0 Y W J s Z U V u d H J p Z X M g L z 4 8 L 0 l 0 Z W 0 + P E l 0 Z W 0 + P E l 0 Z W 1 M b 2 N h d G l v b j 4 8 S X R l b V R 5 c G U + R m 9 y b X V s Y T w v S X R l b V R 5 c G U + P E l 0 Z W 1 Q Y X R o P l N l Y 3 R p b 2 4 x L 3 B z e W N o X 1 J G V F 9 D T 1 R F X 3 N 1 Y i 0 w M l B D J T I w K D I p L 1 R 5 c G U l M j B t b 2 R p Z m k l Q z M l Q T k 8 L 0 l 0 Z W 1 Q Y X R o P j w v S X R l b U x v Y 2 F 0 a W 9 u P j x T d G F i b G V F b n R y a W V z I C 8 + P C 9 J d G V t P j x J d G V t P j x J d G V t T G 9 j Y X R p b 2 4 + P E l 0 Z W 1 U e X B l P k Z v c m 1 1 b G E 8 L 0 l 0 Z W 1 U e X B l P j x J d G V t U G F 0 a D 5 T Z W N 0 a W 9 u M S 9 w c 3 l j a F 9 S R l R f Q 0 9 U R V 9 z d W I t M D J Q Q y U y M C g y K S 9 F b i 1 0 J U M z J U F B d G V z J T I w c H J v b X V z P C 9 J d G V t U G F 0 a D 4 8 L 0 l 0 Z W 1 M b 2 N h d G l v b j 4 8 U 3 R h Y m x l R W 5 0 c m l l c y A v P j w v S X R l b T 4 8 S X R l b T 4 8 S X R l b U x v Y 2 F 0 a W 9 u P j x J d G V t V H l w Z T 5 G b 3 J t d W x h P C 9 J d G V t V H l w Z T 4 8 S X R l b V B h d G g + U 2 V j d G l v b j E v c H N 5 Y 2 h f U k Z U X 0 N P V E V f c 3 V i L T A y U E M l M j A o M i k v V H l w Z S U y M G 1 v Z G l m a S V D M y V B O T E 8 L 0 l 0 Z W 1 Q Y X R o P j w v S X R l b U x v Y 2 F 0 a W 9 u P j x T d G F i b G V F b n R y a W V z I C 8 + P C 9 J d G V t P j w v S X R l b X M + P C 9 M b 2 N h b F B h Y 2 t h Z 2 V N Z X R h Z G F 0 Y U Z p b G U + F g A A A F B L B Q Y A A A A A A A A A A A A A A A A A A A A A A A A m A Q A A A Q A A A N C M n d 8 B F d E R j H o A w E / C l + s B A A A A k e o y r N z O / 0 + 4 S F e C I p y 9 H g A A A A A C A A A A A A A Q Z g A A A A E A A C A A A A B C x r j F U 5 t x 4 y Z 5 4 c K 6 b Z N E t i 5 / o p T 9 0 D t z U D F l 5 6 1 Z P g A A A A A O g A A A A A I A A C A A A A B 7 W P s R v U z a N r V + G y / U D H 7 i W q h S 8 N r D l X F e J D N g g 6 6 2 C F A A A A C z I L V j 8 b f x a V K B S 8 8 j 0 a x h 3 B v Y r D 8 1 W v d V O f q t Q B q K 6 6 5 T 0 0 9 9 i e T a q U D N r l 8 B B p 9 p w r z i 9 O e K K Q P O K M U 4 S U P d + f z G 6 7 O R u v P i G h d r P A f 9 t 0 A A A A C 4 o Y g 0 + + j W i b F 8 w t W B o I N L L h x E u U T l g g E C g q C l m H B x 7 x v o o l + 0 N y + h I O 3 O E / / G h C T a z D m l w u 1 4 M q B m k t 3 s i m J t < / D a t a M a s h u p > 
</file>

<file path=customXml/itemProps1.xml><?xml version="1.0" encoding="utf-8"?>
<ds:datastoreItem xmlns:ds="http://schemas.openxmlformats.org/officeDocument/2006/customXml" ds:itemID="{FD54CE5F-6012-4DDA-88C7-3E4D2B9D036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psych_RFT_COTE_sub-02PC (2)</vt:lpstr>
      <vt:lpstr>Feuil1</vt:lpstr>
      <vt:lpstr>psych_RFT_COTE_sub-02PC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Mathilde Legrand</dc:creator>
  <cp:lastModifiedBy>Mathilde Legrand</cp:lastModifiedBy>
  <dcterms:created xsi:type="dcterms:W3CDTF">2022-03-17T13:57:24Z</dcterms:created>
  <dcterms:modified xsi:type="dcterms:W3CDTF">2022-03-17T14:14:14Z</dcterms:modified>
</cp:coreProperties>
</file>