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11C34179-D454-46AA-9542-D195D0902EEA}" xr6:coauthVersionLast="47" xr6:coauthVersionMax="47" xr10:uidLastSave="{00000000-0000-0000-0000-000000000000}"/>
  <bookViews>
    <workbookView minimized="1" xWindow="10590" yWindow="2730" windowWidth="14400" windowHeight="736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20" i="2"/>
  <c r="D25" i="2"/>
  <c r="D10" i="2"/>
  <c r="D26" i="2"/>
  <c r="D28" i="2"/>
  <c r="D18" i="2"/>
  <c r="D24" i="2"/>
  <c r="D8" i="2"/>
  <c r="D6" i="2"/>
  <c r="D13" i="2"/>
  <c r="D5" i="2"/>
  <c r="D14" i="2"/>
  <c r="D2" i="2"/>
  <c r="D22" i="2"/>
  <c r="D9" i="2"/>
  <c r="D11" i="2"/>
  <c r="D23" i="2"/>
  <c r="D3" i="2"/>
  <c r="D4" i="2"/>
  <c r="D7" i="2"/>
  <c r="D21" i="2"/>
  <c r="D15" i="2"/>
  <c r="H27" i="2" l="1"/>
  <c r="H19" i="2"/>
  <c r="C10" i="3" l="1"/>
  <c r="Y4" i="3" l="1"/>
  <c r="Z4" i="3"/>
  <c r="X4" i="3"/>
  <c r="W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4" i="1"/>
  <c r="D4" i="1"/>
  <c r="C4" i="1"/>
  <c r="B4" i="1"/>
  <c r="B27" i="2"/>
  <c r="D27" i="2" s="1"/>
  <c r="Z10" i="3"/>
  <c r="Y10" i="3"/>
  <c r="X10" i="3"/>
  <c r="W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9" i="2"/>
  <c r="D19" i="2" s="1"/>
  <c r="D10" i="1"/>
  <c r="C10" i="1"/>
  <c r="E10" i="1" s="1"/>
</calcChain>
</file>

<file path=xl/sharedStrings.xml><?xml version="1.0" encoding="utf-8"?>
<sst xmlns="http://schemas.openxmlformats.org/spreadsheetml/2006/main" count="159" uniqueCount="73">
  <si>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</si>
  <si>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</si>
  <si>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</si>
  <si>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</si>
  <si>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</si>
  <si>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</si>
  <si>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</si>
  <si>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</si>
  <si>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</si>
  <si>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</si>
  <si>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</si>
  <si>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</si>
  <si>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</si>
  <si>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</si>
  <si>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</si>
  <si>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</si>
  <si>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</si>
  <si>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</si>
  <si>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</si>
  <si>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</si>
  <si>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</si>
  <si>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</si>
  <si>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</si>
  <si>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</si>
  <si>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</si>
  <si>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</si>
  <si>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</si>
  <si>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</si>
  <si>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</si>
  <si>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</si>
  <si>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</si>
  <si>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</si>
  <si>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</si>
  <si>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</si>
  <si>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</si>
  <si>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</si>
  <si>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</si>
  <si>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</si>
  <si>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</si>
  <si>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</si>
  <si>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</si>
  <si>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</si>
  <si>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</si>
  <si>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</si>
  <si>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</si>
  <si>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</si>
  <si>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</si>
  <si>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</si>
  <si>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</si>
  <si>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</si>
  <si>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</si>
  <si>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</si>
  <si>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</si>
  <si>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</si>
  <si>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</si>
  <si>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</si>
  <si>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</si>
  <si>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</si>
  <si>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</si>
  <si>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</si>
  <si>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</si>
  <si>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</si>
  <si>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</si>
  <si>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</si>
  <si>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</si>
  <si>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</si>
  <si>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</si>
  <si>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</si>
  <si>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</si>
  <si>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</si>
  <si>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</si>
  <si>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</si>
  <si>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difftaplen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</si>
</sst>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10" borderId="0" xfId="0" applyFill="1" applyBorder="1"/>
    <xf numFmtId="0" fontId="0" fillId="3" borderId="2" xfId="0" applyFill="1" applyBorder="1"/>
    <xf numFmtId="0" fontId="0" fillId="13" borderId="1" xfId="0" applyFill="1" applyBorder="1"/>
  </cellXfs>
  <cellStyles count="2">
    <cellStyle name="Milliers" xfId="1" builtinId="3"/>
    <cellStyle name="Normal" xfId="0" builtinId="0"/>
  </cellStyles>
  <dxfs count="30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17</c:v>
                </c:pt>
                <c:pt idx="1">
                  <c:v>17</c:v>
                </c:pt>
                <c:pt idx="2">
                  <c:v>27</c:v>
                </c:pt>
                <c:pt idx="3">
                  <c:v>21</c:v>
                </c:pt>
                <c:pt idx="4">
                  <c:v>27</c:v>
                </c:pt>
                <c:pt idx="5">
                  <c:v>13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28</c:v>
                </c:pt>
                <c:pt idx="13">
                  <c:v>21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14</c:v>
                </c:pt>
                <c:pt idx="18">
                  <c:v>24</c:v>
                </c:pt>
                <c:pt idx="19">
                  <c:v>18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17</c:v>
                </c:pt>
                <c:pt idx="24">
                  <c:v>26</c:v>
                </c:pt>
                <c:pt idx="25">
                  <c:v>27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Perso!$AA$2:$AA$21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56</c:v>
                </c:pt>
                <c:pt idx="1">
                  <c:v>67</c:v>
                </c:pt>
                <c:pt idx="2">
                  <c:v>77</c:v>
                </c:pt>
                <c:pt idx="3">
                  <c:v>79</c:v>
                </c:pt>
                <c:pt idx="4">
                  <c:v>73</c:v>
                </c:pt>
                <c:pt idx="5">
                  <c:v>36</c:v>
                </c:pt>
                <c:pt idx="6">
                  <c:v>40</c:v>
                </c:pt>
                <c:pt idx="7">
                  <c:v>52</c:v>
                </c:pt>
                <c:pt idx="8">
                  <c:v>59</c:v>
                </c:pt>
                <c:pt idx="9">
                  <c:v>51</c:v>
                </c:pt>
                <c:pt idx="10">
                  <c:v>55</c:v>
                </c:pt>
                <c:pt idx="11">
                  <c:v>63</c:v>
                </c:pt>
                <c:pt idx="12">
                  <c:v>71</c:v>
                </c:pt>
                <c:pt idx="13">
                  <c:v>51</c:v>
                </c:pt>
                <c:pt idx="14">
                  <c:v>56</c:v>
                </c:pt>
                <c:pt idx="15">
                  <c:v>47</c:v>
                </c:pt>
                <c:pt idx="16">
                  <c:v>42</c:v>
                </c:pt>
                <c:pt idx="17">
                  <c:v>47</c:v>
                </c:pt>
                <c:pt idx="18">
                  <c:v>71</c:v>
                </c:pt>
                <c:pt idx="19">
                  <c:v>37</c:v>
                </c:pt>
                <c:pt idx="20">
                  <c:v>58</c:v>
                </c:pt>
                <c:pt idx="21">
                  <c:v>63</c:v>
                </c:pt>
                <c:pt idx="22">
                  <c:v>37</c:v>
                </c:pt>
                <c:pt idx="23">
                  <c:v>54</c:v>
                </c:pt>
                <c:pt idx="24">
                  <c:v>68</c:v>
                </c:pt>
                <c:pt idx="25">
                  <c:v>58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Perso!$W$2:$W$27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17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26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11</c:v>
                </c:pt>
                <c:pt idx="17">
                  <c:v>16</c:v>
                </c:pt>
                <c:pt idx="18">
                  <c:v>25</c:v>
                </c:pt>
                <c:pt idx="19">
                  <c:v>14</c:v>
                </c:pt>
                <c:pt idx="20">
                  <c:v>23</c:v>
                </c:pt>
                <c:pt idx="21">
                  <c:v>22</c:v>
                </c:pt>
                <c:pt idx="22">
                  <c:v>10</c:v>
                </c:pt>
                <c:pt idx="23">
                  <c:v>22</c:v>
                </c:pt>
                <c:pt idx="24">
                  <c:v>20</c:v>
                </c:pt>
                <c:pt idx="25">
                  <c:v>25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20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22</c:v>
                </c:pt>
                <c:pt idx="9">
                  <c:v>19</c:v>
                </c:pt>
                <c:pt idx="10">
                  <c:v>23</c:v>
                </c:pt>
                <c:pt idx="11">
                  <c:v>24</c:v>
                </c:pt>
                <c:pt idx="12">
                  <c:v>19</c:v>
                </c:pt>
                <c:pt idx="13">
                  <c:v>14</c:v>
                </c:pt>
                <c:pt idx="14">
                  <c:v>26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22</c:v>
                </c:pt>
                <c:pt idx="19">
                  <c:v>5</c:v>
                </c:pt>
                <c:pt idx="20">
                  <c:v>14</c:v>
                </c:pt>
                <c:pt idx="21">
                  <c:v>20</c:v>
                </c:pt>
                <c:pt idx="22">
                  <c:v>10</c:v>
                </c:pt>
                <c:pt idx="23">
                  <c:v>15</c:v>
                </c:pt>
                <c:pt idx="24">
                  <c:v>22</c:v>
                </c:pt>
                <c:pt idx="25">
                  <c:v>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A6-4873-85B0-95B6D1E6F9A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104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77</c:v>
                </c:pt>
                <c:pt idx="5">
                  <c:v>96</c:v>
                </c:pt>
                <c:pt idx="6">
                  <c:v>91</c:v>
                </c:pt>
                <c:pt idx="7">
                  <c:v>112</c:v>
                </c:pt>
                <c:pt idx="8">
                  <c:v>107</c:v>
                </c:pt>
                <c:pt idx="10">
                  <c:v>119</c:v>
                </c:pt>
                <c:pt idx="11">
                  <c:v>103</c:v>
                </c:pt>
                <c:pt idx="12">
                  <c:v>120</c:v>
                </c:pt>
                <c:pt idx="13">
                  <c:v>123</c:v>
                </c:pt>
                <c:pt idx="14">
                  <c:v>113</c:v>
                </c:pt>
                <c:pt idx="15">
                  <c:v>121</c:v>
                </c:pt>
                <c:pt idx="16">
                  <c:v>126</c:v>
                </c:pt>
                <c:pt idx="17">
                  <c:v>104</c:v>
                </c:pt>
                <c:pt idx="18">
                  <c:v>104</c:v>
                </c:pt>
                <c:pt idx="19">
                  <c:v>132</c:v>
                </c:pt>
                <c:pt idx="20">
                  <c:v>113</c:v>
                </c:pt>
                <c:pt idx="21">
                  <c:v>139</c:v>
                </c:pt>
                <c:pt idx="22">
                  <c:v>129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1394.13</c:v>
                </c:pt>
                <c:pt idx="1">
                  <c:v>1129.94</c:v>
                </c:pt>
                <c:pt idx="2">
                  <c:v>939.92</c:v>
                </c:pt>
                <c:pt idx="3">
                  <c:v>803.62</c:v>
                </c:pt>
                <c:pt idx="4">
                  <c:v>771.81</c:v>
                </c:pt>
                <c:pt idx="5">
                  <c:v>1627.89</c:v>
                </c:pt>
                <c:pt idx="6">
                  <c:v>641.14</c:v>
                </c:pt>
                <c:pt idx="7">
                  <c:v>1264.3399999999999</c:v>
                </c:pt>
                <c:pt idx="9">
                  <c:v>1333.71</c:v>
                </c:pt>
                <c:pt idx="10">
                  <c:v>440.17</c:v>
                </c:pt>
                <c:pt idx="11">
                  <c:v>727.68</c:v>
                </c:pt>
                <c:pt idx="12">
                  <c:v>1127.92</c:v>
                </c:pt>
                <c:pt idx="13">
                  <c:v>1250.0999999999999</c:v>
                </c:pt>
                <c:pt idx="14">
                  <c:v>1276.5</c:v>
                </c:pt>
                <c:pt idx="15">
                  <c:v>808.85</c:v>
                </c:pt>
                <c:pt idx="16">
                  <c:v>1411.91</c:v>
                </c:pt>
                <c:pt idx="17">
                  <c:v>757.59</c:v>
                </c:pt>
                <c:pt idx="18">
                  <c:v>555.07000000000005</c:v>
                </c:pt>
                <c:pt idx="19">
                  <c:v>1200.1400000000001</c:v>
                </c:pt>
                <c:pt idx="20">
                  <c:v>1183.1199999999999</c:v>
                </c:pt>
                <c:pt idx="21">
                  <c:v>1266.79</c:v>
                </c:pt>
                <c:pt idx="22">
                  <c:v>1012.32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116</c:v>
                </c:pt>
                <c:pt idx="1">
                  <c:v>85</c:v>
                </c:pt>
                <c:pt idx="2">
                  <c:v>104</c:v>
                </c:pt>
                <c:pt idx="3">
                  <c:v>92</c:v>
                </c:pt>
                <c:pt idx="4">
                  <c:v>93</c:v>
                </c:pt>
                <c:pt idx="5">
                  <c:v>95</c:v>
                </c:pt>
                <c:pt idx="6">
                  <c:v>77</c:v>
                </c:pt>
                <c:pt idx="7">
                  <c:v>96</c:v>
                </c:pt>
                <c:pt idx="8">
                  <c:v>91</c:v>
                </c:pt>
                <c:pt idx="9">
                  <c:v>112</c:v>
                </c:pt>
                <c:pt idx="10">
                  <c:v>107</c:v>
                </c:pt>
                <c:pt idx="12">
                  <c:v>119</c:v>
                </c:pt>
                <c:pt idx="13">
                  <c:v>103</c:v>
                </c:pt>
                <c:pt idx="14">
                  <c:v>120</c:v>
                </c:pt>
                <c:pt idx="15">
                  <c:v>123</c:v>
                </c:pt>
                <c:pt idx="16">
                  <c:v>113</c:v>
                </c:pt>
                <c:pt idx="17">
                  <c:v>121</c:v>
                </c:pt>
                <c:pt idx="18">
                  <c:v>126</c:v>
                </c:pt>
                <c:pt idx="19">
                  <c:v>104</c:v>
                </c:pt>
                <c:pt idx="20">
                  <c:v>104</c:v>
                </c:pt>
                <c:pt idx="21">
                  <c:v>132</c:v>
                </c:pt>
                <c:pt idx="22">
                  <c:v>113</c:v>
                </c:pt>
                <c:pt idx="23">
                  <c:v>139</c:v>
                </c:pt>
                <c:pt idx="24">
                  <c:v>129</c:v>
                </c:pt>
                <c:pt idx="25">
                  <c:v>107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47</c:v>
                </c:pt>
                <c:pt idx="6">
                  <c:v>47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63</c:v>
                </c:pt>
                <c:pt idx="20">
                  <c:v>67</c:v>
                </c:pt>
                <c:pt idx="21">
                  <c:v>68</c:v>
                </c:pt>
                <c:pt idx="22">
                  <c:v>71</c:v>
                </c:pt>
                <c:pt idx="23">
                  <c:v>71</c:v>
                </c:pt>
                <c:pt idx="24">
                  <c:v>73</c:v>
                </c:pt>
                <c:pt idx="25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724.29</c:v>
                </c:pt>
                <c:pt idx="1">
                  <c:v>828.46</c:v>
                </c:pt>
                <c:pt idx="2">
                  <c:v>1394.13</c:v>
                </c:pt>
                <c:pt idx="3">
                  <c:v>1129.94</c:v>
                </c:pt>
                <c:pt idx="4">
                  <c:v>939.92</c:v>
                </c:pt>
                <c:pt idx="5">
                  <c:v>803.62</c:v>
                </c:pt>
                <c:pt idx="6">
                  <c:v>771.81</c:v>
                </c:pt>
                <c:pt idx="7">
                  <c:v>1627.89</c:v>
                </c:pt>
                <c:pt idx="8">
                  <c:v>641.14</c:v>
                </c:pt>
                <c:pt idx="9">
                  <c:v>1264.3399999999999</c:v>
                </c:pt>
                <c:pt idx="11">
                  <c:v>1333.71</c:v>
                </c:pt>
                <c:pt idx="12">
                  <c:v>440.17</c:v>
                </c:pt>
                <c:pt idx="13">
                  <c:v>727.68</c:v>
                </c:pt>
                <c:pt idx="14">
                  <c:v>1127.92</c:v>
                </c:pt>
                <c:pt idx="15">
                  <c:v>1250.0999999999999</c:v>
                </c:pt>
                <c:pt idx="16">
                  <c:v>1276.5</c:v>
                </c:pt>
                <c:pt idx="17">
                  <c:v>808.85</c:v>
                </c:pt>
                <c:pt idx="18">
                  <c:v>1411.91</c:v>
                </c:pt>
                <c:pt idx="19">
                  <c:v>757.59</c:v>
                </c:pt>
                <c:pt idx="20">
                  <c:v>555.07000000000005</c:v>
                </c:pt>
                <c:pt idx="21">
                  <c:v>1200.1400000000001</c:v>
                </c:pt>
                <c:pt idx="22">
                  <c:v>1183.1199999999999</c:v>
                </c:pt>
                <c:pt idx="23">
                  <c:v>1266.79</c:v>
                </c:pt>
                <c:pt idx="24">
                  <c:v>1012.32</c:v>
                </c:pt>
                <c:pt idx="25">
                  <c:v>1244.5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47</c:v>
                </c:pt>
                <c:pt idx="6">
                  <c:v>47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63</c:v>
                </c:pt>
                <c:pt idx="20">
                  <c:v>67</c:v>
                </c:pt>
                <c:pt idx="21">
                  <c:v>68</c:v>
                </c:pt>
                <c:pt idx="22">
                  <c:v>71</c:v>
                </c:pt>
                <c:pt idx="23">
                  <c:v>71</c:v>
                </c:pt>
                <c:pt idx="24">
                  <c:v>73</c:v>
                </c:pt>
                <c:pt idx="25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521154</xdr:colOff>
      <xdr:row>1</xdr:row>
      <xdr:rowOff>51707</xdr:rowOff>
    </xdr:from>
    <xdr:to>
      <xdr:col>13</xdr:col>
      <xdr:colOff>589643</xdr:colOff>
      <xdr:row>11</xdr:row>
      <xdr:rowOff>54429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391432</xdr:colOff>
      <xdr:row>11</xdr:row>
      <xdr:rowOff>156028</xdr:rowOff>
    </xdr:from>
    <xdr:to>
      <xdr:col>12</xdr:col>
      <xdr:colOff>426357</xdr:colOff>
      <xdr:row>23</xdr:row>
      <xdr:rowOff>45356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471714</xdr:colOff>
      <xdr:row>11</xdr:row>
      <xdr:rowOff>154214</xdr:rowOff>
    </xdr:from>
    <xdr:to>
      <xdr:col>18</xdr:col>
      <xdr:colOff>322036</xdr:colOff>
      <xdr:row>23</xdr:row>
      <xdr:rowOff>106136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229054</xdr:colOff>
      <xdr:row>0</xdr:row>
      <xdr:rowOff>98134</xdr:rowOff>
    </xdr:from>
    <xdr:to>
      <xdr:col>24</xdr:col>
      <xdr:colOff>387804</xdr:colOff>
      <xdr:row>14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736642</xdr:colOff>
      <xdr:row>0</xdr:row>
      <xdr:rowOff>66427</xdr:rowOff>
    </xdr:from>
    <xdr:to>
      <xdr:col>25</xdr:col>
      <xdr:colOff>736642</xdr:colOff>
      <xdr:row>15</xdr:row>
      <xdr:rowOff>47789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387804</xdr:colOff>
      <xdr:row>15</xdr:row>
      <xdr:rowOff>143740</xdr:rowOff>
    </xdr:from>
    <xdr:to>
      <xdr:col>21</xdr:col>
      <xdr:colOff>579747</xdr:colOff>
      <xdr:row>28</xdr:row>
      <xdr:rowOff>63498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H27" totalsRowShown="0">
  <autoFilter ref="A1:H27" xr:uid="{C582091B-F7A0-4A99-B0D9-B71221337C61}"/>
  <sortState xmlns:xlrd2="http://schemas.microsoft.com/office/spreadsheetml/2017/richdata2" ref="A2:G27">
    <sortCondition ref="A1:A27"/>
  </sortState>
  <tableColumns count="8">
    <tableColumn id="1" xr3:uid="{F54F0C8C-2076-4A61-AE16-18A827F212DF}" name="Colonne1" dataDxfId="29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O28" totalsRowShown="0">
  <autoFilter ref="A1:O28" xr:uid="{B661E332-EF35-486A-B43B-60BA9CFEE286}"/>
  <sortState xmlns:xlrd2="http://schemas.microsoft.com/office/spreadsheetml/2017/richdata2" ref="A2:N28">
    <sortCondition ref="H1:H28"/>
  </sortState>
  <tableColumns count="15">
    <tableColumn id="1" xr3:uid="{3712F773-EED8-4280-B4EB-2BBA2A6CE742}" name="Colonne1" dataDxfId="28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27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13" xr3:uid="{16FAAFBD-3517-466B-A7B5-461A2984E740}" name="CV taplen"/>
    <tableColumn id="15" xr3:uid="{69A0D990-83DC-43F0-A51E-8854E2DCFD59}" name="difftaple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A27" totalsRowShown="0" headerRowDxfId="26">
  <autoFilter ref="A1:AA27" xr:uid="{C81F56A9-6CA7-46DA-AC43-658C5ED33BBA}"/>
  <sortState xmlns:xlrd2="http://schemas.microsoft.com/office/spreadsheetml/2017/richdata2" ref="A2:AA27">
    <sortCondition ref="A1:A27"/>
  </sortState>
  <tableColumns count="27">
    <tableColumn id="1" xr3:uid="{4C3D2B99-81E1-449E-B54F-A4CD2E246143}" name="Colonne1" dataDxfId="25"/>
    <tableColumn id="27" xr3:uid="{56536318-B2AD-4CB4-83FA-815D21AA5C91}" name="TPVN" dataDxfId="24"/>
    <tableColumn id="2" xr3:uid="{1E1E98DC-8D0C-484A-83C7-F945C2A1BAC0}" name="Réfléchi/Impulsif" dataDxfId="23"/>
    <tableColumn id="3" xr3:uid="{34EE6424-1D37-4084-9BC6-B069F326C7D8}" name="Patient/Impatient" dataDxfId="22"/>
    <tableColumn id="4" xr3:uid="{52CDA8A8-66AA-4597-8233-835AC7B49D11}" name="Mesuré/Passionné" dataDxfId="21"/>
    <tableColumn id="5" xr3:uid="{9AD51FB7-98CE-4D91-99EA-D68287E61C0E}" name="Survolté/Calme" dataDxfId="20"/>
    <tableColumn id="6" xr3:uid="{25E15615-E3BB-4470-B380-CB539C3B11BE}" name="Concentré/Distrait" dataDxfId="19"/>
    <tableColumn id="7" xr3:uid="{2A7B67DB-915B-4DD2-9D2E-FD949E338A0B}" name="Anxieux/Détendu" dataDxfId="18"/>
    <tableColumn id="8" xr3:uid="{1AB4EB6D-ADE5-4443-BFA2-BF2995D9DE26}" name="Intuitif/Logique" dataDxfId="17"/>
    <tableColumn id="9" xr3:uid="{1A51C355-86D9-419E-9EE0-C79428E1E0EF}" name="Méthodique/Désordonné" dataDxfId="16"/>
    <tableColumn id="10" xr3:uid="{29082C13-A5E2-4BB0-B3F0-BCA76EDCE87E}" name="Rêveur/Pragmatique" dataDxfId="15"/>
    <tableColumn id="11" xr3:uid="{ADD94587-57F2-498A-8218-F634373E78A3}" name="Souple/Intransigeant" dataDxfId="14"/>
    <tableColumn id="12" xr3:uid="{FD34DC9E-B32E-46C1-AF8F-D6597BC31C97}" name="Dynamique/Lymphatique" dataDxfId="13"/>
    <tableColumn id="13" xr3:uid="{30A4D4E6-1B15-4C7E-96C1-782B0145BC06}" name="Organisé/Brouillon" dataDxfId="12"/>
    <tableColumn id="14" xr3:uid="{09C2BD8A-C131-48F5-BC3B-4860DA9424DB}" name="Habile/Maladroit" dataDxfId="11"/>
    <tableColumn id="15" xr3:uid="{3E92E182-7141-4C42-A1AB-8F3124AE2608}" name="Prudent/Fonceur" dataDxfId="10"/>
    <tableColumn id="16" xr3:uid="{5888F45E-D1E4-40A2-84ED-17437F5F8150}" name="Lent/Vif" dataDxfId="9"/>
    <tableColumn id="26" xr3:uid="{102745E7-B6A0-4F4F-B799-6BE480033F86}" name="Colonne2" dataDxfId="8"/>
    <tableColumn id="17" xr3:uid="{6B6AFFC2-23CA-454B-98C2-48CB237DE9C5}" name="Soigné/Négligé" dataDxfId="7"/>
    <tableColumn id="18" xr3:uid="{C445B74F-DCA0-484A-BA7C-8FF7AA4A26B0}" name="En retard/Ponctuel" dataDxfId="6"/>
    <tableColumn id="19" xr3:uid="{20F4EFC3-B584-4D0F-9C1F-9C44A4988A31}" name="Equilibré/Instable" dataDxfId="5"/>
    <tableColumn id="20" xr3:uid="{62C72FD4-0280-4140-821C-A3B818ED47C5}" name="Minutieux/Grossier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zoomScale="70" zoomScaleNormal="70" workbookViewId="0">
      <selection activeCell="F7" sqref="F7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8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</row>
    <row r="2" spans="1:18" x14ac:dyDescent="0.35">
      <c r="A2" s="13" t="s">
        <v>59</v>
      </c>
      <c r="B2">
        <v>17</v>
      </c>
      <c r="C2">
        <v>17</v>
      </c>
      <c r="D2">
        <v>22</v>
      </c>
      <c r="E2">
        <v>56</v>
      </c>
      <c r="F2">
        <v>727.68</v>
      </c>
      <c r="G2">
        <v>0.48697176452987984</v>
      </c>
      <c r="H2">
        <v>0.43788391930139975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s="8" t="s">
        <v>48</v>
      </c>
      <c r="B3">
        <v>17</v>
      </c>
      <c r="C3">
        <v>26</v>
      </c>
      <c r="D3">
        <v>24</v>
      </c>
      <c r="E3">
        <v>67</v>
      </c>
      <c r="F3">
        <v>555.07000000000005</v>
      </c>
      <c r="G3">
        <v>0.42523776151081644</v>
      </c>
      <c r="H3">
        <v>0.31884878539456574</v>
      </c>
      <c r="O3">
        <v>0.46</v>
      </c>
      <c r="P3" s="2">
        <v>0.80632183908045885</v>
      </c>
      <c r="Q3" s="2">
        <v>0.48470000000000002</v>
      </c>
      <c r="R3">
        <v>808</v>
      </c>
    </row>
    <row r="4" spans="1:18" x14ac:dyDescent="0.35">
      <c r="A4" t="s">
        <v>28</v>
      </c>
      <c r="B4">
        <f>2+3+3+2+2+2+3+1+4+3+2</f>
        <v>27</v>
      </c>
      <c r="C4">
        <f>2+3+2+2+4+2+3+2+2+3+2</f>
        <v>27</v>
      </c>
      <c r="D4">
        <f>3+2+1+4+3+1+1+1+1+1+2+3</f>
        <v>23</v>
      </c>
      <c r="E4">
        <f>SUM(B4:D4)</f>
        <v>77</v>
      </c>
      <c r="F4">
        <v>1244.5</v>
      </c>
      <c r="G4">
        <v>0.53721600055204066</v>
      </c>
      <c r="H4">
        <v>0.51825781535814563</v>
      </c>
      <c r="O4" s="2">
        <v>0.36249999999999999</v>
      </c>
      <c r="P4" s="2">
        <v>0.65344827586206855</v>
      </c>
      <c r="Q4" s="2">
        <v>0.36430000000000001</v>
      </c>
      <c r="R4" s="2">
        <v>1244</v>
      </c>
    </row>
    <row r="5" spans="1:18" x14ac:dyDescent="0.35">
      <c r="A5" s="4" t="s">
        <v>39</v>
      </c>
      <c r="B5">
        <v>21</v>
      </c>
      <c r="C5">
        <v>34</v>
      </c>
      <c r="D5">
        <v>24</v>
      </c>
      <c r="E5">
        <v>79</v>
      </c>
      <c r="F5">
        <v>952.27</v>
      </c>
    </row>
    <row r="6" spans="1:18" x14ac:dyDescent="0.35">
      <c r="A6" s="3" t="s">
        <v>38</v>
      </c>
      <c r="B6">
        <v>27</v>
      </c>
      <c r="C6">
        <v>26</v>
      </c>
      <c r="D6">
        <v>20</v>
      </c>
      <c r="E6">
        <v>73</v>
      </c>
      <c r="F6">
        <v>1012.32</v>
      </c>
    </row>
    <row r="7" spans="1:18" x14ac:dyDescent="0.35">
      <c r="A7" s="4" t="s">
        <v>47</v>
      </c>
      <c r="B7">
        <v>13</v>
      </c>
      <c r="C7">
        <v>13</v>
      </c>
      <c r="D7">
        <v>10</v>
      </c>
      <c r="E7">
        <v>36</v>
      </c>
      <c r="F7">
        <v>724.29</v>
      </c>
    </row>
    <row r="8" spans="1:18" x14ac:dyDescent="0.35">
      <c r="A8" s="4" t="s">
        <v>45</v>
      </c>
      <c r="B8">
        <v>12</v>
      </c>
      <c r="C8">
        <v>15</v>
      </c>
      <c r="D8">
        <v>13</v>
      </c>
      <c r="E8">
        <v>40</v>
      </c>
      <c r="F8">
        <v>1129.94</v>
      </c>
    </row>
    <row r="9" spans="1:18" x14ac:dyDescent="0.35">
      <c r="A9" s="3" t="s">
        <v>50</v>
      </c>
      <c r="B9">
        <v>18</v>
      </c>
      <c r="C9">
        <v>20</v>
      </c>
      <c r="D9">
        <v>14</v>
      </c>
      <c r="E9">
        <v>52</v>
      </c>
      <c r="F9">
        <v>1264.3399999999999</v>
      </c>
    </row>
    <row r="10" spans="1:18" x14ac:dyDescent="0.35">
      <c r="A10" s="3" t="s">
        <v>3</v>
      </c>
      <c r="B10">
        <v>15</v>
      </c>
      <c r="C10">
        <f>3+4+4+4+0+1+1+0+1+4+0</f>
        <v>22</v>
      </c>
      <c r="D10">
        <f>3+0+3+1+3+4+0+1+3+0+3+1</f>
        <v>22</v>
      </c>
      <c r="E10">
        <f>SUM(B10:D10)</f>
        <v>59</v>
      </c>
      <c r="F10">
        <v>808.85</v>
      </c>
    </row>
    <row r="11" spans="1:18" x14ac:dyDescent="0.35">
      <c r="A11" s="4" t="s">
        <v>49</v>
      </c>
      <c r="B11">
        <v>15</v>
      </c>
      <c r="C11">
        <v>17</v>
      </c>
      <c r="D11">
        <v>19</v>
      </c>
      <c r="E11">
        <v>51</v>
      </c>
      <c r="F11">
        <v>1627.89</v>
      </c>
    </row>
    <row r="12" spans="1:18" x14ac:dyDescent="0.35">
      <c r="A12" s="3" t="s">
        <v>46</v>
      </c>
      <c r="B12">
        <v>14</v>
      </c>
      <c r="C12">
        <v>18</v>
      </c>
      <c r="D12">
        <v>23</v>
      </c>
      <c r="E12">
        <v>55</v>
      </c>
      <c r="F12">
        <v>440.17</v>
      </c>
    </row>
    <row r="13" spans="1:18" x14ac:dyDescent="0.35">
      <c r="A13" s="4" t="s">
        <v>35</v>
      </c>
      <c r="B13">
        <v>18</v>
      </c>
      <c r="C13">
        <v>21</v>
      </c>
      <c r="D13">
        <v>24</v>
      </c>
      <c r="E13">
        <v>63</v>
      </c>
      <c r="F13">
        <v>1411.91</v>
      </c>
    </row>
    <row r="14" spans="1:18" x14ac:dyDescent="0.35">
      <c r="A14" s="4" t="s">
        <v>41</v>
      </c>
      <c r="B14">
        <v>28</v>
      </c>
      <c r="C14">
        <v>24</v>
      </c>
      <c r="D14">
        <v>19</v>
      </c>
      <c r="E14">
        <v>71</v>
      </c>
      <c r="F14">
        <v>1183.1199999999999</v>
      </c>
    </row>
    <row r="15" spans="1:18" x14ac:dyDescent="0.35">
      <c r="A15" s="4" t="s">
        <v>37</v>
      </c>
      <c r="B15">
        <v>21</v>
      </c>
      <c r="C15">
        <v>16</v>
      </c>
      <c r="D15">
        <v>14</v>
      </c>
      <c r="E15">
        <v>51</v>
      </c>
      <c r="F15">
        <v>641.14</v>
      </c>
    </row>
    <row r="16" spans="1:18" x14ac:dyDescent="0.35">
      <c r="A16" s="3" t="s">
        <v>33</v>
      </c>
      <c r="B16">
        <v>12</v>
      </c>
      <c r="C16">
        <v>18</v>
      </c>
      <c r="D16">
        <v>26</v>
      </c>
      <c r="E16">
        <v>56</v>
      </c>
      <c r="F16">
        <v>1127.92</v>
      </c>
    </row>
    <row r="17" spans="1:6" x14ac:dyDescent="0.35">
      <c r="A17" s="4" t="s">
        <v>57</v>
      </c>
      <c r="B17">
        <v>15</v>
      </c>
      <c r="C17">
        <v>14</v>
      </c>
      <c r="D17">
        <v>18</v>
      </c>
      <c r="E17">
        <v>47</v>
      </c>
      <c r="F17">
        <v>803.62</v>
      </c>
    </row>
    <row r="18" spans="1:6" x14ac:dyDescent="0.35">
      <c r="A18" s="4" t="s">
        <v>43</v>
      </c>
      <c r="B18">
        <v>16</v>
      </c>
      <c r="C18">
        <v>11</v>
      </c>
      <c r="D18">
        <v>15</v>
      </c>
      <c r="E18">
        <v>42</v>
      </c>
      <c r="F18">
        <v>939.92</v>
      </c>
    </row>
    <row r="19" spans="1:6" x14ac:dyDescent="0.35">
      <c r="A19" s="3" t="s">
        <v>42</v>
      </c>
      <c r="B19">
        <v>14</v>
      </c>
      <c r="C19">
        <v>16</v>
      </c>
      <c r="D19">
        <v>17</v>
      </c>
      <c r="E19">
        <v>47</v>
      </c>
      <c r="F19">
        <v>771.81</v>
      </c>
    </row>
    <row r="20" spans="1:6" x14ac:dyDescent="0.35">
      <c r="A20" s="3" t="s">
        <v>36</v>
      </c>
      <c r="B20">
        <v>24</v>
      </c>
      <c r="C20">
        <v>25</v>
      </c>
      <c r="D20">
        <v>22</v>
      </c>
      <c r="E20">
        <v>71</v>
      </c>
      <c r="F20">
        <v>1266.79</v>
      </c>
    </row>
    <row r="21" spans="1:6" x14ac:dyDescent="0.35">
      <c r="A21" s="4" t="s">
        <v>55</v>
      </c>
      <c r="B21">
        <v>18</v>
      </c>
      <c r="C21">
        <v>14</v>
      </c>
      <c r="D21">
        <v>5</v>
      </c>
      <c r="E21">
        <v>37</v>
      </c>
      <c r="F21">
        <v>828.46</v>
      </c>
    </row>
    <row r="22" spans="1:6" x14ac:dyDescent="0.35">
      <c r="A22" s="3" t="s">
        <v>34</v>
      </c>
      <c r="B22">
        <v>21</v>
      </c>
      <c r="C22">
        <v>23</v>
      </c>
      <c r="D22">
        <v>14</v>
      </c>
      <c r="E22">
        <v>58</v>
      </c>
      <c r="F22">
        <v>1250.0999999999999</v>
      </c>
    </row>
    <row r="23" spans="1:6" x14ac:dyDescent="0.35">
      <c r="A23" s="3" t="s">
        <v>58</v>
      </c>
      <c r="B23">
        <v>21</v>
      </c>
      <c r="C23">
        <v>22</v>
      </c>
      <c r="D23">
        <v>20</v>
      </c>
      <c r="E23">
        <v>63</v>
      </c>
      <c r="F23">
        <v>757.59</v>
      </c>
    </row>
    <row r="24" spans="1:6" x14ac:dyDescent="0.35">
      <c r="A24" s="3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3" t="s">
        <v>44</v>
      </c>
      <c r="B25">
        <v>17</v>
      </c>
      <c r="C25">
        <v>22</v>
      </c>
      <c r="D25">
        <v>15</v>
      </c>
      <c r="E25">
        <v>54</v>
      </c>
      <c r="F25">
        <v>1333.71</v>
      </c>
    </row>
    <row r="26" spans="1:6" x14ac:dyDescent="0.35">
      <c r="A26" s="3" t="s">
        <v>54</v>
      </c>
      <c r="B26">
        <v>26</v>
      </c>
      <c r="C26">
        <v>20</v>
      </c>
      <c r="D26">
        <v>22</v>
      </c>
      <c r="E26">
        <v>68</v>
      </c>
      <c r="F26">
        <v>1200.1400000000001</v>
      </c>
    </row>
    <row r="27" spans="1:6" x14ac:dyDescent="0.35">
      <c r="A27" s="3" t="s">
        <v>40</v>
      </c>
      <c r="B27">
        <v>27</v>
      </c>
      <c r="C27">
        <v>25</v>
      </c>
      <c r="D27">
        <v>6</v>
      </c>
      <c r="E27">
        <v>58</v>
      </c>
      <c r="F27">
        <v>1276.5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O28"/>
  <sheetViews>
    <sheetView tabSelected="1" zoomScale="70" zoomScaleNormal="70" workbookViewId="0">
      <pane xSplit="1" topLeftCell="B1" activePane="topRight" state="frozen"/>
      <selection pane="topRight" activeCell="H19" activeCellId="5" sqref="O12 O15 O19 H12 H15 H19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15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69</v>
      </c>
      <c r="O1" t="s">
        <v>72</v>
      </c>
    </row>
    <row r="2" spans="1:15" x14ac:dyDescent="0.35">
      <c r="A2" s="26" t="s">
        <v>47</v>
      </c>
      <c r="B2">
        <v>116</v>
      </c>
      <c r="C2">
        <v>724.29</v>
      </c>
      <c r="D2">
        <f>ABS(C2-(6.1511*B2+348.6))</f>
        <v>337.83759999999984</v>
      </c>
      <c r="E2">
        <v>13</v>
      </c>
      <c r="F2">
        <v>13</v>
      </c>
      <c r="G2">
        <v>10</v>
      </c>
      <c r="H2">
        <v>36</v>
      </c>
      <c r="I2">
        <v>0.16</v>
      </c>
    </row>
    <row r="3" spans="1:15" x14ac:dyDescent="0.35">
      <c r="A3" s="19" t="s">
        <v>55</v>
      </c>
      <c r="B3">
        <v>85</v>
      </c>
      <c r="C3">
        <v>828.46</v>
      </c>
      <c r="D3">
        <f>ABS(C3-(6.1511*B3+348.6))</f>
        <v>42.983499999999935</v>
      </c>
      <c r="E3">
        <v>18</v>
      </c>
      <c r="F3">
        <v>14</v>
      </c>
      <c r="G3">
        <v>5</v>
      </c>
      <c r="H3">
        <v>37</v>
      </c>
      <c r="I3">
        <v>0.19</v>
      </c>
    </row>
    <row r="4" spans="1:15" x14ac:dyDescent="0.35">
      <c r="A4" s="8" t="s">
        <v>56</v>
      </c>
      <c r="B4" s="11">
        <v>104</v>
      </c>
      <c r="C4" s="11">
        <v>1394.13</v>
      </c>
      <c r="D4">
        <f>ABS(C4-(6.1511*B4+348.6))</f>
        <v>405.81560000000013</v>
      </c>
      <c r="E4">
        <v>17</v>
      </c>
      <c r="F4">
        <v>10</v>
      </c>
      <c r="G4">
        <v>10</v>
      </c>
      <c r="H4" s="11">
        <v>37</v>
      </c>
      <c r="I4">
        <v>0.09</v>
      </c>
    </row>
    <row r="5" spans="1:15" x14ac:dyDescent="0.35">
      <c r="A5" s="4" t="s">
        <v>45</v>
      </c>
      <c r="B5">
        <v>92</v>
      </c>
      <c r="C5">
        <v>1129.94</v>
      </c>
      <c r="D5">
        <f>ABS(C5-(6.1511*B5+348.6))</f>
        <v>215.43880000000001</v>
      </c>
      <c r="E5">
        <v>12</v>
      </c>
      <c r="F5">
        <v>15</v>
      </c>
      <c r="G5">
        <v>13</v>
      </c>
      <c r="H5">
        <v>40</v>
      </c>
      <c r="I5">
        <v>0.22</v>
      </c>
    </row>
    <row r="6" spans="1:15" x14ac:dyDescent="0.35">
      <c r="A6" s="18" t="s">
        <v>43</v>
      </c>
      <c r="B6">
        <v>93</v>
      </c>
      <c r="C6">
        <v>939.92</v>
      </c>
      <c r="D6">
        <f>ABS(C6-(6.1511*B6+348.6))</f>
        <v>19.267699999999991</v>
      </c>
      <c r="E6">
        <v>16</v>
      </c>
      <c r="F6">
        <v>11</v>
      </c>
      <c r="G6">
        <v>15</v>
      </c>
      <c r="H6">
        <v>42</v>
      </c>
      <c r="I6">
        <v>0.23</v>
      </c>
    </row>
    <row r="7" spans="1:15" x14ac:dyDescent="0.35">
      <c r="A7" s="14" t="s">
        <v>57</v>
      </c>
      <c r="B7">
        <v>95</v>
      </c>
      <c r="C7">
        <v>803.62</v>
      </c>
      <c r="D7">
        <f>ABS(C7-(6.1511*B7+348.6))</f>
        <v>129.33449999999993</v>
      </c>
      <c r="E7">
        <v>15</v>
      </c>
      <c r="F7">
        <v>14</v>
      </c>
      <c r="G7">
        <v>18</v>
      </c>
      <c r="H7">
        <v>47</v>
      </c>
      <c r="I7">
        <v>0.2</v>
      </c>
    </row>
    <row r="8" spans="1:15" x14ac:dyDescent="0.35">
      <c r="A8" s="3" t="s">
        <v>42</v>
      </c>
      <c r="B8">
        <v>77</v>
      </c>
      <c r="C8">
        <v>771.81</v>
      </c>
      <c r="D8">
        <f>ABS(C8-(6.1511*B8+348.6))</f>
        <v>50.42470000000003</v>
      </c>
      <c r="E8">
        <v>14</v>
      </c>
      <c r="F8">
        <v>16</v>
      </c>
      <c r="G8">
        <v>17</v>
      </c>
      <c r="H8">
        <v>47</v>
      </c>
      <c r="I8">
        <v>0.24</v>
      </c>
    </row>
    <row r="9" spans="1:15" x14ac:dyDescent="0.35">
      <c r="A9" s="25" t="s">
        <v>49</v>
      </c>
      <c r="B9" s="9">
        <v>96</v>
      </c>
      <c r="C9" s="9">
        <v>1627.89</v>
      </c>
      <c r="D9">
        <f>ABS(C9-(6.1511*B9+348.6))</f>
        <v>688.78440000000012</v>
      </c>
      <c r="E9">
        <v>15</v>
      </c>
      <c r="F9">
        <v>17</v>
      </c>
      <c r="G9">
        <v>19</v>
      </c>
      <c r="H9" s="9">
        <v>51</v>
      </c>
      <c r="I9">
        <v>0.12</v>
      </c>
    </row>
    <row r="10" spans="1:15" x14ac:dyDescent="0.35">
      <c r="A10" s="4" t="s">
        <v>37</v>
      </c>
      <c r="B10">
        <v>91</v>
      </c>
      <c r="C10">
        <v>641.14</v>
      </c>
      <c r="D10">
        <f>ABS(C10-(6.1511*B10+348.6))</f>
        <v>267.21010000000001</v>
      </c>
      <c r="E10">
        <v>21</v>
      </c>
      <c r="F10">
        <v>16</v>
      </c>
      <c r="G10">
        <v>14</v>
      </c>
      <c r="H10">
        <v>51</v>
      </c>
      <c r="I10">
        <v>0.19</v>
      </c>
    </row>
    <row r="11" spans="1:15" x14ac:dyDescent="0.35">
      <c r="A11" s="3" t="s">
        <v>50</v>
      </c>
      <c r="B11">
        <v>112</v>
      </c>
      <c r="C11">
        <v>1264.3399999999999</v>
      </c>
      <c r="D11">
        <f>ABS(C11-(6.1511*B11+348.6))</f>
        <v>226.81679999999983</v>
      </c>
      <c r="E11">
        <v>18</v>
      </c>
      <c r="F11">
        <v>20</v>
      </c>
      <c r="G11">
        <v>14</v>
      </c>
      <c r="H11">
        <v>52</v>
      </c>
      <c r="I11">
        <v>0.22</v>
      </c>
    </row>
    <row r="12" spans="1:15" x14ac:dyDescent="0.35">
      <c r="A12" s="3" t="s">
        <v>67</v>
      </c>
      <c r="B12" s="8">
        <v>107</v>
      </c>
      <c r="C12" s="8"/>
      <c r="D12" s="15"/>
      <c r="E12" s="8">
        <v>19</v>
      </c>
      <c r="F12" s="8">
        <v>17</v>
      </c>
      <c r="G12" s="8">
        <v>17</v>
      </c>
      <c r="H12" s="8">
        <v>53</v>
      </c>
      <c r="I12" s="8"/>
      <c r="J12" s="8"/>
      <c r="K12" s="8">
        <v>0.27</v>
      </c>
      <c r="L12" s="8"/>
      <c r="M12" s="16">
        <v>0.38</v>
      </c>
      <c r="N12" s="8">
        <v>0.09</v>
      </c>
      <c r="O12">
        <v>0.17</v>
      </c>
    </row>
    <row r="13" spans="1:15" x14ac:dyDescent="0.35">
      <c r="A13" s="3" t="s">
        <v>44</v>
      </c>
      <c r="C13">
        <v>1333.71</v>
      </c>
      <c r="D13">
        <f>ABS(C13-(6.1511*B13+348.6))</f>
        <v>985.11</v>
      </c>
      <c r="E13">
        <v>17</v>
      </c>
      <c r="F13">
        <v>22</v>
      </c>
      <c r="G13">
        <v>15</v>
      </c>
      <c r="H13">
        <v>54</v>
      </c>
      <c r="I13">
        <v>0.18</v>
      </c>
    </row>
    <row r="14" spans="1:15" x14ac:dyDescent="0.35">
      <c r="A14" s="24" t="s">
        <v>46</v>
      </c>
      <c r="B14" s="10">
        <v>119</v>
      </c>
      <c r="C14" s="10">
        <v>440.17</v>
      </c>
      <c r="D14">
        <f>ABS(C14-(6.1511*B14+348.6))</f>
        <v>640.41089999999986</v>
      </c>
      <c r="E14">
        <v>14</v>
      </c>
      <c r="F14">
        <v>18</v>
      </c>
      <c r="G14">
        <v>23</v>
      </c>
      <c r="H14" s="10">
        <v>55</v>
      </c>
      <c r="I14">
        <v>0.32</v>
      </c>
    </row>
    <row r="15" spans="1:15" x14ac:dyDescent="0.35">
      <c r="A15" s="14" t="s">
        <v>59</v>
      </c>
      <c r="B15" s="8">
        <v>103</v>
      </c>
      <c r="C15">
        <v>727.68</v>
      </c>
      <c r="D15" s="8">
        <f>ABS(C15-(6.1511*B15+348.6))</f>
        <v>254.48329999999999</v>
      </c>
      <c r="E15">
        <v>17</v>
      </c>
      <c r="F15">
        <v>17</v>
      </c>
      <c r="G15">
        <v>22</v>
      </c>
      <c r="H15">
        <v>56</v>
      </c>
      <c r="I15">
        <v>0.19</v>
      </c>
      <c r="J15">
        <v>0.64</v>
      </c>
      <c r="K15">
        <v>0.06</v>
      </c>
      <c r="L15">
        <v>0</v>
      </c>
      <c r="M15">
        <v>0.38</v>
      </c>
      <c r="O15">
        <v>1E-3</v>
      </c>
    </row>
    <row r="16" spans="1:15" x14ac:dyDescent="0.35">
      <c r="A16" s="3" t="s">
        <v>33</v>
      </c>
      <c r="B16">
        <v>120</v>
      </c>
      <c r="C16">
        <v>1127.92</v>
      </c>
      <c r="D16">
        <f>ABS(C16-(6.1511*B16+348.6))</f>
        <v>41.188000000000102</v>
      </c>
      <c r="E16">
        <v>12</v>
      </c>
      <c r="F16">
        <v>18</v>
      </c>
      <c r="G16">
        <v>26</v>
      </c>
      <c r="H16">
        <v>56</v>
      </c>
      <c r="I16">
        <v>0.12</v>
      </c>
    </row>
    <row r="17" spans="1:15" x14ac:dyDescent="0.35">
      <c r="A17" s="3" t="s">
        <v>34</v>
      </c>
      <c r="B17">
        <v>123</v>
      </c>
      <c r="C17">
        <v>1250.0999999999999</v>
      </c>
      <c r="D17">
        <f>ABS(C17-(6.1511*B17+348.6))</f>
        <v>144.91469999999981</v>
      </c>
      <c r="E17">
        <v>21</v>
      </c>
      <c r="F17">
        <v>23</v>
      </c>
      <c r="G17">
        <v>14</v>
      </c>
      <c r="H17">
        <v>58</v>
      </c>
      <c r="I17">
        <v>0.19</v>
      </c>
    </row>
    <row r="18" spans="1:15" x14ac:dyDescent="0.35">
      <c r="A18" s="17" t="s">
        <v>40</v>
      </c>
      <c r="B18">
        <v>113</v>
      </c>
      <c r="C18">
        <v>1276.5</v>
      </c>
      <c r="D18">
        <f>ABS(C18-(6.1511*B18+348.6))</f>
        <v>232.82569999999987</v>
      </c>
      <c r="E18">
        <v>27</v>
      </c>
      <c r="F18">
        <v>25</v>
      </c>
      <c r="G18">
        <v>6</v>
      </c>
      <c r="H18">
        <v>58</v>
      </c>
      <c r="I18">
        <v>0.2</v>
      </c>
    </row>
    <row r="19" spans="1:15" x14ac:dyDescent="0.35">
      <c r="A19" s="3" t="s">
        <v>3</v>
      </c>
      <c r="B19">
        <f>3+7+4+2+5+4+7+5+7+4+4+4+4+1+3+1+2+3+7+4+2+7+7+4+5+7+4+4</f>
        <v>121</v>
      </c>
      <c r="C19">
        <v>808.85</v>
      </c>
      <c r="D19">
        <f>ABS(C19-(6.1511*B19+348.6))</f>
        <v>284.03309999999999</v>
      </c>
      <c r="E19">
        <v>15</v>
      </c>
      <c r="F19">
        <v>22</v>
      </c>
      <c r="G19">
        <v>22</v>
      </c>
      <c r="H19">
        <f>SUM(E19:G19)</f>
        <v>59</v>
      </c>
      <c r="I19">
        <v>0.2</v>
      </c>
      <c r="J19">
        <v>0.81</v>
      </c>
      <c r="K19">
        <v>0.28999999999999998</v>
      </c>
      <c r="L19">
        <v>0</v>
      </c>
      <c r="M19" s="11">
        <v>0.47</v>
      </c>
      <c r="O19">
        <v>0.19</v>
      </c>
    </row>
    <row r="20" spans="1:15" x14ac:dyDescent="0.35">
      <c r="A20" s="4" t="s">
        <v>35</v>
      </c>
      <c r="B20">
        <v>126</v>
      </c>
      <c r="C20">
        <v>1411.91</v>
      </c>
      <c r="D20">
        <f>ABS(C20-(6.1511*B20+348.6))</f>
        <v>288.27140000000009</v>
      </c>
      <c r="E20">
        <v>18</v>
      </c>
      <c r="F20">
        <v>21</v>
      </c>
      <c r="G20">
        <v>24</v>
      </c>
      <c r="H20">
        <v>63</v>
      </c>
      <c r="I20">
        <v>0.18</v>
      </c>
    </row>
    <row r="21" spans="1:15" x14ac:dyDescent="0.35">
      <c r="A21" s="3" t="s">
        <v>58</v>
      </c>
      <c r="B21">
        <v>104</v>
      </c>
      <c r="C21">
        <v>757.59</v>
      </c>
      <c r="D21">
        <f>ABS(C21-(6.1511*B21+348.6))</f>
        <v>230.72439999999995</v>
      </c>
      <c r="E21">
        <v>21</v>
      </c>
      <c r="F21">
        <v>22</v>
      </c>
      <c r="G21">
        <v>20</v>
      </c>
      <c r="H21">
        <v>63</v>
      </c>
      <c r="I21">
        <v>0.21</v>
      </c>
    </row>
    <row r="22" spans="1:15" x14ac:dyDescent="0.35">
      <c r="A22" s="28" t="s">
        <v>48</v>
      </c>
      <c r="B22" s="12">
        <v>104</v>
      </c>
      <c r="C22" s="12">
        <v>555.07000000000005</v>
      </c>
      <c r="D22">
        <f>ABS(C22-(6.1511*B22+348.6))</f>
        <v>433.24439999999993</v>
      </c>
      <c r="E22">
        <v>17</v>
      </c>
      <c r="F22">
        <v>26</v>
      </c>
      <c r="G22">
        <v>24</v>
      </c>
      <c r="H22" s="12">
        <v>67</v>
      </c>
      <c r="I22">
        <v>0.27</v>
      </c>
    </row>
    <row r="23" spans="1:15" x14ac:dyDescent="0.35">
      <c r="A23" s="3" t="s">
        <v>54</v>
      </c>
      <c r="B23">
        <v>132</v>
      </c>
      <c r="C23">
        <v>1200.1400000000001</v>
      </c>
      <c r="D23">
        <f>ABS(C23-(6.1511*B23+348.6))</f>
        <v>39.594800000000077</v>
      </c>
      <c r="E23">
        <v>26</v>
      </c>
      <c r="F23">
        <v>20</v>
      </c>
      <c r="G23">
        <v>22</v>
      </c>
      <c r="H23">
        <v>68</v>
      </c>
      <c r="I23">
        <v>0.2</v>
      </c>
    </row>
    <row r="24" spans="1:15" x14ac:dyDescent="0.35">
      <c r="A24" s="14" t="s">
        <v>41</v>
      </c>
      <c r="B24">
        <v>113</v>
      </c>
      <c r="C24">
        <v>1183.1199999999999</v>
      </c>
      <c r="D24">
        <f>ABS(C24-(6.1511*B24+348.6))</f>
        <v>139.44569999999976</v>
      </c>
      <c r="E24">
        <v>28</v>
      </c>
      <c r="F24">
        <v>24</v>
      </c>
      <c r="G24">
        <v>19</v>
      </c>
      <c r="H24">
        <v>71</v>
      </c>
      <c r="I24">
        <v>0.32</v>
      </c>
    </row>
    <row r="25" spans="1:15" x14ac:dyDescent="0.35">
      <c r="A25" s="3" t="s">
        <v>36</v>
      </c>
      <c r="B25">
        <v>139</v>
      </c>
      <c r="C25">
        <v>1266.79</v>
      </c>
      <c r="D25">
        <f>ABS(C25-(6.1511*B25+348.6))</f>
        <v>63.1871000000001</v>
      </c>
      <c r="E25">
        <v>24</v>
      </c>
      <c r="F25">
        <v>25</v>
      </c>
      <c r="G25">
        <v>22</v>
      </c>
      <c r="H25">
        <v>71</v>
      </c>
      <c r="I25">
        <v>0.2</v>
      </c>
    </row>
    <row r="26" spans="1:15" x14ac:dyDescent="0.35">
      <c r="A26" s="3" t="s">
        <v>38</v>
      </c>
      <c r="B26">
        <v>129</v>
      </c>
      <c r="C26">
        <v>1012.32</v>
      </c>
      <c r="D26">
        <f>ABS(C26-(6.1511*B26+348.6))</f>
        <v>129.77189999999985</v>
      </c>
      <c r="E26">
        <v>27</v>
      </c>
      <c r="F26">
        <v>26</v>
      </c>
      <c r="G26">
        <v>20</v>
      </c>
      <c r="H26">
        <v>73</v>
      </c>
      <c r="I26">
        <v>0.21</v>
      </c>
    </row>
    <row r="27" spans="1:15" x14ac:dyDescent="0.35">
      <c r="A27" s="17" t="s">
        <v>28</v>
      </c>
      <c r="B27">
        <f>3+6+2+2+4+2+6+4+5+4+3+3+5+3+7+2+4+5+2+6+5+2+4+4+2+5+6+1</f>
        <v>107</v>
      </c>
      <c r="C27">
        <v>1244.5</v>
      </c>
      <c r="D27">
        <f>ABS(C27-(6.1511*B27+348.6))</f>
        <v>237.73230000000001</v>
      </c>
      <c r="E27">
        <v>27</v>
      </c>
      <c r="F27">
        <v>27</v>
      </c>
      <c r="G27">
        <v>23</v>
      </c>
      <c r="H27">
        <f>SUM(E27:G27)</f>
        <v>77</v>
      </c>
      <c r="I27">
        <v>0.19</v>
      </c>
      <c r="J27">
        <v>0.66</v>
      </c>
      <c r="K27">
        <v>0.18</v>
      </c>
      <c r="M27" s="11">
        <v>0.36</v>
      </c>
    </row>
    <row r="28" spans="1:15" x14ac:dyDescent="0.35">
      <c r="A28" s="27" t="s">
        <v>39</v>
      </c>
      <c r="B28">
        <v>112</v>
      </c>
      <c r="C28">
        <v>952.27</v>
      </c>
      <c r="D28">
        <f>ABS(C28-(6.1511*B28+348.6))</f>
        <v>85.253200000000106</v>
      </c>
      <c r="E28">
        <v>21</v>
      </c>
      <c r="F28">
        <v>34</v>
      </c>
      <c r="G28">
        <v>24</v>
      </c>
      <c r="H28">
        <v>79</v>
      </c>
      <c r="I28">
        <v>0.16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A44"/>
  <sheetViews>
    <sheetView zoomScale="55" zoomScaleNormal="55" workbookViewId="0">
      <selection activeCell="J1" sqref="J1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2" width="23.81640625" customWidth="1"/>
    <col min="23" max="23" width="22.7265625" customWidth="1"/>
    <col min="24" max="24" width="15.1796875" customWidth="1"/>
  </cols>
  <sheetData>
    <row r="1" spans="1:27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52</v>
      </c>
    </row>
    <row r="2" spans="1:27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8">
        <v>0.5</v>
      </c>
      <c r="X2" s="8">
        <v>0.4</v>
      </c>
      <c r="Y2" s="8">
        <v>0.3</v>
      </c>
      <c r="Z2" s="8">
        <v>0.3</v>
      </c>
      <c r="AA2">
        <v>727.68</v>
      </c>
    </row>
    <row r="3" spans="1:27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22">
        <v>0.5</v>
      </c>
      <c r="X3" s="22">
        <v>0.3</v>
      </c>
      <c r="Y3" s="22">
        <v>0.4</v>
      </c>
      <c r="Z3" s="22">
        <v>0.2</v>
      </c>
      <c r="AA3">
        <v>555.07000000000005</v>
      </c>
    </row>
    <row r="4" spans="1:27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1">
        <f>8.3/88</f>
        <v>9.4318181818181829E-2</v>
      </c>
      <c r="X4" s="21">
        <f>5.4/88</f>
        <v>6.136363636363637E-2</v>
      </c>
      <c r="Y4" s="21">
        <f>7.8/88</f>
        <v>8.8636363636363638E-2</v>
      </c>
      <c r="Z4" s="21">
        <f>1.3/88</f>
        <v>1.4772727272727272E-2</v>
      </c>
      <c r="AA4">
        <v>1244.5</v>
      </c>
    </row>
    <row r="5" spans="1:27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5">
        <v>0.2</v>
      </c>
      <c r="X5" s="5">
        <v>0.3</v>
      </c>
      <c r="Y5" s="5">
        <v>0.8</v>
      </c>
      <c r="Z5" s="5">
        <v>0.1</v>
      </c>
      <c r="AA5">
        <v>952.27</v>
      </c>
    </row>
    <row r="6" spans="1:27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6">
        <v>0.8</v>
      </c>
      <c r="X6" s="6">
        <v>0.4</v>
      </c>
      <c r="Y6" s="6">
        <v>1</v>
      </c>
      <c r="Z6" s="6">
        <v>0.3</v>
      </c>
      <c r="AA6">
        <v>1012.32</v>
      </c>
    </row>
    <row r="7" spans="1:27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5">
        <v>0.6</v>
      </c>
      <c r="X7" s="5">
        <v>0.6</v>
      </c>
      <c r="Y7" s="5">
        <v>0.3</v>
      </c>
      <c r="Z7" s="5">
        <v>0.4</v>
      </c>
      <c r="AA7">
        <v>724.29</v>
      </c>
    </row>
    <row r="8" spans="1:27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5">
        <v>0.1</v>
      </c>
      <c r="X8" s="5">
        <v>0.1</v>
      </c>
      <c r="Y8" s="5">
        <v>0.1</v>
      </c>
      <c r="Z8" s="5">
        <v>0.1</v>
      </c>
      <c r="AA8">
        <v>1129.94</v>
      </c>
    </row>
    <row r="9" spans="1:27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6">
        <v>0.9</v>
      </c>
      <c r="X9" s="6">
        <v>0.2</v>
      </c>
      <c r="Y9" s="6">
        <v>0.1</v>
      </c>
      <c r="Z9" s="6">
        <v>0.3</v>
      </c>
      <c r="AA9">
        <v>1264.3399999999999</v>
      </c>
    </row>
    <row r="10" spans="1:27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1">
        <f>27/88</f>
        <v>0.30681818181818182</v>
      </c>
      <c r="X10" s="21">
        <f>25/88</f>
        <v>0.28409090909090912</v>
      </c>
      <c r="Y10" s="21">
        <f>57/88</f>
        <v>0.64772727272727271</v>
      </c>
      <c r="Z10" s="21">
        <f>5/88</f>
        <v>5.6818181818181816E-2</v>
      </c>
      <c r="AA10">
        <v>808.85</v>
      </c>
    </row>
    <row r="11" spans="1:27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5">
        <v>0.8</v>
      </c>
      <c r="X11" s="5">
        <v>0.3</v>
      </c>
      <c r="Y11" s="5">
        <v>0.2</v>
      </c>
      <c r="Z11" s="5">
        <v>0.2</v>
      </c>
      <c r="AA11">
        <v>1627.89</v>
      </c>
    </row>
    <row r="12" spans="1:27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6">
        <v>0.4</v>
      </c>
      <c r="X12" s="6">
        <v>0.3</v>
      </c>
      <c r="Y12" s="6">
        <v>0.2</v>
      </c>
      <c r="Z12" s="6">
        <v>0.1</v>
      </c>
      <c r="AA12">
        <v>440.17</v>
      </c>
    </row>
    <row r="13" spans="1:27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5">
        <v>0.5</v>
      </c>
      <c r="X13" s="5">
        <v>0.3</v>
      </c>
      <c r="Y13" s="5">
        <v>0.2</v>
      </c>
      <c r="Z13" s="5">
        <v>0.3</v>
      </c>
      <c r="AA13">
        <v>1411.91</v>
      </c>
    </row>
    <row r="14" spans="1:27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5">
        <v>0.4</v>
      </c>
      <c r="X14" s="5">
        <v>0.3</v>
      </c>
      <c r="Y14" s="5">
        <v>0.8</v>
      </c>
      <c r="Z14" s="5">
        <v>0.2</v>
      </c>
      <c r="AA14">
        <v>1183.1199999999999</v>
      </c>
    </row>
    <row r="15" spans="1:27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5">
        <v>0.2</v>
      </c>
      <c r="X15" s="5">
        <v>0.2</v>
      </c>
      <c r="Y15" s="5">
        <v>0.4</v>
      </c>
      <c r="Z15" s="5">
        <v>0.2</v>
      </c>
      <c r="AA15">
        <v>641.14</v>
      </c>
    </row>
    <row r="16" spans="1:27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5">
        <v>0.6</v>
      </c>
      <c r="X16" s="5">
        <v>0.3</v>
      </c>
      <c r="Y16" s="5">
        <v>0.2</v>
      </c>
      <c r="Z16" s="5">
        <v>0.1</v>
      </c>
      <c r="AA16">
        <v>1127.92</v>
      </c>
    </row>
    <row r="17" spans="1:27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3">
        <v>0.1</v>
      </c>
      <c r="X17" s="3">
        <v>0.3</v>
      </c>
      <c r="Y17" s="3">
        <v>0.4</v>
      </c>
      <c r="Z17" s="3">
        <v>0.2</v>
      </c>
      <c r="AA17">
        <v>803.62</v>
      </c>
    </row>
    <row r="18" spans="1:27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5">
        <v>0.7</v>
      </c>
      <c r="X18" s="5">
        <v>0.1</v>
      </c>
      <c r="Y18" s="5">
        <v>0.4</v>
      </c>
      <c r="Z18" s="5">
        <v>0.1</v>
      </c>
      <c r="AA18">
        <v>939.92</v>
      </c>
    </row>
    <row r="19" spans="1:27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6">
        <v>0.2</v>
      </c>
      <c r="X19" s="6">
        <v>0.2</v>
      </c>
      <c r="Y19" s="6">
        <v>0.5</v>
      </c>
      <c r="Z19" s="6">
        <v>0.1</v>
      </c>
      <c r="AA19">
        <v>771.81</v>
      </c>
    </row>
    <row r="20" spans="1:27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6">
        <v>0.5</v>
      </c>
      <c r="X20" s="6">
        <v>0.2</v>
      </c>
      <c r="Y20" s="6">
        <v>0.8</v>
      </c>
      <c r="Z20" s="6">
        <v>0.4</v>
      </c>
      <c r="AA20">
        <v>1266.79</v>
      </c>
    </row>
    <row r="21" spans="1:27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3">
        <v>0.5</v>
      </c>
      <c r="X21" s="3">
        <v>0.3</v>
      </c>
      <c r="Y21" s="3">
        <v>0.2</v>
      </c>
      <c r="Z21" s="3">
        <v>0.1</v>
      </c>
      <c r="AA21">
        <v>828.46</v>
      </c>
    </row>
    <row r="22" spans="1:27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6">
        <v>0.5</v>
      </c>
      <c r="X22" s="6">
        <v>0.3</v>
      </c>
      <c r="Y22" s="6">
        <v>0.7</v>
      </c>
      <c r="Z22" s="6">
        <v>0.5</v>
      </c>
      <c r="AA22">
        <v>1250.0999999999999</v>
      </c>
    </row>
    <row r="23" spans="1:27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4">
        <v>0.1</v>
      </c>
      <c r="X23" s="4">
        <v>0.2</v>
      </c>
      <c r="Y23" s="4">
        <v>0.4</v>
      </c>
      <c r="Z23" s="4">
        <v>0.2</v>
      </c>
      <c r="AA23">
        <v>757.59</v>
      </c>
    </row>
    <row r="24" spans="1:27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4">
        <v>0.5</v>
      </c>
      <c r="X24" s="4">
        <v>0.1</v>
      </c>
      <c r="Y24" s="4">
        <v>0.1</v>
      </c>
      <c r="Z24" s="4">
        <v>0.1</v>
      </c>
      <c r="AA24">
        <v>1394.13</v>
      </c>
    </row>
    <row r="25" spans="1:27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6">
        <v>0.8</v>
      </c>
      <c r="X25" s="6">
        <v>0.6</v>
      </c>
      <c r="Y25" s="6">
        <v>0.8</v>
      </c>
      <c r="Z25" s="6">
        <v>0.4</v>
      </c>
      <c r="AA25">
        <v>1333.71</v>
      </c>
    </row>
    <row r="26" spans="1:27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4">
        <v>0.5</v>
      </c>
      <c r="X26" s="4">
        <v>0.3</v>
      </c>
      <c r="Y26" s="4">
        <v>0.9</v>
      </c>
      <c r="Z26" s="4">
        <v>0.1</v>
      </c>
      <c r="AA26">
        <v>1200.1400000000001</v>
      </c>
    </row>
    <row r="27" spans="1:27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6">
        <v>0.2</v>
      </c>
      <c r="X27" s="6">
        <v>0.3</v>
      </c>
      <c r="Y27" s="6">
        <v>0.5</v>
      </c>
      <c r="Z27" s="6">
        <v>0.3</v>
      </c>
      <c r="AA27">
        <v>1276.5</v>
      </c>
    </row>
    <row r="28" spans="1:27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7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7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2022-03-22T15:57:47Z</dcterms:modified>
</cp:coreProperties>
</file>