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2ba5e4d6c31477a/Documents/GitHub/psych/experience/sub-62LL/"/>
    </mc:Choice>
  </mc:AlternateContent>
  <xr:revisionPtr revIDLastSave="0" documentId="8_{FD5AA2BA-E2F4-44AE-9231-BE76825E1D22}" xr6:coauthVersionLast="47" xr6:coauthVersionMax="47" xr10:uidLastSave="{00000000-0000-0000-0000-000000000000}"/>
  <bookViews>
    <workbookView xWindow="-110" yWindow="490" windowWidth="19420" windowHeight="10420"/>
  </bookViews>
  <sheets>
    <sheet name="resultats_RT_sub-62LL (2)" sheetId="2" r:id="rId1"/>
    <sheet name="resultats_RT_sub-62LL" sheetId="1" r:id="rId2"/>
  </sheets>
  <definedNames>
    <definedName name="DonnéesExternes_1" localSheetId="0" hidden="1">'resultats_RT_sub-62LL (2)'!$A$1:$M$11</definedName>
  </definedNames>
  <calcPr calcId="0"/>
</workbook>
</file>

<file path=xl/calcChain.xml><?xml version="1.0" encoding="utf-8"?>
<calcChain xmlns="http://schemas.openxmlformats.org/spreadsheetml/2006/main">
  <c r="B18" i="2" l="1"/>
  <c r="B17" i="2"/>
  <c r="B16" i="2"/>
  <c r="C14" i="2"/>
  <c r="D14" i="2"/>
  <c r="E14" i="2"/>
  <c r="F14" i="2"/>
  <c r="G14" i="2"/>
  <c r="H14" i="2"/>
  <c r="I14" i="2"/>
  <c r="J14" i="2"/>
  <c r="K14" i="2"/>
  <c r="L14" i="2"/>
  <c r="M14" i="2"/>
  <c r="B14" i="2"/>
  <c r="C13" i="2"/>
  <c r="D13" i="2"/>
  <c r="E13" i="2"/>
  <c r="F13" i="2"/>
  <c r="G13" i="2"/>
  <c r="H13" i="2"/>
  <c r="I13" i="2"/>
  <c r="J13" i="2"/>
  <c r="K13" i="2"/>
  <c r="L13" i="2"/>
  <c r="M13" i="2"/>
  <c r="B13" i="2"/>
  <c r="C12" i="2"/>
  <c r="D12" i="2"/>
  <c r="E12" i="2"/>
  <c r="F12" i="2"/>
  <c r="G12" i="2"/>
  <c r="H12" i="2"/>
  <c r="I12" i="2"/>
  <c r="J12" i="2"/>
  <c r="K12" i="2"/>
  <c r="L12" i="2"/>
  <c r="M12" i="2"/>
  <c r="B12" i="2"/>
</calcChain>
</file>

<file path=xl/connections.xml><?xml version="1.0" encoding="utf-8"?>
<connections xmlns="http://schemas.openxmlformats.org/spreadsheetml/2006/main">
  <connection id="1" keepAlive="1" name="Requête - resultats_RT_sub-62LL" description="Connexion à la requête « resultats_RT_sub-62LL » dans le classeur." type="5" refreshedVersion="7" background="1" saveData="1">
    <dbPr connection="Provider=Microsoft.Mashup.OleDb.1;Data Source=$Workbook$;Location=resultats_RT_sub-62LL;Extended Properties=&quot;&quot;" command="SELECT * FROM [resultats_RT_sub-62LL]"/>
  </connection>
</connections>
</file>

<file path=xl/sharedStrings.xml><?xml version="1.0" encoding="utf-8"?>
<sst xmlns="http://schemas.openxmlformats.org/spreadsheetml/2006/main" count="37" uniqueCount="37">
  <si>
    <t>Essai,Haut 0.2,Haut 0.5,Haut 0.8,Bas 0.2,Bas 0.5,Bas 0.8,Gauche 0.2,Gauche 0.5,Gauche 0.8,Droite 0.2,Droite 0.5,Droite 0.8</t>
  </si>
  <si>
    <t>essai0,0.49444730021059513,0.32205480011180043,0.3078065002337098,0.382145999930799,0.3395416000857949,0.34108659997582436,0.33727419981732965,0.3887717998586595,0.3297683000564575,0.5113861002027988,0.3706653001718223,0.3085944000631571</t>
  </si>
  <si>
    <t>essai1,0.4318737997673452,0.3539172997698188,0.4213137002661824,0.36690380005165935,0.32299660006538033,0.3401711001060903,0.4494517999701202,0.3576965001411736,0.32818559976294637,0.333613199647516,0.35447550006210804,0.340621099807322</t>
  </si>
  <si>
    <t>essai2,0.43006089981645346,0.3566439999267459,0.34172779973596334,0.31821339996531606,0.3535058000124991,0.37246889993548393,0.3694989001378417,0.23113999981433153,0.2626596000045538,0.36503779981285334,0.3683195998892188,0.45577479992061853</t>
  </si>
  <si>
    <t>essai3,0.39809609996154904,0.34049190022051334,0.2924047000706196,0.35048789996653795,0.3380776001140475,0.34059560019522905,0.367259600199759,0.3415170996449888,0.3113752999342978,0.36492899991571903,0.42013980029150844,0.3406664002686739</t>
  </si>
  <si>
    <t>essai4,0.3514009998179972,0.35385309997946024,0.37215600023046136,0.3150555999018252,0.3207987998612225,0.37077439995482564,0.3538017002865672,0.2786991996690631,0.2658778000622988,0.367563399951905,0.4007096001878381,0.3428932996466756</t>
  </si>
  <si>
    <t>essai5,0.431536799762398,0.420049499720335,0.3592524998821318,0.31900359969586134,0.3233586000278592,0.2785856002010405,0.37079379986971617,0.37457709992304444,0.32678839983418584,0.38388390000909567,0.33936289977282286,0.34338400000706315</t>
  </si>
  <si>
    <t>essai6,0.38167089968919754,0.32348319981247187,0.3261641003191471,0.36673650005832314,0.2930924999527633,0.308825199957937,0.3703368999995291,0.29331029998138547,0.2953510000370443,0.383466400206089,0.7686871001496911,0.4057290996424854</t>
  </si>
  <si>
    <t>essai7,0.3350283997133374,0.37074779998511076,0.3570335004478693,0.4610884999856353,0.3066175002604723,0.3096929001621902,0.353617399930954,0.4382315003313124,0.3260936997830868,0.35163909988477826,0.36820559995248914,0.38858989998698235</t>
  </si>
  <si>
    <t>essai8,0.3352672001346946,0.3236058000475168,0.35793540021404624,0.3671141001395881,0.3866940001025796,0.3406624998897314,0.3204559003934264,0.3353764000348747,0.3099155998788774,0.36331320041790605,0.33776989998295903,0.2920613996684551</t>
  </si>
  <si>
    <t>essai9,0.3832851001061499,0.3546285000629723,0.3246530997566879,0.3188145998865366,0.33868669997900724,0.39072589995339513,0.3355384999886155,0.3393112998455763,0.2969839000143111,0.33041979977861047,0.2738883998245001,0.32559269992634654</t>
  </si>
  <si>
    <t>Essai</t>
  </si>
  <si>
    <t>essai0</t>
  </si>
  <si>
    <t>essai1</t>
  </si>
  <si>
    <t>essai2</t>
  </si>
  <si>
    <t>essai3</t>
  </si>
  <si>
    <t>essai4</t>
  </si>
  <si>
    <t>essai5</t>
  </si>
  <si>
    <t>essai6</t>
  </si>
  <si>
    <t>essai7</t>
  </si>
  <si>
    <t>essai8</t>
  </si>
  <si>
    <t>essai9</t>
  </si>
  <si>
    <t>Haut 0,2</t>
  </si>
  <si>
    <t>Haut 0,5</t>
  </si>
  <si>
    <t>Haut 0,8</t>
  </si>
  <si>
    <t>Bas 0,2</t>
  </si>
  <si>
    <t>Bas 0,5</t>
  </si>
  <si>
    <t>Bas 0,8</t>
  </si>
  <si>
    <t>Gauche 0,2</t>
  </si>
  <si>
    <t>Gauche 0,5</t>
  </si>
  <si>
    <t>Gauche 0,8</t>
  </si>
  <si>
    <t>Droite 0,2</t>
  </si>
  <si>
    <t>Droite 0,5</t>
  </si>
  <si>
    <t>Droite 0,8</t>
  </si>
  <si>
    <t>Moy</t>
  </si>
  <si>
    <t>CV HB</t>
  </si>
  <si>
    <t>CV DG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</si>
</sst>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NumberFormat="1"/>
    <xf numFmtId="2" fontId="0" fillId="0" borderId="0" xfId="0" applyNumberForma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2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DonnéesExternes_1" connectionId="1" autoFormatId="16" applyNumberFormats="0" applyBorderFormats="0" applyFontFormats="0" applyPatternFormats="0" applyAlignmentFormats="0" applyWidthHeightFormats="0">
  <queryTableRefresh nextId="14">
    <queryTableFields count="13">
      <queryTableField id="1" name="Essai" tableColumnId="1"/>
      <queryTableField id="2" name="Haut 0.2" tableColumnId="2"/>
      <queryTableField id="3" name="Haut 0.5" tableColumnId="3"/>
      <queryTableField id="4" name="Haut 0.8" tableColumnId="4"/>
      <queryTableField id="5" name="Bas 0.2" tableColumnId="5"/>
      <queryTableField id="6" name="Bas 0.5" tableColumnId="6"/>
      <queryTableField id="7" name="Bas 0.8" tableColumnId="7"/>
      <queryTableField id="8" name="Gauche 0.2" tableColumnId="8"/>
      <queryTableField id="9" name="Gauche 0.5" tableColumnId="9"/>
      <queryTableField id="10" name="Gauche 0.8" tableColumnId="10"/>
      <queryTableField id="11" name="Droite 0.2" tableColumnId="11"/>
      <queryTableField id="12" name="Droite 0.5" tableColumnId="12"/>
      <queryTableField id="13" name="Droite 0.8" tableColumnId="1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resultats_RT_sub_62LL" displayName="resultats_RT_sub_62LL" ref="A1:M12" tableType="queryTable" totalsRowCount="1">
  <autoFilter ref="A1:M11"/>
  <tableColumns count="13">
    <tableColumn id="1" uniqueName="1" name="Essai" queryTableFieldId="1" dataDxfId="25" totalsRowDxfId="12"/>
    <tableColumn id="2" uniqueName="2" name="Haut 0,2" totalsRowFunction="custom" queryTableFieldId="2" dataDxfId="24" totalsRowDxfId="11">
      <totalsRowFormula>AVERAGE(resultats_RT_sub_62LL[Haut 0,2])</totalsRowFormula>
    </tableColumn>
    <tableColumn id="3" uniqueName="3" name="Haut 0,5" totalsRowFunction="custom" queryTableFieldId="3" dataDxfId="23" totalsRowDxfId="10">
      <totalsRowFormula>AVERAGE(resultats_RT_sub_62LL[Haut 0,5])</totalsRowFormula>
    </tableColumn>
    <tableColumn id="4" uniqueName="4" name="Haut 0,8" totalsRowFunction="custom" queryTableFieldId="4" dataDxfId="22" totalsRowDxfId="9">
      <totalsRowFormula>AVERAGE(resultats_RT_sub_62LL[Haut 0,8])</totalsRowFormula>
    </tableColumn>
    <tableColumn id="5" uniqueName="5" name="Bas 0,2" totalsRowFunction="custom" queryTableFieldId="5" dataDxfId="21" totalsRowDxfId="8">
      <totalsRowFormula>AVERAGE(resultats_RT_sub_62LL[Bas 0,2])</totalsRowFormula>
    </tableColumn>
    <tableColumn id="6" uniqueName="6" name="Bas 0,5" totalsRowFunction="custom" queryTableFieldId="6" dataDxfId="20" totalsRowDxfId="7">
      <totalsRowFormula>AVERAGE(resultats_RT_sub_62LL[Bas 0,5])</totalsRowFormula>
    </tableColumn>
    <tableColumn id="7" uniqueName="7" name="Bas 0,8" totalsRowFunction="custom" queryTableFieldId="7" dataDxfId="19" totalsRowDxfId="6">
      <totalsRowFormula>AVERAGE(resultats_RT_sub_62LL[Bas 0,8])</totalsRowFormula>
    </tableColumn>
    <tableColumn id="8" uniqueName="8" name="Gauche 0,2" totalsRowFunction="custom" queryTableFieldId="8" dataDxfId="18" totalsRowDxfId="5">
      <totalsRowFormula>AVERAGE(resultats_RT_sub_62LL[Gauche 0,2])</totalsRowFormula>
    </tableColumn>
    <tableColumn id="9" uniqueName="9" name="Gauche 0,5" totalsRowFunction="custom" queryTableFieldId="9" dataDxfId="17" totalsRowDxfId="4">
      <totalsRowFormula>AVERAGE(resultats_RT_sub_62LL[Gauche 0,5])</totalsRowFormula>
    </tableColumn>
    <tableColumn id="10" uniqueName="10" name="Gauche 0,8" totalsRowFunction="custom" queryTableFieldId="10" dataDxfId="16" totalsRowDxfId="3">
      <totalsRowFormula>AVERAGE(resultats_RT_sub_62LL[Gauche 0,8])</totalsRowFormula>
    </tableColumn>
    <tableColumn id="11" uniqueName="11" name="Droite 0,2" totalsRowFunction="custom" queryTableFieldId="11" dataDxfId="15" totalsRowDxfId="2">
      <totalsRowFormula>AVERAGE(resultats_RT_sub_62LL[Droite 0,2])</totalsRowFormula>
    </tableColumn>
    <tableColumn id="12" uniqueName="12" name="Droite 0,5" totalsRowFunction="custom" queryTableFieldId="12" dataDxfId="14" totalsRowDxfId="1">
      <totalsRowFormula>AVERAGE(resultats_RT_sub_62LL[Droite 0,5])</totalsRowFormula>
    </tableColumn>
    <tableColumn id="13" uniqueName="13" name="Droite 0,8" totalsRowFunction="custom" queryTableFieldId="13" dataDxfId="13" totalsRowDxfId="0">
      <totalsRowFormula>AVERAGE(resultats_RT_sub_62LL[Droite 0,8])</totalsRow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tabSelected="1" zoomScale="70" zoomScaleNormal="70" workbookViewId="0">
      <selection activeCell="B12" sqref="B12:M12"/>
    </sheetView>
  </sheetViews>
  <sheetFormatPr baseColWidth="10" defaultRowHeight="14.5" x14ac:dyDescent="0.35"/>
  <cols>
    <col min="1" max="1" width="7.1796875" bestFit="1" customWidth="1"/>
    <col min="2" max="13" width="19.453125" bestFit="1" customWidth="1"/>
  </cols>
  <sheetData>
    <row r="1" spans="1:13" x14ac:dyDescent="0.35">
      <c r="A1" t="s">
        <v>11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  <c r="I1" t="s">
        <v>29</v>
      </c>
      <c r="J1" t="s">
        <v>30</v>
      </c>
      <c r="K1" t="s">
        <v>31</v>
      </c>
      <c r="L1" t="s">
        <v>32</v>
      </c>
      <c r="M1" t="s">
        <v>33</v>
      </c>
    </row>
    <row r="2" spans="1:13" x14ac:dyDescent="0.35">
      <c r="A2" s="1" t="s">
        <v>12</v>
      </c>
      <c r="B2" s="1">
        <v>0.49444730021059502</v>
      </c>
      <c r="C2" s="1">
        <v>0.32205480011179999</v>
      </c>
      <c r="D2" s="1">
        <v>0.30780650023370898</v>
      </c>
      <c r="E2" s="1">
        <v>0.38214599993079901</v>
      </c>
      <c r="F2" s="1">
        <v>0.33954160008579398</v>
      </c>
      <c r="G2" s="1">
        <v>0.34108659997582402</v>
      </c>
      <c r="H2" s="1">
        <v>0.33727419981732898</v>
      </c>
      <c r="I2" s="1">
        <v>0.38877179985865901</v>
      </c>
      <c r="J2" s="1">
        <v>0.32976830005645702</v>
      </c>
      <c r="K2" s="1">
        <v>0.51138610020279796</v>
      </c>
      <c r="L2" s="1">
        <v>0.37066530017182198</v>
      </c>
      <c r="M2" s="1">
        <v>0.30859440006315703</v>
      </c>
    </row>
    <row r="3" spans="1:13" x14ac:dyDescent="0.35">
      <c r="A3" s="1" t="s">
        <v>13</v>
      </c>
      <c r="B3" s="1">
        <v>0.43187379976734502</v>
      </c>
      <c r="C3" s="1">
        <v>0.35391729976981801</v>
      </c>
      <c r="D3" s="1">
        <v>0.42131370026618198</v>
      </c>
      <c r="E3" s="1">
        <v>0.36690380005165901</v>
      </c>
      <c r="F3" s="1">
        <v>0.32299660006538</v>
      </c>
      <c r="G3" s="1">
        <v>0.34017110010608997</v>
      </c>
      <c r="H3" s="1">
        <v>0.44945179997012003</v>
      </c>
      <c r="I3" s="1">
        <v>0.35769650014117299</v>
      </c>
      <c r="J3" s="1">
        <v>0.32818559976294598</v>
      </c>
      <c r="K3" s="1">
        <v>0.33361319964751601</v>
      </c>
      <c r="L3" s="1">
        <v>0.35447550006210798</v>
      </c>
      <c r="M3" s="1">
        <v>0.34062109980732203</v>
      </c>
    </row>
    <row r="4" spans="1:13" x14ac:dyDescent="0.35">
      <c r="A4" s="1" t="s">
        <v>14</v>
      </c>
      <c r="B4" s="1">
        <v>0.43006089981645301</v>
      </c>
      <c r="C4" s="1">
        <v>0.356643999926745</v>
      </c>
      <c r="D4" s="1">
        <v>0.34172779973596301</v>
      </c>
      <c r="E4" s="1">
        <v>0.318213399965316</v>
      </c>
      <c r="F4" s="1">
        <v>0.35350580001249898</v>
      </c>
      <c r="G4" s="1">
        <v>0.37246889993548299</v>
      </c>
      <c r="H4" s="1">
        <v>0.36949890013784098</v>
      </c>
      <c r="I4" s="1">
        <v>0.231139999814331</v>
      </c>
      <c r="J4" s="1">
        <v>0.26265960000455302</v>
      </c>
      <c r="K4" s="1">
        <v>0.365037799812853</v>
      </c>
      <c r="L4" s="1">
        <v>0.36831959988921797</v>
      </c>
      <c r="M4" s="1">
        <v>0.45577479992061798</v>
      </c>
    </row>
    <row r="5" spans="1:13" x14ac:dyDescent="0.35">
      <c r="A5" s="1" t="s">
        <v>15</v>
      </c>
      <c r="B5" s="1">
        <v>0.39809609996154899</v>
      </c>
      <c r="C5" s="1">
        <v>0.34049190022051301</v>
      </c>
      <c r="D5" s="1">
        <v>0.29240470007061897</v>
      </c>
      <c r="E5" s="1">
        <v>0.35048789996653701</v>
      </c>
      <c r="F5" s="1">
        <v>0.33807760011404703</v>
      </c>
      <c r="G5" s="1">
        <v>0.340595600195229</v>
      </c>
      <c r="H5" s="1">
        <v>0.36725960019975901</v>
      </c>
      <c r="I5" s="1">
        <v>0.341517099644988</v>
      </c>
      <c r="J5" s="1">
        <v>0.31137529993429702</v>
      </c>
      <c r="K5" s="1">
        <v>0.36492899991571898</v>
      </c>
      <c r="L5" s="1">
        <v>0.42013980029150799</v>
      </c>
      <c r="M5" s="1">
        <v>0.34066640026867301</v>
      </c>
    </row>
    <row r="6" spans="1:13" x14ac:dyDescent="0.35">
      <c r="A6" s="1" t="s">
        <v>16</v>
      </c>
      <c r="B6" s="1">
        <v>0.351400999817997</v>
      </c>
      <c r="C6" s="1">
        <v>0.35385309997946002</v>
      </c>
      <c r="D6" s="1">
        <v>0.37215600023046103</v>
      </c>
      <c r="E6" s="1">
        <v>0.31505559990182502</v>
      </c>
      <c r="F6" s="1">
        <v>0.32079879986122201</v>
      </c>
      <c r="G6" s="1">
        <v>0.37077439995482497</v>
      </c>
      <c r="H6" s="1">
        <v>0.35380170028656699</v>
      </c>
      <c r="I6" s="1">
        <v>0.27869919966906298</v>
      </c>
      <c r="J6" s="1">
        <v>0.265877800062298</v>
      </c>
      <c r="K6" s="1">
        <v>0.36756339995190501</v>
      </c>
      <c r="L6" s="1">
        <v>0.40070960018783802</v>
      </c>
      <c r="M6" s="1">
        <v>0.34289329964667498</v>
      </c>
    </row>
    <row r="7" spans="1:13" x14ac:dyDescent="0.35">
      <c r="A7" s="1" t="s">
        <v>17</v>
      </c>
      <c r="B7" s="1">
        <v>0.431536799762398</v>
      </c>
      <c r="C7" s="1">
        <v>0.42004949972033501</v>
      </c>
      <c r="D7" s="1">
        <v>0.35925249988213098</v>
      </c>
      <c r="E7" s="1">
        <v>0.31900359969586101</v>
      </c>
      <c r="F7" s="1">
        <v>0.32335860002785899</v>
      </c>
      <c r="G7" s="1">
        <v>0.27858560020104001</v>
      </c>
      <c r="H7" s="1">
        <v>0.370793799869716</v>
      </c>
      <c r="I7" s="1">
        <v>0.374577099923044</v>
      </c>
      <c r="J7" s="1">
        <v>0.32678839983418501</v>
      </c>
      <c r="K7" s="1">
        <v>0.383883900009095</v>
      </c>
      <c r="L7" s="1">
        <v>0.33936289977282202</v>
      </c>
      <c r="M7" s="1">
        <v>0.34338400000706298</v>
      </c>
    </row>
    <row r="8" spans="1:13" x14ac:dyDescent="0.35">
      <c r="A8" s="1" t="s">
        <v>18</v>
      </c>
      <c r="B8" s="1">
        <v>0.38167089968919699</v>
      </c>
      <c r="C8" s="1">
        <v>0.32348319981247098</v>
      </c>
      <c r="D8" s="1">
        <v>0.326164100319147</v>
      </c>
      <c r="E8" s="1">
        <v>0.36673650005832298</v>
      </c>
      <c r="F8" s="1">
        <v>0.29309249995276299</v>
      </c>
      <c r="G8" s="1">
        <v>0.308825199957937</v>
      </c>
      <c r="H8" s="1">
        <v>0.37033689999952901</v>
      </c>
      <c r="I8" s="1">
        <v>0.29331029998138503</v>
      </c>
      <c r="J8" s="1">
        <v>0.29535100003704401</v>
      </c>
      <c r="K8" s="1">
        <v>0.38346640020608902</v>
      </c>
      <c r="L8" s="1">
        <v>0.76868710014969099</v>
      </c>
      <c r="M8" s="1">
        <v>0.40572909964248499</v>
      </c>
    </row>
    <row r="9" spans="1:13" x14ac:dyDescent="0.35">
      <c r="A9" s="1" t="s">
        <v>19</v>
      </c>
      <c r="B9" s="1">
        <v>0.33502839971333698</v>
      </c>
      <c r="C9" s="1">
        <v>0.37074779998510998</v>
      </c>
      <c r="D9" s="1">
        <v>0.35703350044786902</v>
      </c>
      <c r="E9" s="1">
        <v>0.461088499985635</v>
      </c>
      <c r="F9" s="1">
        <v>0.30661750026047202</v>
      </c>
      <c r="G9" s="1">
        <v>0.30969290016218998</v>
      </c>
      <c r="H9" s="1">
        <v>0.35361739993095398</v>
      </c>
      <c r="I9" s="1">
        <v>0.43823150033131197</v>
      </c>
      <c r="J9" s="1">
        <v>0.326093699783086</v>
      </c>
      <c r="K9" s="1">
        <v>0.35163909988477798</v>
      </c>
      <c r="L9" s="1">
        <v>0.36820559995248903</v>
      </c>
      <c r="M9" s="1">
        <v>0.38858989998698201</v>
      </c>
    </row>
    <row r="10" spans="1:13" x14ac:dyDescent="0.35">
      <c r="A10" s="1" t="s">
        <v>20</v>
      </c>
      <c r="B10" s="1">
        <v>0.33526720013469402</v>
      </c>
      <c r="C10" s="1">
        <v>0.32360580004751599</v>
      </c>
      <c r="D10" s="1">
        <v>0.35793540021404602</v>
      </c>
      <c r="E10" s="1">
        <v>0.36711410013958801</v>
      </c>
      <c r="F10" s="1">
        <v>0.38669400010257898</v>
      </c>
      <c r="G10" s="1">
        <v>0.34066249988973102</v>
      </c>
      <c r="H10" s="1">
        <v>0.32045590039342597</v>
      </c>
      <c r="I10" s="1">
        <v>0.33537640003487401</v>
      </c>
      <c r="J10" s="1">
        <v>0.30991559987887701</v>
      </c>
      <c r="K10" s="1">
        <v>0.36331320041790599</v>
      </c>
      <c r="L10" s="1">
        <v>0.33776989998295898</v>
      </c>
      <c r="M10" s="1">
        <v>0.29206139966845501</v>
      </c>
    </row>
    <row r="11" spans="1:13" x14ac:dyDescent="0.35">
      <c r="A11" s="1" t="s">
        <v>21</v>
      </c>
      <c r="B11" s="1">
        <v>0.38328510010614902</v>
      </c>
      <c r="C11" s="1">
        <v>0.35462850006297197</v>
      </c>
      <c r="D11" s="1">
        <v>0.32465309975668699</v>
      </c>
      <c r="E11" s="1">
        <v>0.31881459988653599</v>
      </c>
      <c r="F11" s="1">
        <v>0.33868669997900702</v>
      </c>
      <c r="G11" s="1">
        <v>0.39072589995339502</v>
      </c>
      <c r="H11" s="1">
        <v>0.33553849998861501</v>
      </c>
      <c r="I11" s="1">
        <v>0.33931129984557601</v>
      </c>
      <c r="J11" s="1">
        <v>0.29698390001431102</v>
      </c>
      <c r="K11" s="1">
        <v>0.33041979977861002</v>
      </c>
      <c r="L11" s="1">
        <v>0.27388839982449997</v>
      </c>
      <c r="M11" s="1">
        <v>0.32559269992634599</v>
      </c>
    </row>
    <row r="12" spans="1:13" x14ac:dyDescent="0.35">
      <c r="A12" s="1"/>
      <c r="B12" s="1">
        <f>AVERAGE(resultats_RT_sub_62LL[Haut 0,2])</f>
        <v>0.39726674989797145</v>
      </c>
      <c r="C12" s="1">
        <f>AVERAGE(resultats_RT_sub_62LL[Haut 0,5])</f>
        <v>0.35194758996367398</v>
      </c>
      <c r="D12" s="1">
        <f>AVERAGE(resultats_RT_sub_62LL[Haut 0,8])</f>
        <v>0.34604473011568138</v>
      </c>
      <c r="E12" s="1">
        <f>AVERAGE(resultats_RT_sub_62LL[Bas 0,2])</f>
        <v>0.35655639995820793</v>
      </c>
      <c r="F12" s="1">
        <f>AVERAGE(resultats_RT_sub_62LL[Bas 0,5])</f>
        <v>0.33233697004616225</v>
      </c>
      <c r="G12" s="1">
        <f>AVERAGE(resultats_RT_sub_62LL[Bas 0,8])</f>
        <v>0.33935887003317444</v>
      </c>
      <c r="H12" s="1">
        <f>AVERAGE(resultats_RT_sub_62LL[Gauche 0,2])</f>
        <v>0.36280287005938561</v>
      </c>
      <c r="I12" s="1">
        <f>AVERAGE(resultats_RT_sub_62LL[Gauche 0,5])</f>
        <v>0.33786311992444051</v>
      </c>
      <c r="J12" s="1">
        <f>AVERAGE(resultats_RT_sub_62LL[Gauche 0,8])</f>
        <v>0.30529991993680539</v>
      </c>
      <c r="K12" s="1">
        <f>AVERAGE(resultats_RT_sub_62LL[Droite 0,2])</f>
        <v>0.37552518998272688</v>
      </c>
      <c r="L12" s="1">
        <f>AVERAGE(resultats_RT_sub_62LL[Droite 0,5])</f>
        <v>0.40022237002849553</v>
      </c>
      <c r="M12" s="1">
        <f>AVERAGE(resultats_RT_sub_62LL[Droite 0,8])</f>
        <v>0.35439070989377763</v>
      </c>
    </row>
    <row r="13" spans="1:13" x14ac:dyDescent="0.35">
      <c r="B13">
        <f>_xlfn.STDEV.P(resultats_RT_sub_62LL[Haut 0,2])</f>
        <v>4.8116762336453872E-2</v>
      </c>
      <c r="C13">
        <f>_xlfn.STDEV.P(resultats_RT_sub_62LL[Haut 0,5])</f>
        <v>2.7688197043051282E-2</v>
      </c>
      <c r="D13">
        <f>_xlfn.STDEV.P(resultats_RT_sub_62LL[Haut 0,8])</f>
        <v>3.4633357925123273E-2</v>
      </c>
      <c r="E13">
        <f>_xlfn.STDEV.P(resultats_RT_sub_62LL[Bas 0,2])</f>
        <v>4.2388607843240798E-2</v>
      </c>
      <c r="F13">
        <f>_xlfn.STDEV.P(resultats_RT_sub_62LL[Bas 0,5])</f>
        <v>2.4557258084425979E-2</v>
      </c>
      <c r="G13">
        <f>_xlfn.STDEV.P(resultats_RT_sub_62LL[Bas 0,8])</f>
        <v>3.1991280353709614E-2</v>
      </c>
      <c r="H13">
        <f>_xlfn.STDEV.P(resultats_RT_sub_62LL[Gauche 0,2])</f>
        <v>3.3237135137879105E-2</v>
      </c>
      <c r="I13">
        <f>_xlfn.STDEV.P(resultats_RT_sub_62LL[Gauche 0,5])</f>
        <v>5.5949588859877913E-2</v>
      </c>
      <c r="J13">
        <f>_xlfn.STDEV.P(resultats_RT_sub_62LL[Gauche 0,8])</f>
        <v>2.3696506857909836E-2</v>
      </c>
      <c r="K13">
        <f>_xlfn.STDEV.P(resultats_RT_sub_62LL[Droite 0,2])</f>
        <v>4.8360688192551841E-2</v>
      </c>
      <c r="L13">
        <f>_xlfn.STDEV.P(resultats_RT_sub_62LL[Droite 0,5])</f>
        <v>0.12834987874002163</v>
      </c>
      <c r="M13">
        <f>_xlfn.STDEV.P(resultats_RT_sub_62LL[Droite 0,8])</f>
        <v>4.6396999690154525E-2</v>
      </c>
    </row>
    <row r="14" spans="1:13" x14ac:dyDescent="0.35">
      <c r="B14">
        <f>B13/resultats_RT_sub_62LL[[#Totals],[Haut 0,2]]</f>
        <v>0.12111953076569212</v>
      </c>
      <c r="C14">
        <f>C13/resultats_RT_sub_62LL[[#Totals],[Haut 0,5]]</f>
        <v>7.8671364238945635E-2</v>
      </c>
      <c r="D14">
        <f>D13/resultats_RT_sub_62LL[[#Totals],[Haut 0,8]]</f>
        <v>0.10008347161809249</v>
      </c>
      <c r="E14">
        <f>E13/resultats_RT_sub_62LL[[#Totals],[Bas 0,2]]</f>
        <v>0.11888331789363248</v>
      </c>
      <c r="F14">
        <f>F13/resultats_RT_sub_62LL[[#Totals],[Bas 0,5]]</f>
        <v>7.3892646012313726E-2</v>
      </c>
      <c r="G14">
        <f>G13/resultats_RT_sub_62LL[[#Totals],[Bas 0,8]]</f>
        <v>9.4269763305677753E-2</v>
      </c>
      <c r="H14">
        <f>H13/resultats_RT_sub_62LL[[#Totals],[Gauche 0,2]]</f>
        <v>9.1612106410400407E-2</v>
      </c>
      <c r="I14">
        <f>I13/resultats_RT_sub_62LL[[#Totals],[Gauche 0,5]]</f>
        <v>0.16559839047360495</v>
      </c>
      <c r="J14">
        <f>J13/resultats_RT_sub_62LL[[#Totals],[Gauche 0,8]]</f>
        <v>7.7617140753966862E-2</v>
      </c>
      <c r="K14">
        <f>K13/resultats_RT_sub_62LL[[#Totals],[Droite 0,2]]</f>
        <v>0.12878147587057023</v>
      </c>
      <c r="L14">
        <f>L13/resultats_RT_sub_62LL[[#Totals],[Droite 0,5]]</f>
        <v>0.32069641367343665</v>
      </c>
      <c r="M14">
        <f>M13/resultats_RT_sub_62LL[[#Totals],[Droite 0,8]]</f>
        <v>0.13092047391440145</v>
      </c>
    </row>
    <row r="16" spans="1:13" x14ac:dyDescent="0.35">
      <c r="A16" t="s">
        <v>34</v>
      </c>
      <c r="B16" s="2">
        <f>AVERAGE(resultats_RT_sub_62LL[[#Totals],[Haut 0,2]:[Droite 0,8]])</f>
        <v>0.35496795748670862</v>
      </c>
    </row>
    <row r="17" spans="1:2" x14ac:dyDescent="0.35">
      <c r="A17" t="s">
        <v>35</v>
      </c>
      <c r="B17" s="2">
        <f>AVERAGE(B14:G14)</f>
        <v>9.7820015639059024E-2</v>
      </c>
    </row>
    <row r="18" spans="1:2" x14ac:dyDescent="0.35">
      <c r="A18" t="s">
        <v>36</v>
      </c>
      <c r="B18" s="2">
        <f>AVERAGE(H14:M14)</f>
        <v>0.15253766684939674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"/>
  <sheetViews>
    <sheetView workbookViewId="0"/>
  </sheetViews>
  <sheetFormatPr baseColWidth="10" defaultRowHeight="14.5" x14ac:dyDescent="0.35"/>
  <sheetData>
    <row r="1" spans="1:1" x14ac:dyDescent="0.35">
      <c r="A1" t="s">
        <v>0</v>
      </c>
    </row>
    <row r="2" spans="1:1" x14ac:dyDescent="0.35">
      <c r="A2" t="s">
        <v>1</v>
      </c>
    </row>
    <row r="3" spans="1:1" x14ac:dyDescent="0.35">
      <c r="A3" t="s">
        <v>2</v>
      </c>
    </row>
    <row r="4" spans="1:1" x14ac:dyDescent="0.35">
      <c r="A4" t="s">
        <v>3</v>
      </c>
    </row>
    <row r="5" spans="1:1" x14ac:dyDescent="0.35">
      <c r="A5" t="s">
        <v>4</v>
      </c>
    </row>
    <row r="6" spans="1:1" x14ac:dyDescent="0.35">
      <c r="A6" t="s">
        <v>5</v>
      </c>
    </row>
    <row r="7" spans="1:1" x14ac:dyDescent="0.35">
      <c r="A7" t="s">
        <v>6</v>
      </c>
    </row>
    <row r="8" spans="1:1" x14ac:dyDescent="0.35">
      <c r="A8" t="s">
        <v>7</v>
      </c>
    </row>
    <row r="9" spans="1:1" x14ac:dyDescent="0.35">
      <c r="A9" t="s">
        <v>8</v>
      </c>
    </row>
    <row r="10" spans="1:1" x14ac:dyDescent="0.35">
      <c r="A10" t="s">
        <v>9</v>
      </c>
    </row>
    <row r="11" spans="1:1" x14ac:dyDescent="0.35">
      <c r="A11" t="s">
        <v>10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8 E A A B Q S w M E F A A C A A g A N J K M V M h R U S 2 k A A A A 9 g A A A B I A H A B D b 2 5 m a W c v U G F j a 2 F n Z S 5 4 b W w g o h g A K K A U A A A A A A A A A A A A A A A A A A A A A A A A A A A A h Y 8 x D o I w G I W v Q r r T l r o Y 8 l M G E y d J j C b G t S k F G q G Y t l j u 5 u C R v I I Y R d 0 c 3 / e + 4 b 3 7 9 Q b 5 2 L X R R V m n e 5 O h B F M U K S P 7 U p s 6 Q 4 O v 4 i X K O W y F P I l a R Z N s X D q 6 M k O N 9 + e U k B A C D g v c 2 5 o w S h N y L D Z 7 2 a h O o I + s / 8 u x N s 4 L I x X i c H i N 4 Q w n l G F G p 0 1 A Z g i F N l + B T d 2 z / Y G w G l o / W M U r G 6 9 3 Q O Y I 5 P 2 B P w B Q S w M E F A A C A A g A N J K M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S S j F Q N Y S c M q Q E A A J M E A A A T A B w A R m 9 y b X V s Y X M v U 2 V j d G l v b j E u b S C i G A A o o B Q A A A A A A A A A A A A A A A A A A A A A A A A A A A C F k 9 9 O 2 z A U x u 8 r 9 R 2 s c F M k E 5 E y G B v K x d Z 2 9 A J t b O 2 u 8 I R c 9 7 B a S u z K 5 7 i i Q j z Q 9 h q 8 G K 7 S P x q O t d w k / p 3 j z / 7 8 x Q i K t D V s 0 r y L q 2 6 n 2 8 G F d D B n R 5 k D 9 B V J w v s f 0 3 v 0 s 5 O L / s 1 N x k p W A X U 7 L D w T 6 5 2 C Q A a 4 y o d W + R o M 9 b 7 o C v K B N R Q G 2 M s G H 8 V P B I e i l r T Q 4 p u B o d M r E L t + F N e a x n 4 m l r h W C w G P S 3 A a j A K x W 1 O 0 7 i R X u M q O + d 0 Q K l 1 r A l d m P O N s Y C t f G y y L M 8 5 G R t m 5 N r / L o n / e 5 + y 7 t w Q T W l d Q H j 7 z r 9 b A r 2 P e O D r K p u s l s D p M e 9 A v f z Z u p 3 I W u q Z O G n y w r m 7 0 N 1 3 Y a / z z p 6 e s o U V Y n z b z C R 7 p m b M d 7 y f 4 W Y K / S / D z B L 9 I 8 P c J f p n g H x K 8 O E 0 V U o 6 L l O X i X 8 / P h 4 M f m R N 6 + U u A b O l s 7 f F w 9 r d h H O I a g 5 y H / 6 j 3 N i P O 7 r Y d n 6 p q o m Q l H Z b k f D L V 4 j + x t u x l k / E I U e r I 1 l h 6 Y q d 5 7 H d b i D P b F u I Q P k t s V W p 4 L N T w W O d a e r W A V q l 9 K V b b l 2 L B o b P h g r U K 7 k u x 4 L 5 0 + S b y b k e b R D B X r 1 B L A Q I t A B Q A A g A I A D S S j F T I U V E t p A A A A P Y A A A A S A A A A A A A A A A A A A A A A A A A A A A B D b 2 5 m a W c v U G F j a 2 F n Z S 5 4 b W x Q S w E C L Q A U A A I A C A A 0 k o x U D 8 r p q 6 Q A A A D p A A A A E w A A A A A A A A A A A A A A A A D w A A A A W 0 N v b n R l b n R f V H l w Z X N d L n h t b F B L A Q I t A B Q A A g A I A D S S j F Q N Y S c M q Q E A A J M E A A A T A A A A A A A A A A A A A A A A A O E B A A B G b 3 J t d W x h c y 9 T Z W N 0 a W 9 u M S 5 t U E s F B g A A A A A D A A M A w g A A A N c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4 R A A A A A A A A r B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h d H N f U l R f c 3 V i L T Y y T E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c m V z d W x 0 Y X R z X 1 J U X 3 N 1 Y l 8 2 M k x M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0 L T E y V D E 2 O j E 3 O j Q x L j M 2 O D c 4 N j R a I i A v P j x F b n R y e S B U e X B l P S J G a W x s Q 2 9 s d W 1 u V H l w Z X M i I F Z h b H V l P S J z Q m d Z R 0 J n W U d C Z 1 l H Q m d Z R 0 J n P T 0 i I C 8 + P E V u d H J 5 I F R 5 c G U 9 I k Z p b G x D b 2 x 1 b W 5 O Y W 1 l c y I g V m F s d W U 9 I n N b J n F 1 b 3 Q 7 R X N z Y W k m c X V v d D s s J n F 1 b 3 Q 7 S G F 1 d C A w L j I m c X V v d D s s J n F 1 b 3 Q 7 S G F 1 d C A w L j U m c X V v d D s s J n F 1 b 3 Q 7 S G F 1 d C A w L j g m c X V v d D s s J n F 1 b 3 Q 7 Q m F z I D A u M i Z x d W 9 0 O y w m c X V v d D t C Y X M g M C 4 1 J n F 1 b 3 Q 7 L C Z x d W 9 0 O 0 J h c y A w L j g m c X V v d D s s J n F 1 b 3 Q 7 R 2 F 1 Y 2 h l I D A u M i Z x d W 9 0 O y w m c X V v d D t H Y X V j a G U g M C 4 1 J n F 1 b 3 Q 7 L C Z x d W 9 0 O 0 d h d W N o Z S A w L j g m c X V v d D s s J n F 1 b 3 Q 7 R H J v a X R l I D A u M i Z x d W 9 0 O y w m c X V v d D t E c m 9 p d G U g M C 4 1 J n F 1 b 3 Q 7 L C Z x d W 9 0 O 0 R y b 2 l 0 Z S A w L j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Y X R z X 1 J U X 3 N 1 Y i 0 2 M k x M L 0 F 1 d G 9 S Z W 1 v d m V k Q 2 9 s d W 1 u c z E u e 0 V z c 2 F p L D B 9 J n F 1 b 3 Q 7 L C Z x d W 9 0 O 1 N l Y 3 R p b 2 4 x L 3 J l c 3 V s d G F 0 c 1 9 S V F 9 z d W I t N j J M T C 9 B d X R v U m V t b 3 Z l Z E N v b H V t b n M x L n t I Y X V 0 I D A u M i w x f S Z x d W 9 0 O y w m c X V v d D t T Z W N 0 a W 9 u M S 9 y Z X N 1 b H R h d H N f U l R f c 3 V i L T Y y T E w v Q X V 0 b 1 J l b W 9 2 Z W R D b 2 x 1 b W 5 z M S 5 7 S G F 1 d C A w L j U s M n 0 m c X V v d D s s J n F 1 b 3 Q 7 U 2 V j d G l v b j E v c m V z d W x 0 Y X R z X 1 J U X 3 N 1 Y i 0 2 M k x M L 0 F 1 d G 9 S Z W 1 v d m V k Q 2 9 s d W 1 u c z E u e 0 h h d X Q g M C 4 4 L D N 9 J n F 1 b 3 Q 7 L C Z x d W 9 0 O 1 N l Y 3 R p b 2 4 x L 3 J l c 3 V s d G F 0 c 1 9 S V F 9 z d W I t N j J M T C 9 B d X R v U m V t b 3 Z l Z E N v b H V t b n M x L n t C Y X M g M C 4 y L D R 9 J n F 1 b 3 Q 7 L C Z x d W 9 0 O 1 N l Y 3 R p b 2 4 x L 3 J l c 3 V s d G F 0 c 1 9 S V F 9 z d W I t N j J M T C 9 B d X R v U m V t b 3 Z l Z E N v b H V t b n M x L n t C Y X M g M C 4 1 L D V 9 J n F 1 b 3 Q 7 L C Z x d W 9 0 O 1 N l Y 3 R p b 2 4 x L 3 J l c 3 V s d G F 0 c 1 9 S V F 9 z d W I t N j J M T C 9 B d X R v U m V t b 3 Z l Z E N v b H V t b n M x L n t C Y X M g M C 4 4 L D Z 9 J n F 1 b 3 Q 7 L C Z x d W 9 0 O 1 N l Y 3 R p b 2 4 x L 3 J l c 3 V s d G F 0 c 1 9 S V F 9 z d W I t N j J M T C 9 B d X R v U m V t b 3 Z l Z E N v b H V t b n M x L n t H Y X V j a G U g M C 4 y L D d 9 J n F 1 b 3 Q 7 L C Z x d W 9 0 O 1 N l Y 3 R p b 2 4 x L 3 J l c 3 V s d G F 0 c 1 9 S V F 9 z d W I t N j J M T C 9 B d X R v U m V t b 3 Z l Z E N v b H V t b n M x L n t H Y X V j a G U g M C 4 1 L D h 9 J n F 1 b 3 Q 7 L C Z x d W 9 0 O 1 N l Y 3 R p b 2 4 x L 3 J l c 3 V s d G F 0 c 1 9 S V F 9 z d W I t N j J M T C 9 B d X R v U m V t b 3 Z l Z E N v b H V t b n M x L n t H Y X V j a G U g M C 4 4 L D l 9 J n F 1 b 3 Q 7 L C Z x d W 9 0 O 1 N l Y 3 R p b 2 4 x L 3 J l c 3 V s d G F 0 c 1 9 S V F 9 z d W I t N j J M T C 9 B d X R v U m V t b 3 Z l Z E N v b H V t b n M x L n t E c m 9 p d G U g M C 4 y L D E w f S Z x d W 9 0 O y w m c X V v d D t T Z W N 0 a W 9 u M S 9 y Z X N 1 b H R h d H N f U l R f c 3 V i L T Y y T E w v Q X V 0 b 1 J l b W 9 2 Z W R D b 2 x 1 b W 5 z M S 5 7 R H J v a X R l I D A u N S w x M X 0 m c X V v d D s s J n F 1 b 3 Q 7 U 2 V j d G l v b j E v c m V z d W x 0 Y X R z X 1 J U X 3 N 1 Y i 0 2 M k x M L 0 F 1 d G 9 S Z W 1 v d m V k Q 2 9 s d W 1 u c z E u e 0 R y b 2 l 0 Z S A w L j g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y Z X N 1 b H R h d H N f U l R f c 3 V i L T Y y T E w v Q X V 0 b 1 J l b W 9 2 Z W R D b 2 x 1 b W 5 z M S 5 7 R X N z Y W k s M H 0 m c X V v d D s s J n F 1 b 3 Q 7 U 2 V j d G l v b j E v c m V z d W x 0 Y X R z X 1 J U X 3 N 1 Y i 0 2 M k x M L 0 F 1 d G 9 S Z W 1 v d m V k Q 2 9 s d W 1 u c z E u e 0 h h d X Q g M C 4 y L D F 9 J n F 1 b 3 Q 7 L C Z x d W 9 0 O 1 N l Y 3 R p b 2 4 x L 3 J l c 3 V s d G F 0 c 1 9 S V F 9 z d W I t N j J M T C 9 B d X R v U m V t b 3 Z l Z E N v b H V t b n M x L n t I Y X V 0 I D A u N S w y f S Z x d W 9 0 O y w m c X V v d D t T Z W N 0 a W 9 u M S 9 y Z X N 1 b H R h d H N f U l R f c 3 V i L T Y y T E w v Q X V 0 b 1 J l b W 9 2 Z W R D b 2 x 1 b W 5 z M S 5 7 S G F 1 d C A w L j g s M 3 0 m c X V v d D s s J n F 1 b 3 Q 7 U 2 V j d G l v b j E v c m V z d W x 0 Y X R z X 1 J U X 3 N 1 Y i 0 2 M k x M L 0 F 1 d G 9 S Z W 1 v d m V k Q 2 9 s d W 1 u c z E u e 0 J h c y A w L j I s N H 0 m c X V v d D s s J n F 1 b 3 Q 7 U 2 V j d G l v b j E v c m V z d W x 0 Y X R z X 1 J U X 3 N 1 Y i 0 2 M k x M L 0 F 1 d G 9 S Z W 1 v d m V k Q 2 9 s d W 1 u c z E u e 0 J h c y A w L j U s N X 0 m c X V v d D s s J n F 1 b 3 Q 7 U 2 V j d G l v b j E v c m V z d W x 0 Y X R z X 1 J U X 3 N 1 Y i 0 2 M k x M L 0 F 1 d G 9 S Z W 1 v d m V k Q 2 9 s d W 1 u c z E u e 0 J h c y A w L j g s N n 0 m c X V v d D s s J n F 1 b 3 Q 7 U 2 V j d G l v b j E v c m V z d W x 0 Y X R z X 1 J U X 3 N 1 Y i 0 2 M k x M L 0 F 1 d G 9 S Z W 1 v d m V k Q 2 9 s d W 1 u c z E u e 0 d h d W N o Z S A w L j I s N 3 0 m c X V v d D s s J n F 1 b 3 Q 7 U 2 V j d G l v b j E v c m V z d W x 0 Y X R z X 1 J U X 3 N 1 Y i 0 2 M k x M L 0 F 1 d G 9 S Z W 1 v d m V k Q 2 9 s d W 1 u c z E u e 0 d h d W N o Z S A w L j U s O H 0 m c X V v d D s s J n F 1 b 3 Q 7 U 2 V j d G l v b j E v c m V z d W x 0 Y X R z X 1 J U X 3 N 1 Y i 0 2 M k x M L 0 F 1 d G 9 S Z W 1 v d m V k Q 2 9 s d W 1 u c z E u e 0 d h d W N o Z S A w L j g s O X 0 m c X V v d D s s J n F 1 b 3 Q 7 U 2 V j d G l v b j E v c m V z d W x 0 Y X R z X 1 J U X 3 N 1 Y i 0 2 M k x M L 0 F 1 d G 9 S Z W 1 v d m V k Q 2 9 s d W 1 u c z E u e 0 R y b 2 l 0 Z S A w L j I s M T B 9 J n F 1 b 3 Q 7 L C Z x d W 9 0 O 1 N l Y 3 R p b 2 4 x L 3 J l c 3 V s d G F 0 c 1 9 S V F 9 z d W I t N j J M T C 9 B d X R v U m V t b 3 Z l Z E N v b H V t b n M x L n t E c m 9 p d G U g M C 4 1 L D E x f S Z x d W 9 0 O y w m c X V v d D t T Z W N 0 a W 9 u M S 9 y Z X N 1 b H R h d H N f U l R f c 3 V i L T Y y T E w v Q X V 0 b 1 J l b W 9 2 Z W R D b 2 x 1 b W 5 z M S 5 7 R H J v a X R l I D A u O C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V s d G F 0 c 1 9 S V F 9 z d W I t N j J M T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h d H N f U l R f c 3 V i L T Y y T E w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G F 0 c 1 9 S V F 9 z d W I t N j J M T C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Y X R z X 1 J U X 3 N 1 Y i 0 2 M k x M L 1 R 5 c G U l M j B t b 2 R p Z m k l Q z M l Q T k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J H q M q z c z v 9 P u E h X g i K c v R 4 A A A A A A g A A A A A A E G Y A A A A B A A A g A A A A T o S + 8 A g k n M m v h r p K x O J e 7 l s p g m T k Y T P d 6 1 c g j n 8 n W r c A A A A A D o A A A A A C A A A g A A A A p C Q 0 J o R i r e z 7 i + i 5 H 4 W i C i U 4 X 7 0 u P c X / j T z w b y p t t 9 N Q A A A A h 0 g L N H W D x L 8 W x M e D s D / + P p q M j Y R a q a 0 p R z S q A 9 Y k p B U 8 k 0 + s R Z g 9 / F u G e 9 W z r 8 V e 3 J + t U N l w + X M 7 s A b N h 3 m 2 C b L B d u s 4 w c p k G q R W B d B f E J Z A A A A A d C Z u 2 W E h 2 W 3 v D H 8 8 U u O G 2 W m C n S l N y X Y V 6 C V g W R N Z + x U 6 N 7 p t q O o t j P W T O v U Y F q N L b / U 2 n i / U 8 4 V r z / 6 E J A 8 f l w = = < / D a t a M a s h u p > 
</file>

<file path=customXml/itemProps1.xml><?xml version="1.0" encoding="utf-8"?>
<ds:datastoreItem xmlns:ds="http://schemas.openxmlformats.org/officeDocument/2006/customXml" ds:itemID="{2FADBF31-3060-402C-A0D3-B88A84CF859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resultats_RT_sub-62LL (2)</vt:lpstr>
      <vt:lpstr>resultats_RT_sub-62LL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Mathilde Legrand</dc:creator>
  <cp:lastModifiedBy>Mathilde Legrand</cp:lastModifiedBy>
  <dcterms:created xsi:type="dcterms:W3CDTF">2022-04-12T16:50:42Z</dcterms:created>
  <dcterms:modified xsi:type="dcterms:W3CDTF">2022-04-12T16:50:42Z</dcterms:modified>
</cp:coreProperties>
</file>