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2" documentId="8_{482E09EC-F1B8-41A9-B5CB-4B8761B251AD}" xr6:coauthVersionLast="47" xr6:coauthVersionMax="47" xr10:uidLastSave="{D754CB11-D33E-496A-9324-54AF5E07D968}"/>
  <bookViews>
    <workbookView xWindow="-108" yWindow="-108" windowWidth="23256" windowHeight="12576" activeTab="6" xr2:uid="{00000000-000D-0000-FFFF-FFFF00000000}"/>
  </bookViews>
  <sheets>
    <sheet name="Ответы на форму (1)" sheetId="1" r:id="rId1"/>
    <sheet name="Лист2" sheetId="3" r:id="rId2"/>
    <sheet name="Для 2 гипотезы" sheetId="4" r:id="rId3"/>
    <sheet name="Лист4" sheetId="5" r:id="rId4"/>
    <sheet name="Для 3 гипотезы" sheetId="6" r:id="rId5"/>
    <sheet name="Для 4 гипотезы" sheetId="10" r:id="rId6"/>
    <sheet name="Лист7" sheetId="8" r:id="rId7"/>
    <sheet name="Лист8" sheetId="9" r:id="rId8"/>
  </sheets>
  <definedNames>
    <definedName name="_xlnm._FilterDatabase" localSheetId="2" hidden="1">'Для 2 гипотезы'!$C$2:$C$73</definedName>
    <definedName name="_xlnm._FilterDatabase" localSheetId="4" hidden="1">'Для 3 гипотезы'!$C$4:$D$75</definedName>
    <definedName name="_xlnm._FilterDatabase" localSheetId="5" hidden="1">'Для 4 гипотезы'!$B$2:$B$73</definedName>
  </definedNames>
  <calcPr calcId="191029"/>
</workbook>
</file>

<file path=xl/calcChain.xml><?xml version="1.0" encoding="utf-8"?>
<calcChain xmlns="http://schemas.openxmlformats.org/spreadsheetml/2006/main">
  <c r="E14" i="8" l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13" i="8"/>
  <c r="C7" i="8"/>
  <c r="H7" i="8" s="1"/>
  <c r="D7" i="8"/>
  <c r="E7" i="8"/>
  <c r="F7" i="8"/>
  <c r="G7" i="8"/>
  <c r="G6" i="8"/>
  <c r="F6" i="8"/>
  <c r="E6" i="8"/>
  <c r="D6" i="8"/>
  <c r="C6" i="8"/>
  <c r="G5" i="6"/>
  <c r="F5" i="6"/>
  <c r="G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E16" i="9"/>
  <c r="D16" i="9"/>
  <c r="Q7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O6" i="9"/>
  <c r="N6" i="9"/>
  <c r="M6" i="9"/>
  <c r="L6" i="9"/>
  <c r="K6" i="9"/>
  <c r="H11" i="9"/>
  <c r="H7" i="9"/>
  <c r="H8" i="9"/>
  <c r="H9" i="9"/>
  <c r="H10" i="9"/>
  <c r="H6" i="9"/>
  <c r="D11" i="9"/>
  <c r="E11" i="9"/>
  <c r="F11" i="9"/>
  <c r="G11" i="9"/>
  <c r="C11" i="9"/>
  <c r="F8" i="9"/>
  <c r="D6" i="9"/>
  <c r="E6" i="9"/>
  <c r="F6" i="9"/>
  <c r="G6" i="9"/>
  <c r="C6" i="9"/>
  <c r="C7" i="9"/>
  <c r="E8" i="9"/>
  <c r="D7" i="9"/>
  <c r="E7" i="9"/>
  <c r="F7" i="9"/>
  <c r="G7" i="9"/>
  <c r="C8" i="9"/>
  <c r="D8" i="9"/>
  <c r="G8" i="9"/>
  <c r="C9" i="9"/>
  <c r="D9" i="9"/>
  <c r="E9" i="9"/>
  <c r="F9" i="9"/>
  <c r="G9" i="9"/>
  <c r="C10" i="9"/>
  <c r="D10" i="9"/>
  <c r="E10" i="9"/>
  <c r="F10" i="9"/>
  <c r="G10" i="9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13" i="8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P15" i="5"/>
  <c r="O15" i="5"/>
  <c r="H15" i="5" s="1"/>
  <c r="K7" i="5"/>
  <c r="H7" i="5"/>
  <c r="I7" i="5"/>
  <c r="H8" i="5"/>
  <c r="I8" i="5"/>
  <c r="H9" i="5"/>
  <c r="I9" i="5"/>
  <c r="I6" i="5"/>
  <c r="H6" i="5"/>
  <c r="E10" i="5"/>
  <c r="E7" i="5"/>
  <c r="E8" i="5"/>
  <c r="E9" i="5"/>
  <c r="E6" i="5"/>
  <c r="D10" i="5"/>
  <c r="C10" i="5"/>
  <c r="C7" i="5"/>
  <c r="D7" i="5"/>
  <c r="C8" i="5"/>
  <c r="D8" i="5"/>
  <c r="C9" i="5"/>
  <c r="D9" i="5"/>
  <c r="D6" i="5"/>
  <c r="C6" i="5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V17" i="3"/>
  <c r="U17" i="3"/>
  <c r="Q7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O6" i="3"/>
  <c r="N6" i="3"/>
  <c r="M6" i="3"/>
  <c r="L6" i="3"/>
  <c r="K6" i="3"/>
  <c r="H12" i="3"/>
  <c r="D12" i="3"/>
  <c r="E12" i="3"/>
  <c r="F12" i="3"/>
  <c r="G12" i="3"/>
  <c r="C12" i="3"/>
  <c r="H7" i="3"/>
  <c r="H8" i="3"/>
  <c r="H9" i="3"/>
  <c r="H10" i="3"/>
  <c r="H11" i="3"/>
  <c r="H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G6" i="3"/>
  <c r="F6" i="3"/>
  <c r="E6" i="3"/>
  <c r="D6" i="3"/>
  <c r="C6" i="3"/>
  <c r="E8" i="8" l="1"/>
  <c r="F8" i="8"/>
  <c r="D8" i="8"/>
  <c r="G8" i="8"/>
  <c r="G13" i="8"/>
  <c r="H6" i="8"/>
  <c r="H8" i="8"/>
  <c r="L7" i="8" s="1"/>
  <c r="C8" i="8"/>
  <c r="N17" i="3"/>
  <c r="K7" i="8" l="1"/>
  <c r="O7" i="8"/>
  <c r="N7" i="8"/>
  <c r="M7" i="8"/>
  <c r="M6" i="8"/>
  <c r="L6" i="8"/>
  <c r="K6" i="8"/>
  <c r="N6" i="8"/>
  <c r="O6" i="8"/>
  <c r="Q7" i="8" l="1"/>
</calcChain>
</file>

<file path=xl/sharedStrings.xml><?xml version="1.0" encoding="utf-8"?>
<sst xmlns="http://schemas.openxmlformats.org/spreadsheetml/2006/main" count="1999" uniqueCount="207">
  <si>
    <t>Отметка времени</t>
  </si>
  <si>
    <t>Укажите, пожалуйста, ваш пол:</t>
  </si>
  <si>
    <t>Укажите, пожалуйста, ваше место проживания:</t>
  </si>
  <si>
    <t>Как часто вы покупаете одежду?</t>
  </si>
  <si>
    <t>Как часто вы посещаете магазины секонд-хенд?</t>
  </si>
  <si>
    <t xml:space="preserve">Что заставляет вас выбирать одежду в магазинах секонд-хенд? </t>
  </si>
  <si>
    <t xml:space="preserve">Что для вас означает покупка одежды в магазинах секонд-хенд? </t>
  </si>
  <si>
    <t>Какую роль играет цена при выборе магазина секонд-хенд для вас?</t>
  </si>
  <si>
    <t xml:space="preserve">Насколько важно для вас выразить свою индивидуальность и уникальность через стиль одежды?  </t>
  </si>
  <si>
    <t>Насколько для вас важны социальные сети при выборе магазина секонд-хенд?</t>
  </si>
  <si>
    <t xml:space="preserve">Насколько важна для вас экологическая составляющая, при покупке товаров в магазинах секонд-хенд? </t>
  </si>
  <si>
    <t xml:space="preserve">Насколько значимым фактором является внешний облик или стиль магазина секонд-хенд при его выборе? </t>
  </si>
  <si>
    <t xml:space="preserve">Какие недостатки или ограничения связаны с покупкой одежды в магазинах секонд-хенд? </t>
  </si>
  <si>
    <t>Что могло бы улучшить ваш покупательский опыт в магазинах секонд-хенд?</t>
  </si>
  <si>
    <t/>
  </si>
  <si>
    <t>Женский</t>
  </si>
  <si>
    <t>Москва</t>
  </si>
  <si>
    <t>Чаще, чем 2-3 раза в месяц</t>
  </si>
  <si>
    <t>1 раз в три месяца</t>
  </si>
  <si>
    <t>Низкая цена, Интерес к ретро-моде, Возможность найти редкие предметы</t>
  </si>
  <si>
    <t>Уникальные вещи, Низкие цены</t>
  </si>
  <si>
    <t>Нейтральна</t>
  </si>
  <si>
    <t>Очень важно</t>
  </si>
  <si>
    <t>Важны</t>
  </si>
  <si>
    <t>Важен</t>
  </si>
  <si>
    <t>Качество вещей, Запах вещей, Отсутствие уникальных/интересных вещей</t>
  </si>
  <si>
    <t>Активное ведение социальных сетей, Широкий ассортимент, Улучшение качества товаров, Четкая информация о состоянии и размере товаров, Более привлекательные цены и скидки, Интересные акции и мероприятия</t>
  </si>
  <si>
    <t>1 раз в месяц</t>
  </si>
  <si>
    <t>2-3 раза в месяц</t>
  </si>
  <si>
    <t>Низкая цена, Уникальный стиль и дизайн, Интерес к ретро-моде, Возможность найти редкие предметы</t>
  </si>
  <si>
    <t>Острые ощущения от поиска, Уникальные вещи, Низкие цены, Личное удовлетворение</t>
  </si>
  <si>
    <t>Важна</t>
  </si>
  <si>
    <t>Совсем не важны</t>
  </si>
  <si>
    <t>Не очень важна</t>
  </si>
  <si>
    <t>Не очень важен</t>
  </si>
  <si>
    <t>Другое:</t>
  </si>
  <si>
    <t>Широкий ассортимент, Улучшение качества товаров, Удобство в магазинах и улучшенная организация пространства, Более привлекательные цены и скидки, Интересные акции и мероприятия</t>
  </si>
  <si>
    <t>1 раз в год</t>
  </si>
  <si>
    <t>Уникальный стиль и дизайн, Экологическая осознанность, Возможность найти редкие предметы</t>
  </si>
  <si>
    <t>Вклад в экологию, Уникальные вещи</t>
  </si>
  <si>
    <t>Важно</t>
  </si>
  <si>
    <t>Очень важна</t>
  </si>
  <si>
    <t>Очень важен</t>
  </si>
  <si>
    <t>Качество вещей, Узкий ассортимент</t>
  </si>
  <si>
    <t>Широкий ассортимент, Улучшение качества товаров, Удобство в магазинах и улучшенная организация пространства, Четкая информация о состоянии и размере товаров, Интересные акции и мероприятия</t>
  </si>
  <si>
    <t>Меньше раза в год</t>
  </si>
  <si>
    <t>Низкая цена</t>
  </si>
  <si>
    <t>Низкие цены</t>
  </si>
  <si>
    <t>Нейтрально</t>
  </si>
  <si>
    <t>Качество вещей, Запах вещей, Узкий ассортимент</t>
  </si>
  <si>
    <t>Активное ведение социальных сетей, Широкий ассортимент, Улучшение качества товаров, Четкая информация о состоянии и размере товаров, Удобные способы оплаты и доставки, Лучшая чистота и гигиена в магазинах, Более привлекательные цены и скидки</t>
  </si>
  <si>
    <t>Возможность найти редкие предметы</t>
  </si>
  <si>
    <t>Уникальные вещи</t>
  </si>
  <si>
    <t>Очень важны</t>
  </si>
  <si>
    <t>Качество вещей, Запах вещей</t>
  </si>
  <si>
    <t>Активное ведение социальных сетей, Широкий ассортимент, Улучшение качества товаров, Лучшая чистота и гигиена в магазинах, Более привлекательные цены и скидки, Интересные акции и мероприятия</t>
  </si>
  <si>
    <t>Мужской</t>
  </si>
  <si>
    <t>Экологическая осознанность, Интерес к ретро-моде</t>
  </si>
  <si>
    <t>Вклад в экологию, Уникальные вещи, Тренды на покупку одежды из секонд-хенда</t>
  </si>
  <si>
    <t>Затрудняюсь ответить</t>
  </si>
  <si>
    <t>Широкий ассортимент, Улучшение качества товаров</t>
  </si>
  <si>
    <t>Низкая цена, Экологическая осознанность, Интерес к ретро-моде, Возможность найти редкие предметы</t>
  </si>
  <si>
    <t>Вклад в экологию, Низкие цены</t>
  </si>
  <si>
    <t>Широкий ассортимент, Улучшение качества товаров, Улучшенное обслуживание клиентов, Четкая информация о состоянии и размере товаров, Лучшая чистота и гигиена в магазинах, Интересные акции и мероприятия</t>
  </si>
  <si>
    <t>Низкие цены, Тренды на покупку одежды из секонд-хенда</t>
  </si>
  <si>
    <t>Активное ведение социальных сетей, Широкий ассортимент, Улучшение качества товаров, Улучшенное обслуживание клиентов, Удобные способы оплаты и доставки, Лучшая чистота и гигиена в магазинах</t>
  </si>
  <si>
    <t>Уникальные вещи, Тренды на покупку одежды из секонд-хенда</t>
  </si>
  <si>
    <t>Не очень важно</t>
  </si>
  <si>
    <t xml:space="preserve">Узкий ассортимент, отсутствие нужных размеров </t>
  </si>
  <si>
    <t>Активное ведение социальных сетей, Улучшенное обслуживание клиентов, Удобные способы оплаты и доставки, Лучшая чистота и гигиена в магазинах</t>
  </si>
  <si>
    <t>Интерес к ретро-моде</t>
  </si>
  <si>
    <t>Острые ощущения от поиска, Уникальные вещи</t>
  </si>
  <si>
    <t>Лучшая чистота и гигиена в магазинах</t>
  </si>
  <si>
    <t>Уникальный стиль и дизайн, Экологическая осознанность, Интерес к ретро-моде</t>
  </si>
  <si>
    <t>Уникальные вещи, Низкие цены, Личное удовлетворение</t>
  </si>
  <si>
    <t>Качество вещей, Запах вещей, Узкий ассортимент, Отсутствие уникальных/интересных вещей</t>
  </si>
  <si>
    <t>Широкий ассортимент, Улучшение качества товаров, Улучшенное обслуживание клиентов, Удобство в магазинах и улучшенная организация пространства, Четкая информация о состоянии и размере товаров, Лучшая чистота и гигиена в магазинах</t>
  </si>
  <si>
    <t>Низкая цена, Уникальный стиль и дизайн, Экологическая осознанность, Возможность найти редкие предметы</t>
  </si>
  <si>
    <t>Вклад в экологию, Уникальные вещи, Низкие цены</t>
  </si>
  <si>
    <t>Качество вещей</t>
  </si>
  <si>
    <t>Активное ведение социальных сетей, Улучшение качества товаров, Удобство в магазинах и улучшенная организация пространства, Четкая информация о состоянии и размере товаров, Интересные акции и мероприятия</t>
  </si>
  <si>
    <t>Низкая цена, Уникальный стиль и дизайн</t>
  </si>
  <si>
    <t>Запах вещей</t>
  </si>
  <si>
    <t>Активное ведение социальных сетей, Широкий ассортимент, Улучшение качества товаров, Улучшенное обслуживание клиентов, Удобство в магазинах и улучшенная организация пространства, Четкая информация о состоянии и размере товаров, Удобные способы оплаты и доставки, Лучшая чистота и гигиена в магазинах, Более привлекательные цены и скидки, Интересные акции и мероприятия</t>
  </si>
  <si>
    <t>Город с населением меньше миллиона (РФ)</t>
  </si>
  <si>
    <t>Низкая цена, Экологическая осознанность, Возможность найти редкие предметы</t>
  </si>
  <si>
    <t>Не очень важны</t>
  </si>
  <si>
    <t>Запах вещей, Узкий ассортимент</t>
  </si>
  <si>
    <t>Активное ведение социальных сетей, Широкий ассортимент, Удобство в магазинах и улучшенная организация пространства, Четкая информация о состоянии и размере товаров, Более привлекательные цены и скидки</t>
  </si>
  <si>
    <t>Низкая цена, Уникальный стиль и дизайн, Экологическая осознанность, Интерес к ретро-моде, Возможность найти редкие предметы</t>
  </si>
  <si>
    <t>Острые ощущения от поиска, Вклад в экологию, Уникальные вещи, Низкие цены</t>
  </si>
  <si>
    <t>Запах вещей, Узкий ассортимент, Отсутствие уникальных/интересных вещей</t>
  </si>
  <si>
    <t>Активное ведение социальных сетей, Широкий ассортимент, Четкая информация о состоянии и размере товаров, Лучшая чистота и гигиена в магазинах, Интересные акции и мероприятия</t>
  </si>
  <si>
    <t>Уникальный стиль и дизайн, Интерес к ретро-моде, Возможность найти редкие предметы</t>
  </si>
  <si>
    <t>Улучшение качества товаров, Удобство в магазинах и улучшенная организация пространства, Лучшая чистота и гигиена в магазинах</t>
  </si>
  <si>
    <t xml:space="preserve">Узкий ассортимент, размеры XXXXXXXL </t>
  </si>
  <si>
    <t>Широкий ассортимент</t>
  </si>
  <si>
    <t>Активное ведение социальных сетей, Удобство в магазинах и улучшенная организация пространства, Четкая информация о состоянии и размере товаров</t>
  </si>
  <si>
    <t>Уникальный стиль и дизайн, Возможность найти редкие предметы</t>
  </si>
  <si>
    <t>Острые ощущения от поиска, Уникальные вещи, Тренды на покупку одежды из секонд-хенда</t>
  </si>
  <si>
    <t>Качество вещей, Отсутствие уникальных/интересных вещей</t>
  </si>
  <si>
    <t>Экологическая осознанность, Интерес к ретро-моде, Возможность найти редкие предметы</t>
  </si>
  <si>
    <t>Активное ведение социальных сетей, Улучшение качества товаров, Улучшенное обслуживание клиентов, Удобство в магазинах и улучшенная организация пространства, Четкая информация о состоянии и размере товаров, Удобные способы оплаты и доставки, Более привлекательные цены и скидки, Интересные акции и мероприятия</t>
  </si>
  <si>
    <t>Низкая цена, Интерес к ретро-моде</t>
  </si>
  <si>
    <t>Низкие цены, Личное удовлетворение</t>
  </si>
  <si>
    <t>Активное ведение социальных сетей, Широкий ассортимент, Четкая информация о состоянии и размере товаров, Более привлекательные цены и скидки</t>
  </si>
  <si>
    <t>Низкая цена, Возможность найти редкие предметы</t>
  </si>
  <si>
    <t>Узкий ассортимент</t>
  </si>
  <si>
    <t>Активное ведение социальных сетей, Широкий ассортимент, Улучшение качества товаров, Улучшенное обслуживание клиентов, Удобство в магазинах и улучшенная организация пространства, Четкая информация о состоянии и размере товаров, Интересные акции и мероприятия</t>
  </si>
  <si>
    <t>Активное ведение социальных сетей, Лучшая чистота и гигиена в магазинах, Более привлекательные цены и скидки</t>
  </si>
  <si>
    <t>Отсутствие уникальных/интересных вещей</t>
  </si>
  <si>
    <t>Широкий ассортимент, Улучшение качества товаров, Интересные акции и мероприятия</t>
  </si>
  <si>
    <t>Санкт-Петербург</t>
  </si>
  <si>
    <t>Более привлекательные цены и скидки, Интересные акции и мероприятия</t>
  </si>
  <si>
    <t>Широкий ассортимент, Улучшение качества товаров, Четкая информация о состоянии и размере товаров</t>
  </si>
  <si>
    <t>Город миллионник (РФ)</t>
  </si>
  <si>
    <t>Острые ощущения от поиска, Уникальные вещи, Личное удовлетворение</t>
  </si>
  <si>
    <t>Активное ведение социальных сетей, Широкий ассортимент, Улучшение качества товаров, Четкая информация о состоянии и размере товаров</t>
  </si>
  <si>
    <t>Уникальный стиль и дизайн, Экологическая осознанность</t>
  </si>
  <si>
    <t>Активное ведение социальных сетей, Четкая информация о состоянии и размере товаров, Лучшая чистота и гигиена в магазинах, Интересные акции и мероприятия</t>
  </si>
  <si>
    <t>Уникальные вещи, Тренды на покупку одежды из секонд-хенда, Личное удовлетворение</t>
  </si>
  <si>
    <t>Активное ведение социальных сетей, Улучшение качества товаров, Удобство в магазинах и улучшенная организация пространства, Четкая информация о состоянии и размере товаров, Лучшая чистота и гигиена в магазинах</t>
  </si>
  <si>
    <t>Узкий ассортимент, Отсутствие уникальных/интересных вещей</t>
  </si>
  <si>
    <t>Широкий ассортимент, Улучшение качества товаров, Улучшенное обслуживание клиентов, Удобство в магазинах и улучшенная организация пространства</t>
  </si>
  <si>
    <t>Низкая цена, Уникальный стиль и дизайн, Возможность найти редкие предметы</t>
  </si>
  <si>
    <t>Острые ощущения от поиска, Уникальные вещи, Низкие цены</t>
  </si>
  <si>
    <t>Совсем не важна</t>
  </si>
  <si>
    <t>Качество вещей, Узкий ассортимент, Отсутствие уникальных/интересных вещей</t>
  </si>
  <si>
    <t>Активное ведение социальных сетей, Широкий ассортимент, Улучшение качества товаров, Улучшенное обслуживание клиентов, Более привлекательные цены и скидки, Интересные акции и мероприятия</t>
  </si>
  <si>
    <t>Вклад в экологию, Тренды на покупку одежды из секонд-хенда, Личное удовлетворение</t>
  </si>
  <si>
    <t>Активное ведение социальных сетей, Широкий ассортимент, Четкая информация о состоянии и размере товаров, Лучшая чистота и гигиена в магазинах</t>
  </si>
  <si>
    <t>Уникальные вещи, Низкие цены, Тренды на покупку одежды из секонд-хенда</t>
  </si>
  <si>
    <t>Широкий ассортимент, Улучшение качества товаров, Удобство в магазинах и улучшенная организация пространства, Четкая информация о состоянии и размере товаров, Более привлекательные цены и скидки, Интересные акции и мероприятия</t>
  </si>
  <si>
    <t>Интерес к ретро-моде, Возможность найти редкие предметы</t>
  </si>
  <si>
    <t>Активное ведение социальных сетей, Широкий ассортимент, Четкая информация о состоянии и размере товаров, Удобные способы оплаты и доставки</t>
  </si>
  <si>
    <t>Вклад в экологию, Уникальные вещи, Личное удовлетворение</t>
  </si>
  <si>
    <t>Активное ведение социальных сетей, Широкий ассортимент, Улучшение качества товаров, Удобство в магазинах и улучшенная организация пространства</t>
  </si>
  <si>
    <t>Совсем не важен</t>
  </si>
  <si>
    <t>Низкая цена, Уникальный стиль и дизайн, Экологическая осознанность</t>
  </si>
  <si>
    <t>Широкий ассортимент, Улучшенное обслуживание клиентов, Удобство в магазинах и улучшенная организация пространства, Более привлекательные цены и скидки</t>
  </si>
  <si>
    <t>Активное ведение социальных сетей, Удобные способы оплаты и доставки, Лучшая чистота и гигиена в магазинах, Интересные акции и мероприятия</t>
  </si>
  <si>
    <t>Широкий ассортимент, Улучшение качества товаров, Удобство в магазинах и улучшенная организация пространства, Четкая информация о состоянии и размере товаров, Более привлекательные цены и скидки</t>
  </si>
  <si>
    <t>Улучшенное обслуживание клиентов, Удобство в магазинах и улучшенная организация пространства, Четкая информация о состоянии и размере товаров</t>
  </si>
  <si>
    <t>Острые ощущения от поиска, Вклад в экологию, Тренды на покупку одежды из секонд-хенда</t>
  </si>
  <si>
    <t>Активное ведение социальных сетей, Улучшение качества товаров, Удобство в магазинах и улучшенная организация пространства, Четкая информация о состоянии и размере товаров</t>
  </si>
  <si>
    <t>Острые ощущения от поиска, Вклад в экологию, Уникальные вещи</t>
  </si>
  <si>
    <t>Активное ведение социальных сетей, Улучшение качества товаров, Четкая информация о состоянии и размере товаров, Лучшая чистота и гигиена в магазинах</t>
  </si>
  <si>
    <t>Острые ощущения от поиска, Низкие цены, Тренды на покупку одежды из секонд-хенда</t>
  </si>
  <si>
    <t>Отсутствие уникальных/интересных вещей, завышенные цены</t>
  </si>
  <si>
    <t>Активное ведение социальных сетей, Широкий ассортимент, Более привлекательные цены и скидки, Интересные акции и мероприятия</t>
  </si>
  <si>
    <t>Активное ведение социальных сетей, Широкий ассортимент, Улучшение качества товаров</t>
  </si>
  <si>
    <t>Активное ведение социальных сетей, Широкий ассортимент, Интересные акции и мероприятия</t>
  </si>
  <si>
    <t>Активное ведение социальных сетей, Широкий ассортимент, Улучшение качества товаров, Лучшая чистота и гигиена в магазинах</t>
  </si>
  <si>
    <t>Узкий ассортимент, Отсутствие уникальных/интересных вещей, высокие цены</t>
  </si>
  <si>
    <t>Широкий ассортимент, Более привлекательные цены и скидки, Интересные акции и мероприятия</t>
  </si>
  <si>
    <t>Уникальные вещи, Личное удовлетворение</t>
  </si>
  <si>
    <t>Активное ведение социальных сетей, Широкий ассортимент, Четкая информация о состоянии и размере товаров</t>
  </si>
  <si>
    <t>Низкая цена, Экологическая осознанность</t>
  </si>
  <si>
    <t>Лучшая чистота и гигиена в магазинах, Более привлекательные цены и скидки, Интересные акции и мероприятия</t>
  </si>
  <si>
    <t>Острые ощущения от поиска, Низкие цены, Личное удовлетворение</t>
  </si>
  <si>
    <t>Запах вещей, Затрудняюсь ответить</t>
  </si>
  <si>
    <t>Улучшение качества товаров, Улучшенное обслуживание клиентов, Удобство в магазинах и улучшенная организация пространства, Более привлекательные цены и скидки</t>
  </si>
  <si>
    <t>Вклад в экологию, Уникальные вещи, Низкие цены, Личное удовлетворение</t>
  </si>
  <si>
    <t>Активное ведение социальных сетей, Широкий ассортимент, Более привлекательные цены и скидки</t>
  </si>
  <si>
    <t>Уникальный стиль и дизайн, Интерес к ретро-моде</t>
  </si>
  <si>
    <t>Активное ведение социальных сетей, Улучшенное обслуживание клиентов, Удобные способы оплаты и доставки</t>
  </si>
  <si>
    <t>Широкий ассортимент, Четкая информация о состоянии и размере товаров, Более привлекательные цены и скидки, Интересные акции и мероприятия</t>
  </si>
  <si>
    <t>Широкий ассортимент, Удобство в магазинах и улучшенная организация пространства, Четкая информация о состоянии и размере товаров</t>
  </si>
  <si>
    <t>Низкие цены, Тренды на покупку одежды из секонд-хенда, Личное удовлетворение</t>
  </si>
  <si>
    <t>Широкий ассортимент, Удобство в магазинах и улучшенная организация пространства, Лучшая чистота и гигиена в магазинах, Более привлекательные цены и скидки, Интересные акции и мероприятия</t>
  </si>
  <si>
    <t>Уникальный стиль и дизайн, Экологическая осознанность, Интерес к ретро-моде, Возможность найти редкие предметы</t>
  </si>
  <si>
    <t>Острые ощущения от поиска, Вклад в экологию, Уникальные вещи, Личное удовлетворение</t>
  </si>
  <si>
    <t>Активное ведение социальных сетей, Широкий ассортимент, Улучшенное обслуживание клиентов, Удобство в магазинах и улучшенная организация пространства, Четкая информация о состоянии и размере товаров, Более привлекательные цены и скидки, Интересные акции и мероприятия</t>
  </si>
  <si>
    <t>Улучшение качества товаров, Удобство в магазинах и улучшенная организация пространства, Четкая информация о состоянии и размере товаров, Лучшая чистота и гигиена в магазинах</t>
  </si>
  <si>
    <t>Уникальный стиль и дизайн</t>
  </si>
  <si>
    <t>Активное ведение социальных сетей, Широкий ассортимент</t>
  </si>
  <si>
    <t>Улучшение качества товаров, Четкая информация о состоянии и размере товаров, Лучшая чистота и гигиена в магазинах</t>
  </si>
  <si>
    <t>Низкая цена, Возможность найти редкие предметы, Больше выбор</t>
  </si>
  <si>
    <t xml:space="preserve">Отсутствие уникальных/интересных вещей, Завышенная цена на винтажные вещи </t>
  </si>
  <si>
    <t>Острые ощущения от поиска, Вклад в экологию, Уникальные вещи, Низкие цены, Личное удовлетворение</t>
  </si>
  <si>
    <t>Активное ведение социальных сетей, Удобство в магазинах и улучшенная организация пространства, Четкая информация о состоянии и размере товаров, Лучшая чистота и гигиена в магазинах, Интересные акции и мероприятия</t>
  </si>
  <si>
    <t>Широкий ассортимент, Улучшение качества товаров, Лучшая чистота и гигиена в магазинах</t>
  </si>
  <si>
    <t>Активное ведение социальных сетей, Широкий ассортимент, Четкая информация о состоянии и размере товаров, Удобные способы оплаты и доставки, Более привлекательные цены и скидки</t>
  </si>
  <si>
    <t>E</t>
  </si>
  <si>
    <t>H</t>
  </si>
  <si>
    <t>Общее</t>
  </si>
  <si>
    <t>P-value</t>
  </si>
  <si>
    <t>Числа</t>
  </si>
  <si>
    <t>Пирсон</t>
  </si>
  <si>
    <t>Выборка</t>
  </si>
  <si>
    <t>Пирсон из таблицы</t>
  </si>
  <si>
    <t>I</t>
  </si>
  <si>
    <t>M</t>
  </si>
  <si>
    <t>Другое</t>
  </si>
  <si>
    <t>G</t>
  </si>
  <si>
    <t>N</t>
  </si>
  <si>
    <t>.</t>
  </si>
  <si>
    <t>Широкий ассортимент товаров</t>
  </si>
  <si>
    <t>K</t>
  </si>
  <si>
    <t>L</t>
  </si>
  <si>
    <t>J</t>
  </si>
  <si>
    <t>Таблица сопряженности по 1 гипотезе</t>
  </si>
  <si>
    <t>Ожидаемые частоты</t>
  </si>
  <si>
    <t>Таблица сопряженности по 2 гипотезе</t>
  </si>
  <si>
    <t>Таблица сопряженности по 4 гипотезе</t>
  </si>
  <si>
    <t>Количество ответов</t>
  </si>
  <si>
    <t>Таблица сопряженности по 5 гипотезе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</si>
</sst>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5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2"/>
  <sheetViews>
    <sheetView topLeftCell="I1" workbookViewId="0">
      <pane ySplit="1" topLeftCell="A49" activePane="bottomLeft" state="frozen"/>
      <selection pane="bottomLeft" activeCell="N1" sqref="N1"/>
    </sheetView>
  </sheetViews>
  <sheetFormatPr defaultColWidth="12.6640625" defaultRowHeight="15.75" customHeight="1" x14ac:dyDescent="0.25"/>
  <cols>
    <col min="1" max="1" width="22.88671875" customWidth="1"/>
    <col min="2" max="2" width="10.109375" customWidth="1"/>
    <col min="3" max="3" width="23.44140625" customWidth="1"/>
    <col min="4" max="4" width="25.6640625" customWidth="1"/>
    <col min="5" max="5" width="37.6640625" customWidth="1"/>
    <col min="6" max="6" width="102" customWidth="1"/>
    <col min="7" max="7" width="71.6640625" customWidth="1"/>
    <col min="8" max="12" width="18.88671875" customWidth="1"/>
    <col min="13" max="13" width="72.44140625" customWidth="1"/>
    <col min="14" max="14" width="304.109375" customWidth="1"/>
    <col min="15" max="21" width="18.88671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45072.777650173608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21</v>
      </c>
      <c r="L2" s="1" t="s">
        <v>24</v>
      </c>
      <c r="M2" s="1" t="s">
        <v>25</v>
      </c>
      <c r="N2" s="1" t="s">
        <v>26</v>
      </c>
      <c r="O2" s="1"/>
    </row>
    <row r="3" spans="1:15" x14ac:dyDescent="0.25">
      <c r="A3" s="2">
        <v>45072.778950219908</v>
      </c>
      <c r="B3" s="1" t="s">
        <v>15</v>
      </c>
      <c r="C3" s="1" t="s">
        <v>16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22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/>
    </row>
    <row r="4" spans="1:15" x14ac:dyDescent="0.25">
      <c r="A4" s="2">
        <v>45072.779560810188</v>
      </c>
      <c r="B4" s="1" t="s">
        <v>15</v>
      </c>
      <c r="C4" s="1" t="s">
        <v>16</v>
      </c>
      <c r="D4" s="1" t="s">
        <v>27</v>
      </c>
      <c r="E4" s="1" t="s">
        <v>37</v>
      </c>
      <c r="F4" s="1" t="s">
        <v>38</v>
      </c>
      <c r="G4" s="1" t="s">
        <v>39</v>
      </c>
      <c r="H4" s="1" t="s">
        <v>31</v>
      </c>
      <c r="I4" s="1" t="s">
        <v>40</v>
      </c>
      <c r="J4" s="1" t="s">
        <v>23</v>
      </c>
      <c r="K4" s="1" t="s">
        <v>41</v>
      </c>
      <c r="L4" s="1" t="s">
        <v>42</v>
      </c>
      <c r="M4" s="1" t="s">
        <v>43</v>
      </c>
      <c r="N4" s="1" t="s">
        <v>44</v>
      </c>
      <c r="O4" s="1"/>
    </row>
    <row r="5" spans="1:15" x14ac:dyDescent="0.25">
      <c r="A5" s="2">
        <v>45072.791796053236</v>
      </c>
      <c r="B5" s="1" t="s">
        <v>15</v>
      </c>
      <c r="C5" s="1" t="s">
        <v>16</v>
      </c>
      <c r="D5" s="1" t="s">
        <v>18</v>
      </c>
      <c r="E5" s="1" t="s">
        <v>45</v>
      </c>
      <c r="F5" s="1" t="s">
        <v>46</v>
      </c>
      <c r="G5" s="1" t="s">
        <v>47</v>
      </c>
      <c r="H5" s="1" t="s">
        <v>31</v>
      </c>
      <c r="I5" s="1" t="s">
        <v>48</v>
      </c>
      <c r="J5" s="1" t="s">
        <v>48</v>
      </c>
      <c r="K5" s="1" t="s">
        <v>33</v>
      </c>
      <c r="L5" s="1" t="s">
        <v>24</v>
      </c>
      <c r="M5" s="1" t="s">
        <v>49</v>
      </c>
      <c r="N5" s="1" t="s">
        <v>50</v>
      </c>
      <c r="O5" s="1"/>
    </row>
    <row r="6" spans="1:15" x14ac:dyDescent="0.25">
      <c r="A6" s="2">
        <v>45072.797717222224</v>
      </c>
      <c r="B6" s="1" t="s">
        <v>15</v>
      </c>
      <c r="C6" s="1" t="s">
        <v>16</v>
      </c>
      <c r="D6" s="1" t="s">
        <v>28</v>
      </c>
      <c r="E6" s="1" t="s">
        <v>45</v>
      </c>
      <c r="F6" s="1" t="s">
        <v>51</v>
      </c>
      <c r="G6" s="1" t="s">
        <v>52</v>
      </c>
      <c r="H6" s="1" t="s">
        <v>31</v>
      </c>
      <c r="I6" s="1" t="s">
        <v>40</v>
      </c>
      <c r="J6" s="1" t="s">
        <v>53</v>
      </c>
      <c r="K6" s="1" t="s">
        <v>21</v>
      </c>
      <c r="L6" s="1" t="s">
        <v>24</v>
      </c>
      <c r="M6" s="1" t="s">
        <v>54</v>
      </c>
      <c r="N6" s="1" t="s">
        <v>55</v>
      </c>
      <c r="O6" s="1"/>
    </row>
    <row r="7" spans="1:15" x14ac:dyDescent="0.25">
      <c r="A7" s="2">
        <v>45072.80029668982</v>
      </c>
      <c r="B7" s="1" t="s">
        <v>56</v>
      </c>
      <c r="C7" s="1" t="s">
        <v>16</v>
      </c>
      <c r="D7" s="1" t="s">
        <v>27</v>
      </c>
      <c r="E7" s="1" t="s">
        <v>37</v>
      </c>
      <c r="F7" s="1" t="s">
        <v>57</v>
      </c>
      <c r="G7" s="1" t="s">
        <v>58</v>
      </c>
      <c r="H7" s="1" t="s">
        <v>33</v>
      </c>
      <c r="I7" s="1" t="s">
        <v>40</v>
      </c>
      <c r="J7" s="1" t="s">
        <v>48</v>
      </c>
      <c r="K7" s="1" t="s">
        <v>31</v>
      </c>
      <c r="L7" s="1" t="s">
        <v>24</v>
      </c>
      <c r="M7" s="1" t="s">
        <v>59</v>
      </c>
      <c r="N7" s="1" t="s">
        <v>60</v>
      </c>
      <c r="O7" s="1"/>
    </row>
    <row r="8" spans="1:15" x14ac:dyDescent="0.25">
      <c r="A8" s="2">
        <v>45072.816045844906</v>
      </c>
      <c r="B8" s="1" t="s">
        <v>15</v>
      </c>
      <c r="C8" s="1" t="s">
        <v>16</v>
      </c>
      <c r="D8" s="1" t="s">
        <v>27</v>
      </c>
      <c r="E8" s="1" t="s">
        <v>45</v>
      </c>
      <c r="F8" s="1" t="s">
        <v>61</v>
      </c>
      <c r="G8" s="1" t="s">
        <v>62</v>
      </c>
      <c r="H8" s="1" t="s">
        <v>31</v>
      </c>
      <c r="I8" s="1" t="s">
        <v>40</v>
      </c>
      <c r="J8" s="1" t="s">
        <v>23</v>
      </c>
      <c r="K8" s="1" t="s">
        <v>31</v>
      </c>
      <c r="L8" s="1" t="s">
        <v>24</v>
      </c>
      <c r="M8" s="1" t="s">
        <v>43</v>
      </c>
      <c r="N8" s="1" t="s">
        <v>63</v>
      </c>
      <c r="O8" s="1"/>
    </row>
    <row r="9" spans="1:15" x14ac:dyDescent="0.25">
      <c r="A9" s="2">
        <v>45072.824226354162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64</v>
      </c>
      <c r="H9" s="1" t="s">
        <v>31</v>
      </c>
      <c r="I9" s="1" t="s">
        <v>22</v>
      </c>
      <c r="J9" s="1" t="s">
        <v>23</v>
      </c>
      <c r="K9" s="1" t="s">
        <v>33</v>
      </c>
      <c r="L9" s="1" t="s">
        <v>24</v>
      </c>
      <c r="M9" s="1" t="s">
        <v>54</v>
      </c>
      <c r="N9" s="1" t="s">
        <v>65</v>
      </c>
      <c r="O9" s="1"/>
    </row>
    <row r="10" spans="1:15" x14ac:dyDescent="0.25">
      <c r="A10" s="2">
        <v>45072.82427355324</v>
      </c>
      <c r="B10" s="1" t="s">
        <v>15</v>
      </c>
      <c r="C10" s="1" t="s">
        <v>16</v>
      </c>
      <c r="D10" s="1" t="s">
        <v>18</v>
      </c>
      <c r="E10" s="1" t="s">
        <v>45</v>
      </c>
      <c r="F10" s="1" t="s">
        <v>51</v>
      </c>
      <c r="G10" s="1" t="s">
        <v>66</v>
      </c>
      <c r="H10" s="1" t="s">
        <v>31</v>
      </c>
      <c r="I10" s="1" t="s">
        <v>67</v>
      </c>
      <c r="J10" s="1" t="s">
        <v>23</v>
      </c>
      <c r="K10" s="1" t="s">
        <v>33</v>
      </c>
      <c r="L10" s="1" t="s">
        <v>24</v>
      </c>
      <c r="M10" s="1" t="s">
        <v>68</v>
      </c>
      <c r="N10" s="1" t="s">
        <v>69</v>
      </c>
      <c r="O10" s="1"/>
    </row>
    <row r="11" spans="1:15" x14ac:dyDescent="0.25">
      <c r="A11" s="2">
        <v>45072.851503587968</v>
      </c>
      <c r="B11" s="1" t="s">
        <v>15</v>
      </c>
      <c r="C11" s="1" t="s">
        <v>16</v>
      </c>
      <c r="D11" s="1" t="s">
        <v>28</v>
      </c>
      <c r="E11" s="1" t="s">
        <v>37</v>
      </c>
      <c r="F11" s="1" t="s">
        <v>70</v>
      </c>
      <c r="G11" s="1" t="s">
        <v>71</v>
      </c>
      <c r="H11" s="1" t="s">
        <v>31</v>
      </c>
      <c r="I11" s="1" t="s">
        <v>40</v>
      </c>
      <c r="J11" s="1" t="s">
        <v>48</v>
      </c>
      <c r="K11" s="1" t="s">
        <v>33</v>
      </c>
      <c r="L11" s="1" t="s">
        <v>24</v>
      </c>
      <c r="M11" s="1" t="s">
        <v>54</v>
      </c>
      <c r="N11" s="1" t="s">
        <v>72</v>
      </c>
      <c r="O11" s="1"/>
    </row>
    <row r="12" spans="1:15" x14ac:dyDescent="0.25">
      <c r="A12" s="2">
        <v>45072.85362981481</v>
      </c>
      <c r="B12" s="1" t="s">
        <v>15</v>
      </c>
      <c r="C12" s="1" t="s">
        <v>16</v>
      </c>
      <c r="D12" s="1" t="s">
        <v>18</v>
      </c>
      <c r="E12" s="1" t="s">
        <v>45</v>
      </c>
      <c r="F12" s="1" t="s">
        <v>73</v>
      </c>
      <c r="G12" s="1" t="s">
        <v>74</v>
      </c>
      <c r="H12" s="1" t="s">
        <v>33</v>
      </c>
      <c r="I12" s="1" t="s">
        <v>22</v>
      </c>
      <c r="J12" s="1" t="s">
        <v>23</v>
      </c>
      <c r="K12" s="1" t="s">
        <v>31</v>
      </c>
      <c r="L12" s="1" t="s">
        <v>42</v>
      </c>
      <c r="M12" s="1" t="s">
        <v>75</v>
      </c>
      <c r="N12" s="1" t="s">
        <v>76</v>
      </c>
      <c r="O12" s="1"/>
    </row>
    <row r="13" spans="1:15" x14ac:dyDescent="0.25">
      <c r="A13" s="2">
        <v>45072.89616340278</v>
      </c>
      <c r="B13" s="1" t="s">
        <v>15</v>
      </c>
      <c r="C13" s="1" t="s">
        <v>16</v>
      </c>
      <c r="D13" s="1" t="s">
        <v>27</v>
      </c>
      <c r="E13" s="1" t="s">
        <v>18</v>
      </c>
      <c r="F13" s="1" t="s">
        <v>77</v>
      </c>
      <c r="G13" s="1" t="s">
        <v>78</v>
      </c>
      <c r="H13" s="1" t="s">
        <v>33</v>
      </c>
      <c r="I13" s="1" t="s">
        <v>40</v>
      </c>
      <c r="J13" s="1" t="s">
        <v>48</v>
      </c>
      <c r="K13" s="1" t="s">
        <v>21</v>
      </c>
      <c r="L13" s="1" t="s">
        <v>24</v>
      </c>
      <c r="M13" s="1" t="s">
        <v>79</v>
      </c>
      <c r="N13" s="1" t="s">
        <v>80</v>
      </c>
      <c r="O13" s="1"/>
    </row>
    <row r="14" spans="1:15" x14ac:dyDescent="0.25">
      <c r="A14" s="2">
        <v>45072.933380983799</v>
      </c>
      <c r="B14" s="1" t="s">
        <v>15</v>
      </c>
      <c r="C14" s="1" t="s">
        <v>16</v>
      </c>
      <c r="D14" s="1" t="s">
        <v>28</v>
      </c>
      <c r="E14" s="1" t="s">
        <v>45</v>
      </c>
      <c r="F14" s="1" t="s">
        <v>81</v>
      </c>
      <c r="G14" s="1" t="s">
        <v>74</v>
      </c>
      <c r="H14" s="1" t="s">
        <v>31</v>
      </c>
      <c r="I14" s="1" t="s">
        <v>22</v>
      </c>
      <c r="J14" s="1" t="s">
        <v>48</v>
      </c>
      <c r="K14" s="1" t="s">
        <v>21</v>
      </c>
      <c r="L14" s="1" t="s">
        <v>42</v>
      </c>
      <c r="M14" s="1" t="s">
        <v>82</v>
      </c>
      <c r="N14" s="1" t="s">
        <v>83</v>
      </c>
      <c r="O14" s="1"/>
    </row>
    <row r="15" spans="1:15" x14ac:dyDescent="0.25">
      <c r="A15" s="2">
        <v>45073.089166261576</v>
      </c>
      <c r="B15" s="1" t="s">
        <v>15</v>
      </c>
      <c r="C15" s="1" t="s">
        <v>16</v>
      </c>
      <c r="D15" s="1" t="s">
        <v>27</v>
      </c>
      <c r="E15" s="1" t="s">
        <v>37</v>
      </c>
      <c r="F15" s="1" t="s">
        <v>85</v>
      </c>
      <c r="G15" s="1" t="s">
        <v>30</v>
      </c>
      <c r="H15" s="1" t="s">
        <v>31</v>
      </c>
      <c r="I15" s="1" t="s">
        <v>40</v>
      </c>
      <c r="J15" s="1" t="s">
        <v>86</v>
      </c>
      <c r="K15" s="1" t="s">
        <v>21</v>
      </c>
      <c r="L15" s="1" t="s">
        <v>34</v>
      </c>
      <c r="M15" s="1" t="s">
        <v>87</v>
      </c>
      <c r="N15" s="1" t="s">
        <v>88</v>
      </c>
      <c r="O15" s="1"/>
    </row>
    <row r="16" spans="1:15" x14ac:dyDescent="0.25">
      <c r="A16" s="2">
        <v>45073.40195777778</v>
      </c>
      <c r="B16" s="1" t="s">
        <v>15</v>
      </c>
      <c r="C16" s="1" t="s">
        <v>16</v>
      </c>
      <c r="D16" s="1" t="s">
        <v>18</v>
      </c>
      <c r="E16" s="1" t="s">
        <v>45</v>
      </c>
      <c r="F16" s="1" t="s">
        <v>89</v>
      </c>
      <c r="G16" s="1" t="s">
        <v>90</v>
      </c>
      <c r="H16" s="1" t="s">
        <v>31</v>
      </c>
      <c r="I16" s="1" t="s">
        <v>40</v>
      </c>
      <c r="J16" s="1" t="s">
        <v>23</v>
      </c>
      <c r="K16" s="1" t="s">
        <v>31</v>
      </c>
      <c r="L16" s="1" t="s">
        <v>24</v>
      </c>
      <c r="M16" s="1" t="s">
        <v>91</v>
      </c>
      <c r="N16" s="1" t="s">
        <v>92</v>
      </c>
      <c r="O16" s="1"/>
    </row>
    <row r="17" spans="1:15" x14ac:dyDescent="0.25">
      <c r="A17" s="2">
        <v>45073.55639258102</v>
      </c>
      <c r="B17" s="1" t="s">
        <v>15</v>
      </c>
      <c r="C17" s="1" t="s">
        <v>16</v>
      </c>
      <c r="D17" s="1" t="s">
        <v>18</v>
      </c>
      <c r="E17" s="1" t="s">
        <v>18</v>
      </c>
      <c r="F17" s="1" t="s">
        <v>93</v>
      </c>
      <c r="G17" s="1" t="s">
        <v>52</v>
      </c>
      <c r="H17" s="1" t="s">
        <v>31</v>
      </c>
      <c r="I17" s="1" t="s">
        <v>40</v>
      </c>
      <c r="J17" s="1" t="s">
        <v>23</v>
      </c>
      <c r="K17" s="1" t="s">
        <v>31</v>
      </c>
      <c r="L17" s="1" t="s">
        <v>48</v>
      </c>
      <c r="M17" s="1" t="s">
        <v>54</v>
      </c>
      <c r="N17" s="1" t="s">
        <v>94</v>
      </c>
      <c r="O17" s="1"/>
    </row>
    <row r="18" spans="1:15" x14ac:dyDescent="0.25">
      <c r="A18" s="2">
        <v>45073.666523622684</v>
      </c>
      <c r="B18" s="1" t="s">
        <v>15</v>
      </c>
      <c r="C18" s="1" t="s">
        <v>84</v>
      </c>
      <c r="D18" s="1" t="s">
        <v>18</v>
      </c>
      <c r="E18" s="1" t="s">
        <v>27</v>
      </c>
      <c r="F18" s="1" t="s">
        <v>38</v>
      </c>
      <c r="G18" s="1" t="s">
        <v>52</v>
      </c>
      <c r="H18" s="1" t="s">
        <v>33</v>
      </c>
      <c r="I18" s="1" t="s">
        <v>40</v>
      </c>
      <c r="J18" s="1" t="s">
        <v>32</v>
      </c>
      <c r="K18" s="1" t="s">
        <v>31</v>
      </c>
      <c r="L18" s="1" t="s">
        <v>48</v>
      </c>
      <c r="M18" s="1" t="s">
        <v>95</v>
      </c>
      <c r="N18" s="1" t="s">
        <v>96</v>
      </c>
      <c r="O18" s="1"/>
    </row>
    <row r="19" spans="1:15" x14ac:dyDescent="0.25">
      <c r="A19" s="2">
        <v>45073.671039166671</v>
      </c>
      <c r="B19" s="1" t="s">
        <v>56</v>
      </c>
      <c r="C19" s="1" t="s">
        <v>16</v>
      </c>
      <c r="D19" s="1" t="s">
        <v>18</v>
      </c>
      <c r="E19" s="1" t="s">
        <v>37</v>
      </c>
      <c r="F19" s="1" t="s">
        <v>93</v>
      </c>
      <c r="G19" s="1" t="s">
        <v>74</v>
      </c>
      <c r="H19" s="1" t="s">
        <v>21</v>
      </c>
      <c r="I19" s="1" t="s">
        <v>67</v>
      </c>
      <c r="J19" s="1" t="s">
        <v>23</v>
      </c>
      <c r="K19" s="1" t="s">
        <v>33</v>
      </c>
      <c r="L19" s="1" t="s">
        <v>48</v>
      </c>
      <c r="M19" s="1" t="s">
        <v>82</v>
      </c>
      <c r="N19" s="1" t="s">
        <v>97</v>
      </c>
      <c r="O19" s="1"/>
    </row>
    <row r="20" spans="1:15" x14ac:dyDescent="0.25">
      <c r="A20" s="2">
        <v>45073.680611284726</v>
      </c>
      <c r="B20" s="1" t="s">
        <v>15</v>
      </c>
      <c r="C20" s="1" t="s">
        <v>16</v>
      </c>
      <c r="D20" s="1" t="s">
        <v>18</v>
      </c>
      <c r="E20" s="1" t="s">
        <v>45</v>
      </c>
      <c r="F20" s="1" t="s">
        <v>98</v>
      </c>
      <c r="G20" s="1" t="s">
        <v>99</v>
      </c>
      <c r="H20" s="1" t="s">
        <v>21</v>
      </c>
      <c r="I20" s="1" t="s">
        <v>40</v>
      </c>
      <c r="J20" s="1" t="s">
        <v>23</v>
      </c>
      <c r="K20" s="1" t="s">
        <v>33</v>
      </c>
      <c r="L20" s="1" t="s">
        <v>24</v>
      </c>
      <c r="M20" s="1" t="s">
        <v>100</v>
      </c>
      <c r="N20" s="1" t="s">
        <v>97</v>
      </c>
      <c r="O20" s="1"/>
    </row>
    <row r="21" spans="1:15" x14ac:dyDescent="0.25">
      <c r="A21" s="2">
        <v>45073.681895787042</v>
      </c>
      <c r="B21" s="1" t="s">
        <v>15</v>
      </c>
      <c r="C21" s="1" t="s">
        <v>16</v>
      </c>
      <c r="D21" s="1" t="s">
        <v>28</v>
      </c>
      <c r="E21" s="1" t="s">
        <v>27</v>
      </c>
      <c r="F21" s="1" t="s">
        <v>101</v>
      </c>
      <c r="G21" s="1" t="s">
        <v>78</v>
      </c>
      <c r="H21" s="1" t="s">
        <v>21</v>
      </c>
      <c r="I21" s="1" t="s">
        <v>40</v>
      </c>
      <c r="J21" s="1" t="s">
        <v>53</v>
      </c>
      <c r="K21" s="1" t="s">
        <v>21</v>
      </c>
      <c r="L21" s="1" t="s">
        <v>42</v>
      </c>
      <c r="M21" s="1" t="s">
        <v>43</v>
      </c>
      <c r="N21" s="1" t="s">
        <v>102</v>
      </c>
      <c r="O21" s="1"/>
    </row>
    <row r="22" spans="1:15" x14ac:dyDescent="0.25">
      <c r="A22" s="2">
        <v>45073.689251145828</v>
      </c>
      <c r="B22" s="1" t="s">
        <v>15</v>
      </c>
      <c r="C22" s="1" t="s">
        <v>16</v>
      </c>
      <c r="D22" s="1" t="s">
        <v>28</v>
      </c>
      <c r="E22" s="1" t="s">
        <v>18</v>
      </c>
      <c r="F22" s="1" t="s">
        <v>103</v>
      </c>
      <c r="G22" s="1" t="s">
        <v>104</v>
      </c>
      <c r="H22" s="1" t="s">
        <v>41</v>
      </c>
      <c r="I22" s="1" t="s">
        <v>48</v>
      </c>
      <c r="J22" s="1" t="s">
        <v>23</v>
      </c>
      <c r="K22" s="1" t="s">
        <v>21</v>
      </c>
      <c r="L22" s="1" t="s">
        <v>24</v>
      </c>
      <c r="M22" s="1" t="s">
        <v>59</v>
      </c>
      <c r="N22" s="1" t="s">
        <v>105</v>
      </c>
      <c r="O22" s="1"/>
    </row>
    <row r="23" spans="1:15" x14ac:dyDescent="0.25">
      <c r="A23" s="2">
        <v>45073.699606678245</v>
      </c>
      <c r="B23" s="1" t="s">
        <v>15</v>
      </c>
      <c r="C23" s="1" t="s">
        <v>16</v>
      </c>
      <c r="D23" s="1" t="s">
        <v>27</v>
      </c>
      <c r="E23" s="1" t="s">
        <v>18</v>
      </c>
      <c r="F23" s="1" t="s">
        <v>106</v>
      </c>
      <c r="G23" s="1" t="s">
        <v>104</v>
      </c>
      <c r="H23" s="1" t="s">
        <v>31</v>
      </c>
      <c r="I23" s="1" t="s">
        <v>67</v>
      </c>
      <c r="J23" s="1" t="s">
        <v>32</v>
      </c>
      <c r="K23" s="1" t="s">
        <v>31</v>
      </c>
      <c r="L23" s="1" t="s">
        <v>42</v>
      </c>
      <c r="M23" s="1" t="s">
        <v>107</v>
      </c>
      <c r="N23" s="1" t="s">
        <v>108</v>
      </c>
      <c r="O23" s="1"/>
    </row>
    <row r="24" spans="1:15" x14ac:dyDescent="0.25">
      <c r="A24" s="2">
        <v>45073.951553900464</v>
      </c>
      <c r="B24" s="1" t="s">
        <v>15</v>
      </c>
      <c r="C24" s="1" t="s">
        <v>16</v>
      </c>
      <c r="D24" s="1" t="s">
        <v>28</v>
      </c>
      <c r="E24" s="1" t="s">
        <v>27</v>
      </c>
      <c r="F24" s="1" t="s">
        <v>81</v>
      </c>
      <c r="G24" s="1" t="s">
        <v>20</v>
      </c>
      <c r="H24" s="1" t="s">
        <v>31</v>
      </c>
      <c r="I24" s="1" t="s">
        <v>22</v>
      </c>
      <c r="J24" s="1" t="s">
        <v>23</v>
      </c>
      <c r="K24" s="1" t="s">
        <v>21</v>
      </c>
      <c r="L24" s="1" t="s">
        <v>24</v>
      </c>
      <c r="M24" s="1" t="s">
        <v>54</v>
      </c>
      <c r="N24" s="1" t="s">
        <v>109</v>
      </c>
      <c r="O24" s="1"/>
    </row>
    <row r="25" spans="1:15" x14ac:dyDescent="0.25">
      <c r="A25" s="2">
        <v>45073.952411284721</v>
      </c>
      <c r="B25" s="1" t="s">
        <v>56</v>
      </c>
      <c r="C25" s="1" t="s">
        <v>16</v>
      </c>
      <c r="D25" s="1" t="s">
        <v>27</v>
      </c>
      <c r="E25" s="1" t="s">
        <v>18</v>
      </c>
      <c r="F25" s="1" t="s">
        <v>103</v>
      </c>
      <c r="G25" s="1" t="s">
        <v>52</v>
      </c>
      <c r="H25" s="1" t="s">
        <v>31</v>
      </c>
      <c r="I25" s="1" t="s">
        <v>22</v>
      </c>
      <c r="J25" s="1" t="s">
        <v>53</v>
      </c>
      <c r="K25" s="1" t="s">
        <v>33</v>
      </c>
      <c r="L25" s="1" t="s">
        <v>42</v>
      </c>
      <c r="M25" s="1" t="s">
        <v>110</v>
      </c>
      <c r="N25" s="1" t="s">
        <v>111</v>
      </c>
      <c r="O25" s="1"/>
    </row>
    <row r="26" spans="1:15" x14ac:dyDescent="0.25">
      <c r="A26" s="2">
        <v>45073.959951377314</v>
      </c>
      <c r="B26" s="1" t="s">
        <v>56</v>
      </c>
      <c r="C26" s="1" t="s">
        <v>112</v>
      </c>
      <c r="D26" s="1" t="s">
        <v>27</v>
      </c>
      <c r="E26" s="1" t="s">
        <v>18</v>
      </c>
      <c r="F26" s="1" t="s">
        <v>46</v>
      </c>
      <c r="G26" s="1" t="s">
        <v>104</v>
      </c>
      <c r="H26" s="1" t="s">
        <v>41</v>
      </c>
      <c r="I26" s="1" t="s">
        <v>40</v>
      </c>
      <c r="J26" s="1" t="s">
        <v>23</v>
      </c>
      <c r="K26" s="1" t="s">
        <v>21</v>
      </c>
      <c r="L26" s="1" t="s">
        <v>24</v>
      </c>
      <c r="M26" s="1" t="s">
        <v>43</v>
      </c>
      <c r="N26" s="1" t="s">
        <v>113</v>
      </c>
      <c r="O26" s="1"/>
    </row>
    <row r="27" spans="1:15" x14ac:dyDescent="0.25">
      <c r="A27" s="2">
        <v>45073.960837060185</v>
      </c>
      <c r="B27" s="1" t="s">
        <v>15</v>
      </c>
      <c r="C27" s="1" t="s">
        <v>112</v>
      </c>
      <c r="D27" s="1" t="s">
        <v>28</v>
      </c>
      <c r="E27" s="1" t="s">
        <v>27</v>
      </c>
      <c r="F27" s="1" t="s">
        <v>103</v>
      </c>
      <c r="G27" s="1" t="s">
        <v>74</v>
      </c>
      <c r="H27" s="1" t="s">
        <v>31</v>
      </c>
      <c r="I27" s="1" t="s">
        <v>22</v>
      </c>
      <c r="J27" s="1" t="s">
        <v>23</v>
      </c>
      <c r="K27" s="1" t="s">
        <v>31</v>
      </c>
      <c r="L27" s="1" t="s">
        <v>24</v>
      </c>
      <c r="M27" s="1" t="s">
        <v>54</v>
      </c>
      <c r="N27" s="1" t="s">
        <v>114</v>
      </c>
      <c r="O27" s="1"/>
    </row>
    <row r="28" spans="1:15" x14ac:dyDescent="0.25">
      <c r="A28" s="2">
        <v>45074.667423796302</v>
      </c>
      <c r="B28" s="1" t="s">
        <v>56</v>
      </c>
      <c r="C28" s="1" t="s">
        <v>115</v>
      </c>
      <c r="D28" s="1" t="s">
        <v>28</v>
      </c>
      <c r="E28" s="1" t="s">
        <v>27</v>
      </c>
      <c r="F28" s="1" t="s">
        <v>38</v>
      </c>
      <c r="G28" s="1" t="s">
        <v>116</v>
      </c>
      <c r="H28" s="1" t="s">
        <v>31</v>
      </c>
      <c r="I28" s="1" t="s">
        <v>22</v>
      </c>
      <c r="J28" s="1" t="s">
        <v>23</v>
      </c>
      <c r="K28" s="1" t="s">
        <v>21</v>
      </c>
      <c r="L28" s="1" t="s">
        <v>24</v>
      </c>
      <c r="M28" s="1" t="s">
        <v>110</v>
      </c>
      <c r="N28" s="1" t="s">
        <v>117</v>
      </c>
      <c r="O28" s="1"/>
    </row>
    <row r="29" spans="1:15" x14ac:dyDescent="0.25">
      <c r="A29" s="2">
        <v>45074.676761944444</v>
      </c>
      <c r="B29" s="1" t="s">
        <v>15</v>
      </c>
      <c r="C29" s="1" t="s">
        <v>16</v>
      </c>
      <c r="D29" s="1" t="s">
        <v>27</v>
      </c>
      <c r="E29" s="1" t="s">
        <v>18</v>
      </c>
      <c r="F29" s="1" t="s">
        <v>118</v>
      </c>
      <c r="G29" s="1" t="s">
        <v>39</v>
      </c>
      <c r="H29" s="1" t="s">
        <v>21</v>
      </c>
      <c r="I29" s="1" t="s">
        <v>40</v>
      </c>
      <c r="J29" s="1" t="s">
        <v>53</v>
      </c>
      <c r="K29" s="1" t="s">
        <v>41</v>
      </c>
      <c r="L29" s="1" t="s">
        <v>34</v>
      </c>
      <c r="M29" s="1" t="s">
        <v>100</v>
      </c>
      <c r="N29" s="1" t="s">
        <v>119</v>
      </c>
      <c r="O29" s="1"/>
    </row>
    <row r="30" spans="1:15" x14ac:dyDescent="0.25">
      <c r="A30" s="2">
        <v>45074.678057534722</v>
      </c>
      <c r="B30" s="1" t="s">
        <v>15</v>
      </c>
      <c r="C30" s="1" t="s">
        <v>16</v>
      </c>
      <c r="D30" s="1" t="s">
        <v>28</v>
      </c>
      <c r="E30" s="1" t="s">
        <v>28</v>
      </c>
      <c r="F30" s="1" t="s">
        <v>93</v>
      </c>
      <c r="G30" s="1" t="s">
        <v>120</v>
      </c>
      <c r="H30" s="1" t="s">
        <v>31</v>
      </c>
      <c r="I30" s="1" t="s">
        <v>40</v>
      </c>
      <c r="J30" s="1" t="s">
        <v>53</v>
      </c>
      <c r="K30" s="1" t="s">
        <v>21</v>
      </c>
      <c r="L30" s="1" t="s">
        <v>34</v>
      </c>
      <c r="M30" s="1" t="s">
        <v>91</v>
      </c>
      <c r="N30" s="1" t="s">
        <v>121</v>
      </c>
      <c r="O30" s="1"/>
    </row>
    <row r="31" spans="1:15" x14ac:dyDescent="0.25">
      <c r="A31" s="2">
        <v>45074.679370138889</v>
      </c>
      <c r="B31" s="1" t="s">
        <v>15</v>
      </c>
      <c r="C31" s="1" t="s">
        <v>16</v>
      </c>
      <c r="D31" s="1" t="s">
        <v>18</v>
      </c>
      <c r="E31" s="1" t="s">
        <v>27</v>
      </c>
      <c r="F31" s="1" t="s">
        <v>98</v>
      </c>
      <c r="G31" s="1" t="s">
        <v>52</v>
      </c>
      <c r="H31" s="1" t="s">
        <v>31</v>
      </c>
      <c r="I31" s="1" t="s">
        <v>22</v>
      </c>
      <c r="J31" s="1" t="s">
        <v>48</v>
      </c>
      <c r="K31" s="1" t="s">
        <v>33</v>
      </c>
      <c r="L31" s="1" t="s">
        <v>24</v>
      </c>
      <c r="M31" s="1" t="s">
        <v>122</v>
      </c>
      <c r="N31" s="1" t="s">
        <v>123</v>
      </c>
      <c r="O31" s="1"/>
    </row>
    <row r="32" spans="1:15" x14ac:dyDescent="0.25">
      <c r="A32" s="2">
        <v>45074.692463240739</v>
      </c>
      <c r="B32" s="1" t="s">
        <v>56</v>
      </c>
      <c r="C32" s="1" t="s">
        <v>115</v>
      </c>
      <c r="D32" s="1" t="s">
        <v>18</v>
      </c>
      <c r="E32" s="1" t="s">
        <v>18</v>
      </c>
      <c r="F32" s="1" t="s">
        <v>124</v>
      </c>
      <c r="G32" s="1" t="s">
        <v>125</v>
      </c>
      <c r="H32" s="1" t="s">
        <v>41</v>
      </c>
      <c r="I32" s="1" t="s">
        <v>48</v>
      </c>
      <c r="J32" s="1" t="s">
        <v>23</v>
      </c>
      <c r="K32" s="1" t="s">
        <v>126</v>
      </c>
      <c r="L32" s="1" t="s">
        <v>24</v>
      </c>
      <c r="M32" s="1" t="s">
        <v>127</v>
      </c>
      <c r="N32" s="1" t="s">
        <v>128</v>
      </c>
      <c r="O32" s="1"/>
    </row>
    <row r="33" spans="1:15" x14ac:dyDescent="0.25">
      <c r="A33" s="2">
        <v>45074.693944178245</v>
      </c>
      <c r="B33" s="1" t="s">
        <v>15</v>
      </c>
      <c r="C33" s="1" t="s">
        <v>115</v>
      </c>
      <c r="D33" s="1" t="s">
        <v>28</v>
      </c>
      <c r="E33" s="1" t="s">
        <v>18</v>
      </c>
      <c r="F33" s="1" t="s">
        <v>57</v>
      </c>
      <c r="G33" s="1" t="s">
        <v>129</v>
      </c>
      <c r="H33" s="1" t="s">
        <v>21</v>
      </c>
      <c r="I33" s="1" t="s">
        <v>40</v>
      </c>
      <c r="J33" s="1" t="s">
        <v>53</v>
      </c>
      <c r="K33" s="1" t="s">
        <v>41</v>
      </c>
      <c r="L33" s="1" t="s">
        <v>24</v>
      </c>
      <c r="M33" s="1" t="s">
        <v>49</v>
      </c>
      <c r="N33" s="1" t="s">
        <v>130</v>
      </c>
      <c r="O33" s="1"/>
    </row>
    <row r="34" spans="1:15" x14ac:dyDescent="0.25">
      <c r="A34" s="2">
        <v>45074.695319375001</v>
      </c>
      <c r="B34" s="1" t="s">
        <v>15</v>
      </c>
      <c r="C34" s="1" t="s">
        <v>112</v>
      </c>
      <c r="D34" s="1" t="s">
        <v>17</v>
      </c>
      <c r="E34" s="1" t="s">
        <v>28</v>
      </c>
      <c r="F34" s="1" t="s">
        <v>124</v>
      </c>
      <c r="G34" s="1" t="s">
        <v>131</v>
      </c>
      <c r="H34" s="1" t="s">
        <v>41</v>
      </c>
      <c r="I34" s="1" t="s">
        <v>22</v>
      </c>
      <c r="J34" s="1" t="s">
        <v>23</v>
      </c>
      <c r="K34" s="1" t="s">
        <v>33</v>
      </c>
      <c r="L34" s="1" t="s">
        <v>48</v>
      </c>
      <c r="M34" s="1" t="s">
        <v>127</v>
      </c>
      <c r="N34" s="1" t="s">
        <v>132</v>
      </c>
      <c r="O34" s="1"/>
    </row>
    <row r="35" spans="1:15" x14ac:dyDescent="0.25">
      <c r="A35" s="2">
        <v>45074.700254143521</v>
      </c>
      <c r="B35" s="1" t="s">
        <v>56</v>
      </c>
      <c r="C35" s="1" t="s">
        <v>16</v>
      </c>
      <c r="D35" s="1" t="s">
        <v>27</v>
      </c>
      <c r="E35" s="1" t="s">
        <v>18</v>
      </c>
      <c r="F35" s="1" t="s">
        <v>133</v>
      </c>
      <c r="G35" s="1" t="s">
        <v>99</v>
      </c>
      <c r="H35" s="1" t="s">
        <v>21</v>
      </c>
      <c r="I35" s="1" t="s">
        <v>22</v>
      </c>
      <c r="J35" s="1" t="s">
        <v>48</v>
      </c>
      <c r="K35" s="1" t="s">
        <v>33</v>
      </c>
      <c r="L35" s="1" t="s">
        <v>42</v>
      </c>
      <c r="M35" s="1" t="s">
        <v>122</v>
      </c>
      <c r="N35" s="1" t="s">
        <v>134</v>
      </c>
    </row>
    <row r="36" spans="1:15" x14ac:dyDescent="0.25">
      <c r="A36" s="2">
        <v>45074.704336793977</v>
      </c>
      <c r="B36" s="1" t="s">
        <v>15</v>
      </c>
      <c r="C36" s="1" t="s">
        <v>112</v>
      </c>
      <c r="D36" s="1" t="s">
        <v>27</v>
      </c>
      <c r="E36" s="1" t="s">
        <v>28</v>
      </c>
      <c r="F36" s="1" t="s">
        <v>118</v>
      </c>
      <c r="G36" s="1" t="s">
        <v>135</v>
      </c>
      <c r="H36" s="1" t="s">
        <v>31</v>
      </c>
      <c r="I36" s="1" t="s">
        <v>40</v>
      </c>
      <c r="J36" s="1" t="s">
        <v>53</v>
      </c>
      <c r="K36" s="1" t="s">
        <v>41</v>
      </c>
      <c r="L36" s="1" t="s">
        <v>48</v>
      </c>
      <c r="M36" s="1" t="s">
        <v>43</v>
      </c>
      <c r="N36" s="1" t="s">
        <v>136</v>
      </c>
    </row>
    <row r="37" spans="1:15" x14ac:dyDescent="0.25">
      <c r="A37" s="2">
        <v>45074.71056284722</v>
      </c>
      <c r="B37" s="1" t="s">
        <v>15</v>
      </c>
      <c r="C37" s="1" t="s">
        <v>16</v>
      </c>
      <c r="D37" s="1" t="s">
        <v>27</v>
      </c>
      <c r="E37" s="1" t="s">
        <v>37</v>
      </c>
      <c r="F37" s="1" t="s">
        <v>73</v>
      </c>
      <c r="G37" s="1" t="s">
        <v>58</v>
      </c>
      <c r="H37" s="1" t="s">
        <v>21</v>
      </c>
      <c r="I37" s="1" t="s">
        <v>22</v>
      </c>
      <c r="J37" s="1" t="s">
        <v>23</v>
      </c>
      <c r="K37" s="1" t="s">
        <v>41</v>
      </c>
      <c r="L37" s="1" t="s">
        <v>137</v>
      </c>
      <c r="M37" s="1" t="s">
        <v>127</v>
      </c>
      <c r="N37" s="1" t="s">
        <v>130</v>
      </c>
    </row>
    <row r="38" spans="1:15" x14ac:dyDescent="0.25">
      <c r="A38" s="2">
        <v>45074.735922662032</v>
      </c>
      <c r="B38" s="1" t="s">
        <v>15</v>
      </c>
      <c r="C38" s="1" t="s">
        <v>16</v>
      </c>
      <c r="D38" s="1" t="s">
        <v>18</v>
      </c>
      <c r="E38" s="1" t="s">
        <v>18</v>
      </c>
      <c r="F38" s="1" t="s">
        <v>138</v>
      </c>
      <c r="G38" s="1" t="s">
        <v>78</v>
      </c>
      <c r="H38" s="1" t="s">
        <v>31</v>
      </c>
      <c r="I38" s="1" t="s">
        <v>22</v>
      </c>
      <c r="J38" s="1" t="s">
        <v>23</v>
      </c>
      <c r="K38" s="1" t="s">
        <v>41</v>
      </c>
      <c r="L38" s="1" t="s">
        <v>34</v>
      </c>
      <c r="M38" s="1" t="s">
        <v>122</v>
      </c>
      <c r="N38" s="1" t="s">
        <v>139</v>
      </c>
    </row>
    <row r="39" spans="1:15" x14ac:dyDescent="0.25">
      <c r="A39" s="2">
        <v>45074.736933958338</v>
      </c>
      <c r="B39" s="1" t="s">
        <v>15</v>
      </c>
      <c r="C39" s="1" t="s">
        <v>16</v>
      </c>
      <c r="D39" s="1" t="s">
        <v>28</v>
      </c>
      <c r="E39" s="1" t="s">
        <v>18</v>
      </c>
      <c r="F39" s="1" t="s">
        <v>93</v>
      </c>
      <c r="G39" s="1" t="s">
        <v>120</v>
      </c>
      <c r="H39" s="1" t="s">
        <v>21</v>
      </c>
      <c r="I39" s="1" t="s">
        <v>22</v>
      </c>
      <c r="J39" s="1" t="s">
        <v>53</v>
      </c>
      <c r="K39" s="1" t="s">
        <v>21</v>
      </c>
      <c r="L39" s="1" t="s">
        <v>24</v>
      </c>
      <c r="M39" s="1" t="s">
        <v>91</v>
      </c>
      <c r="N39" s="1" t="s">
        <v>140</v>
      </c>
    </row>
    <row r="40" spans="1:15" x14ac:dyDescent="0.25">
      <c r="A40" s="2">
        <v>45074.739949826384</v>
      </c>
      <c r="B40" s="1" t="s">
        <v>56</v>
      </c>
      <c r="C40" s="1" t="s">
        <v>16</v>
      </c>
      <c r="D40" s="1" t="s">
        <v>18</v>
      </c>
      <c r="E40" s="1" t="s">
        <v>37</v>
      </c>
      <c r="F40" s="1" t="s">
        <v>106</v>
      </c>
      <c r="G40" s="1" t="s">
        <v>20</v>
      </c>
      <c r="H40" s="1" t="s">
        <v>41</v>
      </c>
      <c r="I40" s="1" t="s">
        <v>22</v>
      </c>
      <c r="J40" s="1" t="s">
        <v>23</v>
      </c>
      <c r="K40" s="1" t="s">
        <v>126</v>
      </c>
      <c r="L40" s="1" t="s">
        <v>137</v>
      </c>
      <c r="M40" s="1" t="s">
        <v>100</v>
      </c>
      <c r="N40" s="1" t="s">
        <v>141</v>
      </c>
    </row>
    <row r="41" spans="1:15" x14ac:dyDescent="0.25">
      <c r="A41" s="2">
        <v>45074.74121122685</v>
      </c>
      <c r="B41" s="1" t="s">
        <v>56</v>
      </c>
      <c r="C41" s="1" t="s">
        <v>16</v>
      </c>
      <c r="D41" s="1" t="s">
        <v>27</v>
      </c>
      <c r="E41" s="1" t="s">
        <v>45</v>
      </c>
      <c r="F41" s="1" t="s">
        <v>93</v>
      </c>
      <c r="G41" s="1" t="s">
        <v>71</v>
      </c>
      <c r="H41" s="1" t="s">
        <v>21</v>
      </c>
      <c r="I41" s="1" t="s">
        <v>48</v>
      </c>
      <c r="J41" s="1" t="s">
        <v>86</v>
      </c>
      <c r="K41" s="1" t="s">
        <v>33</v>
      </c>
      <c r="L41" s="1" t="s">
        <v>42</v>
      </c>
      <c r="M41" s="1" t="s">
        <v>43</v>
      </c>
      <c r="N41" s="1" t="s">
        <v>142</v>
      </c>
    </row>
    <row r="42" spans="1:15" x14ac:dyDescent="0.25">
      <c r="A42" s="2">
        <v>45074.744400775468</v>
      </c>
      <c r="B42" s="1" t="s">
        <v>15</v>
      </c>
      <c r="C42" s="1" t="s">
        <v>84</v>
      </c>
      <c r="D42" s="1" t="s">
        <v>18</v>
      </c>
      <c r="E42" s="1" t="s">
        <v>27</v>
      </c>
      <c r="F42" s="1" t="s">
        <v>93</v>
      </c>
      <c r="G42" s="1" t="s">
        <v>143</v>
      </c>
      <c r="H42" s="1" t="s">
        <v>33</v>
      </c>
      <c r="I42" s="1" t="s">
        <v>22</v>
      </c>
      <c r="J42" s="1" t="s">
        <v>53</v>
      </c>
      <c r="K42" s="1" t="s">
        <v>41</v>
      </c>
      <c r="L42" s="1" t="s">
        <v>48</v>
      </c>
      <c r="M42" s="1" t="s">
        <v>127</v>
      </c>
      <c r="N42" s="1" t="s">
        <v>144</v>
      </c>
    </row>
    <row r="43" spans="1:15" x14ac:dyDescent="0.25">
      <c r="A43" s="2">
        <v>45074.746164074073</v>
      </c>
      <c r="B43" s="1" t="s">
        <v>15</v>
      </c>
      <c r="C43" s="1" t="s">
        <v>16</v>
      </c>
      <c r="D43" s="1" t="s">
        <v>28</v>
      </c>
      <c r="E43" s="1" t="s">
        <v>18</v>
      </c>
      <c r="F43" s="1" t="s">
        <v>93</v>
      </c>
      <c r="G43" s="1" t="s">
        <v>145</v>
      </c>
      <c r="H43" s="1" t="s">
        <v>126</v>
      </c>
      <c r="I43" s="1" t="s">
        <v>22</v>
      </c>
      <c r="J43" s="1" t="s">
        <v>86</v>
      </c>
      <c r="K43" s="1" t="s">
        <v>31</v>
      </c>
      <c r="L43" s="1" t="s">
        <v>42</v>
      </c>
      <c r="M43" s="1" t="s">
        <v>54</v>
      </c>
      <c r="N43" s="1" t="s">
        <v>146</v>
      </c>
    </row>
    <row r="44" spans="1:15" x14ac:dyDescent="0.25">
      <c r="A44" s="2">
        <v>45074.748870949072</v>
      </c>
      <c r="B44" s="1" t="s">
        <v>15</v>
      </c>
      <c r="C44" s="1" t="s">
        <v>115</v>
      </c>
      <c r="D44" s="1" t="s">
        <v>18</v>
      </c>
      <c r="E44" s="1" t="s">
        <v>37</v>
      </c>
      <c r="F44" s="1" t="s">
        <v>19</v>
      </c>
      <c r="G44" s="1" t="s">
        <v>147</v>
      </c>
      <c r="H44" s="1" t="s">
        <v>41</v>
      </c>
      <c r="I44" s="1" t="s">
        <v>48</v>
      </c>
      <c r="J44" s="1" t="s">
        <v>23</v>
      </c>
      <c r="K44" s="1" t="s">
        <v>33</v>
      </c>
      <c r="L44" s="1" t="s">
        <v>34</v>
      </c>
      <c r="M44" s="1" t="s">
        <v>148</v>
      </c>
      <c r="N44" s="1" t="s">
        <v>149</v>
      </c>
    </row>
    <row r="45" spans="1:15" x14ac:dyDescent="0.25">
      <c r="A45" s="2">
        <v>45074.753776331017</v>
      </c>
      <c r="B45" s="1" t="s">
        <v>15</v>
      </c>
      <c r="C45" s="1" t="s">
        <v>16</v>
      </c>
      <c r="D45" s="1" t="s">
        <v>28</v>
      </c>
      <c r="E45" s="1" t="s">
        <v>28</v>
      </c>
      <c r="F45" s="1" t="s">
        <v>98</v>
      </c>
      <c r="G45" s="1" t="s">
        <v>120</v>
      </c>
      <c r="H45" s="1" t="s">
        <v>33</v>
      </c>
      <c r="I45" s="1" t="s">
        <v>22</v>
      </c>
      <c r="J45" s="1" t="s">
        <v>23</v>
      </c>
      <c r="K45" s="1" t="s">
        <v>33</v>
      </c>
      <c r="L45" s="1" t="s">
        <v>48</v>
      </c>
      <c r="M45" s="1" t="s">
        <v>59</v>
      </c>
      <c r="N45" s="1" t="s">
        <v>150</v>
      </c>
    </row>
    <row r="46" spans="1:15" x14ac:dyDescent="0.25">
      <c r="A46" s="2">
        <v>45074.759962280092</v>
      </c>
      <c r="B46" s="1" t="s">
        <v>15</v>
      </c>
      <c r="C46" s="1" t="s">
        <v>112</v>
      </c>
      <c r="D46" s="1" t="s">
        <v>27</v>
      </c>
      <c r="E46" s="1" t="s">
        <v>45</v>
      </c>
      <c r="F46" s="1" t="s">
        <v>51</v>
      </c>
      <c r="G46" s="1" t="s">
        <v>52</v>
      </c>
      <c r="H46" s="1" t="s">
        <v>33</v>
      </c>
      <c r="I46" s="1" t="s">
        <v>22</v>
      </c>
      <c r="J46" s="1" t="s">
        <v>53</v>
      </c>
      <c r="K46" s="1" t="s">
        <v>33</v>
      </c>
      <c r="L46" s="1" t="s">
        <v>137</v>
      </c>
      <c r="M46" s="1" t="s">
        <v>100</v>
      </c>
      <c r="N46" s="1" t="s">
        <v>150</v>
      </c>
    </row>
    <row r="47" spans="1:15" x14ac:dyDescent="0.25">
      <c r="A47" s="2">
        <v>45074.987726319443</v>
      </c>
      <c r="B47" s="1" t="s">
        <v>56</v>
      </c>
      <c r="C47" s="1" t="s">
        <v>16</v>
      </c>
      <c r="D47" s="1" t="s">
        <v>27</v>
      </c>
      <c r="E47" s="1" t="s">
        <v>28</v>
      </c>
      <c r="F47" s="1" t="s">
        <v>51</v>
      </c>
      <c r="G47" s="1" t="s">
        <v>116</v>
      </c>
      <c r="H47" s="1" t="s">
        <v>21</v>
      </c>
      <c r="I47" s="1" t="s">
        <v>22</v>
      </c>
      <c r="J47" s="1" t="s">
        <v>23</v>
      </c>
      <c r="K47" s="1" t="s">
        <v>33</v>
      </c>
      <c r="L47" s="1" t="s">
        <v>42</v>
      </c>
      <c r="M47" s="1" t="s">
        <v>110</v>
      </c>
      <c r="N47" s="1" t="s">
        <v>60</v>
      </c>
    </row>
    <row r="48" spans="1:15" x14ac:dyDescent="0.25">
      <c r="A48" s="2">
        <v>45074.988674050925</v>
      </c>
      <c r="B48" s="1" t="s">
        <v>15</v>
      </c>
      <c r="C48" s="1" t="s">
        <v>16</v>
      </c>
      <c r="D48" s="1" t="s">
        <v>27</v>
      </c>
      <c r="E48" s="1" t="s">
        <v>18</v>
      </c>
      <c r="F48" s="1" t="s">
        <v>133</v>
      </c>
      <c r="G48" s="1" t="s">
        <v>58</v>
      </c>
      <c r="H48" s="1" t="s">
        <v>21</v>
      </c>
      <c r="I48" s="1" t="s">
        <v>40</v>
      </c>
      <c r="J48" s="1" t="s">
        <v>53</v>
      </c>
      <c r="K48" s="1" t="s">
        <v>21</v>
      </c>
      <c r="L48" s="1" t="s">
        <v>48</v>
      </c>
      <c r="M48" s="1" t="s">
        <v>100</v>
      </c>
      <c r="N48" s="1" t="s">
        <v>151</v>
      </c>
    </row>
    <row r="49" spans="1:14" x14ac:dyDescent="0.25">
      <c r="A49" s="2">
        <v>45074.991305671298</v>
      </c>
      <c r="B49" s="1" t="s">
        <v>15</v>
      </c>
      <c r="C49" s="1" t="s">
        <v>16</v>
      </c>
      <c r="D49" s="1" t="s">
        <v>27</v>
      </c>
      <c r="E49" s="1" t="s">
        <v>37</v>
      </c>
      <c r="F49" s="1" t="s">
        <v>133</v>
      </c>
      <c r="G49" s="1" t="s">
        <v>120</v>
      </c>
      <c r="H49" s="1" t="s">
        <v>21</v>
      </c>
      <c r="I49" s="1" t="s">
        <v>40</v>
      </c>
      <c r="J49" s="1" t="s">
        <v>23</v>
      </c>
      <c r="K49" s="1" t="s">
        <v>33</v>
      </c>
      <c r="L49" s="1" t="s">
        <v>24</v>
      </c>
      <c r="M49" s="1" t="s">
        <v>54</v>
      </c>
      <c r="N49" s="1" t="s">
        <v>152</v>
      </c>
    </row>
    <row r="50" spans="1:14" x14ac:dyDescent="0.25">
      <c r="A50" s="2">
        <v>45074.991314270832</v>
      </c>
      <c r="B50" s="1" t="s">
        <v>56</v>
      </c>
      <c r="C50" s="1" t="s">
        <v>16</v>
      </c>
      <c r="D50" s="1" t="s">
        <v>18</v>
      </c>
      <c r="E50" s="1" t="s">
        <v>45</v>
      </c>
      <c r="F50" s="1" t="s">
        <v>106</v>
      </c>
      <c r="G50" s="1" t="s">
        <v>20</v>
      </c>
      <c r="H50" s="1" t="s">
        <v>41</v>
      </c>
      <c r="I50" s="1" t="s">
        <v>40</v>
      </c>
      <c r="J50" s="1" t="s">
        <v>48</v>
      </c>
      <c r="K50" s="1" t="s">
        <v>33</v>
      </c>
      <c r="L50" s="1" t="s">
        <v>24</v>
      </c>
      <c r="M50" s="1" t="s">
        <v>153</v>
      </c>
      <c r="N50" s="1" t="s">
        <v>154</v>
      </c>
    </row>
    <row r="51" spans="1:14" x14ac:dyDescent="0.25">
      <c r="A51" s="2">
        <v>45074.997545300925</v>
      </c>
      <c r="B51" s="1" t="s">
        <v>56</v>
      </c>
      <c r="C51" s="1" t="s">
        <v>16</v>
      </c>
      <c r="D51" s="1" t="s">
        <v>18</v>
      </c>
      <c r="E51" s="1" t="s">
        <v>45</v>
      </c>
      <c r="F51" s="1" t="s">
        <v>98</v>
      </c>
      <c r="G51" s="1" t="s">
        <v>155</v>
      </c>
      <c r="H51" s="1" t="s">
        <v>33</v>
      </c>
      <c r="I51" s="1" t="s">
        <v>40</v>
      </c>
      <c r="J51" s="1" t="s">
        <v>23</v>
      </c>
      <c r="K51" s="1" t="s">
        <v>126</v>
      </c>
      <c r="L51" s="1" t="s">
        <v>24</v>
      </c>
      <c r="M51" s="1" t="s">
        <v>59</v>
      </c>
      <c r="N51" s="1" t="s">
        <v>156</v>
      </c>
    </row>
    <row r="52" spans="1:14" x14ac:dyDescent="0.25">
      <c r="A52" s="2">
        <v>45074.998775613421</v>
      </c>
      <c r="B52" s="1" t="s">
        <v>15</v>
      </c>
      <c r="C52" s="1" t="s">
        <v>16</v>
      </c>
      <c r="D52" s="1" t="s">
        <v>27</v>
      </c>
      <c r="E52" s="1" t="s">
        <v>27</v>
      </c>
      <c r="F52" s="1" t="s">
        <v>157</v>
      </c>
      <c r="G52" s="1" t="s">
        <v>62</v>
      </c>
      <c r="H52" s="1" t="s">
        <v>41</v>
      </c>
      <c r="I52" s="1" t="s">
        <v>67</v>
      </c>
      <c r="J52" s="1" t="s">
        <v>23</v>
      </c>
      <c r="K52" s="1" t="s">
        <v>41</v>
      </c>
      <c r="L52" s="1" t="s">
        <v>24</v>
      </c>
      <c r="M52" s="1" t="s">
        <v>82</v>
      </c>
      <c r="N52" s="1" t="s">
        <v>158</v>
      </c>
    </row>
    <row r="53" spans="1:14" x14ac:dyDescent="0.25">
      <c r="A53" s="2">
        <v>45075.67170413195</v>
      </c>
      <c r="B53" s="1" t="s">
        <v>15</v>
      </c>
      <c r="C53" s="1" t="s">
        <v>16</v>
      </c>
      <c r="D53" s="1" t="s">
        <v>37</v>
      </c>
      <c r="E53" s="1" t="s">
        <v>45</v>
      </c>
      <c r="F53" s="1" t="s">
        <v>93</v>
      </c>
      <c r="G53" s="1" t="s">
        <v>159</v>
      </c>
      <c r="H53" s="1" t="s">
        <v>33</v>
      </c>
      <c r="I53" s="1" t="s">
        <v>48</v>
      </c>
      <c r="J53" s="1" t="s">
        <v>32</v>
      </c>
      <c r="K53" s="1" t="s">
        <v>31</v>
      </c>
      <c r="L53" s="1" t="s">
        <v>34</v>
      </c>
      <c r="M53" s="1" t="s">
        <v>160</v>
      </c>
      <c r="N53" s="1" t="s">
        <v>161</v>
      </c>
    </row>
    <row r="54" spans="1:14" x14ac:dyDescent="0.25">
      <c r="A54" s="2">
        <v>45075.672184409719</v>
      </c>
      <c r="B54" s="1" t="s">
        <v>15</v>
      </c>
      <c r="C54" s="1" t="s">
        <v>16</v>
      </c>
      <c r="D54" s="1" t="s">
        <v>18</v>
      </c>
      <c r="E54" s="1" t="s">
        <v>18</v>
      </c>
      <c r="F54" s="1" t="s">
        <v>89</v>
      </c>
      <c r="G54" s="1" t="s">
        <v>162</v>
      </c>
      <c r="H54" s="1" t="s">
        <v>41</v>
      </c>
      <c r="I54" s="1" t="s">
        <v>22</v>
      </c>
      <c r="J54" s="1" t="s">
        <v>53</v>
      </c>
      <c r="K54" s="1" t="s">
        <v>41</v>
      </c>
      <c r="L54" s="1" t="s">
        <v>42</v>
      </c>
      <c r="M54" s="1" t="s">
        <v>43</v>
      </c>
      <c r="N54" s="1" t="s">
        <v>163</v>
      </c>
    </row>
    <row r="55" spans="1:14" x14ac:dyDescent="0.25">
      <c r="A55" s="2">
        <v>45075.672507048614</v>
      </c>
      <c r="B55" s="1" t="s">
        <v>15</v>
      </c>
      <c r="C55" s="1" t="s">
        <v>16</v>
      </c>
      <c r="D55" s="1" t="s">
        <v>18</v>
      </c>
      <c r="E55" s="1" t="s">
        <v>18</v>
      </c>
      <c r="F55" s="1" t="s">
        <v>164</v>
      </c>
      <c r="G55" s="1" t="s">
        <v>20</v>
      </c>
      <c r="H55" s="1" t="s">
        <v>41</v>
      </c>
      <c r="I55" s="1" t="s">
        <v>40</v>
      </c>
      <c r="J55" s="1" t="s">
        <v>53</v>
      </c>
      <c r="K55" s="1" t="s">
        <v>21</v>
      </c>
      <c r="L55" s="1" t="s">
        <v>24</v>
      </c>
      <c r="M55" s="1" t="s">
        <v>87</v>
      </c>
      <c r="N55" s="1" t="s">
        <v>165</v>
      </c>
    </row>
    <row r="56" spans="1:14" x14ac:dyDescent="0.25">
      <c r="A56" s="2">
        <v>45075.672945358798</v>
      </c>
      <c r="B56" s="1" t="s">
        <v>15</v>
      </c>
      <c r="C56" s="1" t="s">
        <v>16</v>
      </c>
      <c r="D56" s="1" t="s">
        <v>18</v>
      </c>
      <c r="E56" s="1" t="s">
        <v>45</v>
      </c>
      <c r="F56" s="1" t="s">
        <v>51</v>
      </c>
      <c r="G56" s="1" t="s">
        <v>20</v>
      </c>
      <c r="H56" s="1" t="s">
        <v>31</v>
      </c>
      <c r="I56" s="1" t="s">
        <v>40</v>
      </c>
      <c r="J56" s="1" t="s">
        <v>32</v>
      </c>
      <c r="K56" s="1" t="s">
        <v>126</v>
      </c>
      <c r="L56" s="1" t="s">
        <v>34</v>
      </c>
      <c r="M56" s="1" t="s">
        <v>87</v>
      </c>
      <c r="N56" s="1" t="s">
        <v>166</v>
      </c>
    </row>
    <row r="57" spans="1:14" x14ac:dyDescent="0.25">
      <c r="A57" s="2">
        <v>45075.67608798611</v>
      </c>
      <c r="B57" s="1" t="s">
        <v>15</v>
      </c>
      <c r="C57" s="1" t="s">
        <v>16</v>
      </c>
      <c r="D57" s="1" t="s">
        <v>18</v>
      </c>
      <c r="E57" s="1" t="s">
        <v>27</v>
      </c>
      <c r="F57" s="1" t="s">
        <v>89</v>
      </c>
      <c r="G57" s="1" t="s">
        <v>74</v>
      </c>
      <c r="H57" s="1" t="s">
        <v>21</v>
      </c>
      <c r="I57" s="1" t="s">
        <v>40</v>
      </c>
      <c r="J57" s="1" t="s">
        <v>86</v>
      </c>
      <c r="K57" s="1" t="s">
        <v>21</v>
      </c>
      <c r="L57" s="1" t="s">
        <v>34</v>
      </c>
      <c r="M57" s="1" t="s">
        <v>43</v>
      </c>
      <c r="N57" s="1" t="s">
        <v>167</v>
      </c>
    </row>
    <row r="58" spans="1:14" x14ac:dyDescent="0.25">
      <c r="A58" s="2">
        <v>45075.678968206019</v>
      </c>
      <c r="B58" s="1" t="s">
        <v>15</v>
      </c>
      <c r="C58" s="1" t="s">
        <v>84</v>
      </c>
      <c r="D58" s="1" t="s">
        <v>27</v>
      </c>
      <c r="E58" s="1" t="s">
        <v>45</v>
      </c>
      <c r="F58" s="1" t="s">
        <v>124</v>
      </c>
      <c r="G58" s="1" t="s">
        <v>168</v>
      </c>
      <c r="H58" s="1" t="s">
        <v>41</v>
      </c>
      <c r="I58" s="1" t="s">
        <v>40</v>
      </c>
      <c r="J58" s="1" t="s">
        <v>48</v>
      </c>
      <c r="K58" s="1" t="s">
        <v>33</v>
      </c>
      <c r="L58" s="1" t="s">
        <v>24</v>
      </c>
      <c r="M58" s="1" t="s">
        <v>43</v>
      </c>
      <c r="N58" s="1" t="s">
        <v>169</v>
      </c>
    </row>
    <row r="59" spans="1:14" x14ac:dyDescent="0.25">
      <c r="A59" s="2">
        <v>45075.685357499999</v>
      </c>
      <c r="B59" s="1" t="s">
        <v>15</v>
      </c>
      <c r="C59" s="1" t="s">
        <v>16</v>
      </c>
      <c r="D59" s="1" t="s">
        <v>27</v>
      </c>
      <c r="E59" s="1" t="s">
        <v>18</v>
      </c>
      <c r="F59" s="1" t="s">
        <v>170</v>
      </c>
      <c r="G59" s="1" t="s">
        <v>171</v>
      </c>
      <c r="H59" s="1" t="s">
        <v>59</v>
      </c>
      <c r="I59" s="1" t="s">
        <v>22</v>
      </c>
      <c r="J59" s="1" t="s">
        <v>23</v>
      </c>
      <c r="K59" s="1" t="s">
        <v>31</v>
      </c>
      <c r="L59" s="1" t="s">
        <v>42</v>
      </c>
      <c r="M59" s="1" t="s">
        <v>49</v>
      </c>
      <c r="N59" s="1" t="s">
        <v>172</v>
      </c>
    </row>
    <row r="60" spans="1:14" x14ac:dyDescent="0.25">
      <c r="A60" s="2">
        <v>45075.686686099536</v>
      </c>
      <c r="B60" s="1" t="s">
        <v>15</v>
      </c>
      <c r="C60" s="1" t="s">
        <v>16</v>
      </c>
      <c r="D60" s="1" t="s">
        <v>17</v>
      </c>
      <c r="E60" s="1" t="s">
        <v>28</v>
      </c>
      <c r="F60" s="1" t="s">
        <v>133</v>
      </c>
      <c r="G60" s="1" t="s">
        <v>116</v>
      </c>
      <c r="H60" s="1" t="s">
        <v>33</v>
      </c>
      <c r="I60" s="1" t="s">
        <v>40</v>
      </c>
      <c r="J60" s="1" t="s">
        <v>53</v>
      </c>
      <c r="K60" s="1" t="s">
        <v>21</v>
      </c>
      <c r="L60" s="1" t="s">
        <v>42</v>
      </c>
      <c r="M60" s="1" t="s">
        <v>100</v>
      </c>
      <c r="N60" s="1" t="s">
        <v>154</v>
      </c>
    </row>
    <row r="61" spans="1:14" x14ac:dyDescent="0.25">
      <c r="A61" s="2">
        <v>45075.692681886576</v>
      </c>
      <c r="B61" s="1" t="s">
        <v>15</v>
      </c>
      <c r="C61" s="1" t="s">
        <v>16</v>
      </c>
      <c r="D61" s="1" t="s">
        <v>18</v>
      </c>
      <c r="E61" s="1" t="s">
        <v>27</v>
      </c>
      <c r="F61" s="1" t="s">
        <v>89</v>
      </c>
      <c r="G61" s="1" t="s">
        <v>52</v>
      </c>
      <c r="H61" s="1" t="s">
        <v>21</v>
      </c>
      <c r="I61" s="1" t="s">
        <v>48</v>
      </c>
      <c r="J61" s="1" t="s">
        <v>86</v>
      </c>
      <c r="K61" s="1" t="s">
        <v>21</v>
      </c>
      <c r="L61" s="1" t="s">
        <v>24</v>
      </c>
      <c r="M61" s="1" t="s">
        <v>127</v>
      </c>
      <c r="N61" s="1" t="s">
        <v>173</v>
      </c>
    </row>
    <row r="62" spans="1:14" x14ac:dyDescent="0.25">
      <c r="A62" s="2">
        <v>45075.700245243061</v>
      </c>
      <c r="B62" s="1" t="s">
        <v>15</v>
      </c>
      <c r="C62" s="1" t="s">
        <v>115</v>
      </c>
      <c r="D62" s="1" t="s">
        <v>27</v>
      </c>
      <c r="E62" s="1" t="s">
        <v>18</v>
      </c>
      <c r="F62" s="1" t="s">
        <v>98</v>
      </c>
      <c r="G62" s="1" t="s">
        <v>120</v>
      </c>
      <c r="H62" s="1" t="s">
        <v>21</v>
      </c>
      <c r="I62" s="1" t="s">
        <v>67</v>
      </c>
      <c r="J62" s="1" t="s">
        <v>23</v>
      </c>
      <c r="K62" s="1" t="s">
        <v>33</v>
      </c>
      <c r="L62" s="1" t="s">
        <v>48</v>
      </c>
      <c r="M62" s="1" t="s">
        <v>122</v>
      </c>
      <c r="N62" s="1" t="s">
        <v>167</v>
      </c>
    </row>
    <row r="63" spans="1:14" x14ac:dyDescent="0.25">
      <c r="A63" s="2">
        <v>45075.701127187502</v>
      </c>
      <c r="B63" s="1" t="s">
        <v>56</v>
      </c>
      <c r="C63" s="1" t="s">
        <v>16</v>
      </c>
      <c r="D63" s="1" t="s">
        <v>18</v>
      </c>
      <c r="E63" s="1" t="s">
        <v>45</v>
      </c>
      <c r="F63" s="1" t="s">
        <v>81</v>
      </c>
      <c r="G63" s="1" t="s">
        <v>20</v>
      </c>
      <c r="H63" s="1" t="s">
        <v>41</v>
      </c>
      <c r="I63" s="1" t="s">
        <v>40</v>
      </c>
      <c r="J63" s="1" t="s">
        <v>23</v>
      </c>
      <c r="K63" s="1" t="s">
        <v>33</v>
      </c>
      <c r="L63" s="1" t="s">
        <v>34</v>
      </c>
      <c r="M63" s="1" t="s">
        <v>122</v>
      </c>
      <c r="N63" s="1" t="s">
        <v>149</v>
      </c>
    </row>
    <row r="64" spans="1:14" x14ac:dyDescent="0.25">
      <c r="A64" s="2">
        <v>45075.701346539354</v>
      </c>
      <c r="B64" s="1" t="s">
        <v>15</v>
      </c>
      <c r="C64" s="1" t="s">
        <v>16</v>
      </c>
      <c r="D64" s="1" t="s">
        <v>28</v>
      </c>
      <c r="E64" s="1" t="s">
        <v>28</v>
      </c>
      <c r="F64" s="1" t="s">
        <v>174</v>
      </c>
      <c r="G64" s="1" t="s">
        <v>39</v>
      </c>
      <c r="H64" s="1" t="s">
        <v>33</v>
      </c>
      <c r="I64" s="1" t="s">
        <v>40</v>
      </c>
      <c r="J64" s="1" t="s">
        <v>23</v>
      </c>
      <c r="K64" s="1" t="s">
        <v>31</v>
      </c>
      <c r="L64" s="1" t="s">
        <v>24</v>
      </c>
      <c r="M64" s="1" t="s">
        <v>79</v>
      </c>
      <c r="N64" s="1" t="s">
        <v>96</v>
      </c>
    </row>
    <row r="65" spans="1:14" x14ac:dyDescent="0.25">
      <c r="A65" s="2">
        <v>45075.701948541668</v>
      </c>
      <c r="B65" s="1" t="s">
        <v>56</v>
      </c>
      <c r="C65" s="1" t="s">
        <v>115</v>
      </c>
      <c r="D65" s="1" t="s">
        <v>27</v>
      </c>
      <c r="E65" s="1" t="s">
        <v>28</v>
      </c>
      <c r="F65" s="1" t="s">
        <v>138</v>
      </c>
      <c r="G65" s="1" t="s">
        <v>145</v>
      </c>
      <c r="H65" s="1" t="s">
        <v>41</v>
      </c>
      <c r="I65" s="1" t="s">
        <v>22</v>
      </c>
      <c r="J65" s="1" t="s">
        <v>23</v>
      </c>
      <c r="K65" s="1" t="s">
        <v>31</v>
      </c>
      <c r="L65" s="1" t="s">
        <v>24</v>
      </c>
      <c r="M65" s="1" t="s">
        <v>107</v>
      </c>
      <c r="N65" s="1" t="s">
        <v>175</v>
      </c>
    </row>
    <row r="66" spans="1:14" x14ac:dyDescent="0.25">
      <c r="A66" s="2">
        <v>45075.702044409722</v>
      </c>
      <c r="B66" s="1" t="s">
        <v>15</v>
      </c>
      <c r="C66" s="1" t="s">
        <v>16</v>
      </c>
      <c r="D66" s="1" t="s">
        <v>28</v>
      </c>
      <c r="E66" s="1" t="s">
        <v>27</v>
      </c>
      <c r="F66" s="1" t="s">
        <v>138</v>
      </c>
      <c r="G66" s="1" t="s">
        <v>116</v>
      </c>
      <c r="H66" s="1" t="s">
        <v>41</v>
      </c>
      <c r="I66" s="1" t="s">
        <v>22</v>
      </c>
      <c r="J66" s="1" t="s">
        <v>48</v>
      </c>
      <c r="K66" s="1" t="s">
        <v>41</v>
      </c>
      <c r="L66" s="1" t="s">
        <v>42</v>
      </c>
      <c r="M66" s="1" t="s">
        <v>79</v>
      </c>
      <c r="N66" s="1" t="s">
        <v>176</v>
      </c>
    </row>
    <row r="67" spans="1:14" x14ac:dyDescent="0.25">
      <c r="A67" s="2">
        <v>45075.710672384259</v>
      </c>
      <c r="B67" s="1" t="s">
        <v>15</v>
      </c>
      <c r="C67" s="1" t="s">
        <v>16</v>
      </c>
      <c r="D67" s="1" t="s">
        <v>27</v>
      </c>
      <c r="E67" s="1" t="s">
        <v>27</v>
      </c>
      <c r="F67" s="1" t="s">
        <v>98</v>
      </c>
      <c r="G67" s="1" t="s">
        <v>52</v>
      </c>
      <c r="H67" s="1" t="s">
        <v>21</v>
      </c>
      <c r="I67" s="1" t="s">
        <v>48</v>
      </c>
      <c r="J67" s="1" t="s">
        <v>23</v>
      </c>
      <c r="K67" s="1" t="s">
        <v>33</v>
      </c>
      <c r="L67" s="1" t="s">
        <v>42</v>
      </c>
      <c r="M67" s="1" t="s">
        <v>54</v>
      </c>
      <c r="N67" s="1" t="s">
        <v>150</v>
      </c>
    </row>
    <row r="68" spans="1:14" x14ac:dyDescent="0.25">
      <c r="A68" s="2">
        <v>45075.717539791665</v>
      </c>
      <c r="B68" s="1" t="s">
        <v>15</v>
      </c>
      <c r="C68" s="1" t="s">
        <v>115</v>
      </c>
      <c r="D68" s="1" t="s">
        <v>18</v>
      </c>
      <c r="E68" s="1" t="s">
        <v>18</v>
      </c>
      <c r="F68" s="1" t="s">
        <v>177</v>
      </c>
      <c r="G68" s="1" t="s">
        <v>78</v>
      </c>
      <c r="H68" s="1" t="s">
        <v>31</v>
      </c>
      <c r="I68" s="1" t="s">
        <v>67</v>
      </c>
      <c r="J68" s="1" t="s">
        <v>23</v>
      </c>
      <c r="K68" s="1" t="s">
        <v>33</v>
      </c>
      <c r="L68" s="1" t="s">
        <v>34</v>
      </c>
      <c r="M68" s="1" t="s">
        <v>79</v>
      </c>
      <c r="N68" s="1" t="s">
        <v>150</v>
      </c>
    </row>
    <row r="69" spans="1:14" x14ac:dyDescent="0.25">
      <c r="A69" s="2">
        <v>45075.723984259261</v>
      </c>
      <c r="B69" s="1" t="s">
        <v>15</v>
      </c>
      <c r="C69" s="1" t="s">
        <v>16</v>
      </c>
      <c r="D69" s="1" t="s">
        <v>27</v>
      </c>
      <c r="E69" s="1" t="s">
        <v>37</v>
      </c>
      <c r="F69" s="1" t="s">
        <v>93</v>
      </c>
      <c r="G69" s="1" t="s">
        <v>52</v>
      </c>
      <c r="H69" s="1" t="s">
        <v>41</v>
      </c>
      <c r="I69" s="1" t="s">
        <v>40</v>
      </c>
      <c r="J69" s="1" t="s">
        <v>53</v>
      </c>
      <c r="K69" s="1" t="s">
        <v>126</v>
      </c>
      <c r="L69" s="1" t="s">
        <v>24</v>
      </c>
      <c r="M69" s="1" t="s">
        <v>178</v>
      </c>
      <c r="N69" s="1" t="s">
        <v>163</v>
      </c>
    </row>
    <row r="70" spans="1:14" x14ac:dyDescent="0.25">
      <c r="A70" s="2">
        <v>45075.72861755787</v>
      </c>
      <c r="B70" s="1" t="s">
        <v>15</v>
      </c>
      <c r="C70" s="1" t="s">
        <v>16</v>
      </c>
      <c r="D70" s="1" t="s">
        <v>27</v>
      </c>
      <c r="E70" s="1" t="s">
        <v>28</v>
      </c>
      <c r="F70" s="1" t="s">
        <v>77</v>
      </c>
      <c r="G70" s="1" t="s">
        <v>179</v>
      </c>
      <c r="H70" s="1" t="s">
        <v>33</v>
      </c>
      <c r="I70" s="1" t="s">
        <v>22</v>
      </c>
      <c r="J70" s="1" t="s">
        <v>86</v>
      </c>
      <c r="K70" s="1" t="s">
        <v>31</v>
      </c>
      <c r="L70" s="1" t="s">
        <v>24</v>
      </c>
      <c r="M70" s="1" t="s">
        <v>82</v>
      </c>
      <c r="N70" s="1" t="s">
        <v>180</v>
      </c>
    </row>
    <row r="71" spans="1:14" x14ac:dyDescent="0.25">
      <c r="A71" s="2">
        <v>45075.803658634264</v>
      </c>
      <c r="B71" s="1" t="s">
        <v>15</v>
      </c>
      <c r="C71" s="1" t="s">
        <v>16</v>
      </c>
      <c r="D71" s="1" t="s">
        <v>18</v>
      </c>
      <c r="E71" s="1" t="s">
        <v>37</v>
      </c>
      <c r="F71" s="1" t="s">
        <v>38</v>
      </c>
      <c r="G71" s="1" t="s">
        <v>129</v>
      </c>
      <c r="H71" s="1" t="s">
        <v>31</v>
      </c>
      <c r="I71" s="1" t="s">
        <v>22</v>
      </c>
      <c r="J71" s="1" t="s">
        <v>48</v>
      </c>
      <c r="K71" s="1" t="s">
        <v>41</v>
      </c>
      <c r="L71" s="1" t="s">
        <v>24</v>
      </c>
      <c r="M71" s="1" t="s">
        <v>54</v>
      </c>
      <c r="N71" s="1" t="s">
        <v>181</v>
      </c>
    </row>
    <row r="72" spans="1:14" x14ac:dyDescent="0.25">
      <c r="A72" s="2">
        <v>45075.872319988426</v>
      </c>
      <c r="B72" s="1" t="s">
        <v>15</v>
      </c>
      <c r="C72" s="1" t="s">
        <v>16</v>
      </c>
      <c r="D72" s="1" t="s">
        <v>28</v>
      </c>
      <c r="E72" s="1" t="s">
        <v>45</v>
      </c>
      <c r="F72" s="1" t="s">
        <v>93</v>
      </c>
      <c r="G72" s="1" t="s">
        <v>71</v>
      </c>
      <c r="H72" s="1" t="s">
        <v>33</v>
      </c>
      <c r="I72" s="1" t="s">
        <v>22</v>
      </c>
      <c r="J72" s="1" t="s">
        <v>23</v>
      </c>
      <c r="K72" s="1" t="s">
        <v>33</v>
      </c>
      <c r="L72" s="1" t="s">
        <v>48</v>
      </c>
      <c r="M72" s="1" t="s">
        <v>43</v>
      </c>
      <c r="N72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DC6B-758E-4193-9403-9F667EAA20FC}">
  <dimension ref="B3:V87"/>
  <sheetViews>
    <sheetView topLeftCell="F1" workbookViewId="0">
      <selection activeCell="U17" sqref="U17"/>
    </sheetView>
  </sheetViews>
  <sheetFormatPr defaultRowHeight="13.2" x14ac:dyDescent="0.25"/>
  <cols>
    <col min="15" max="15" width="13.5546875" bestFit="1" customWidth="1"/>
    <col min="16" max="16" width="19.21875" bestFit="1" customWidth="1"/>
    <col min="18" max="18" width="17.5546875" bestFit="1" customWidth="1"/>
    <col min="19" max="19" width="21" bestFit="1" customWidth="1"/>
  </cols>
  <sheetData>
    <row r="3" spans="2:22" x14ac:dyDescent="0.25">
      <c r="C3" s="13" t="s">
        <v>201</v>
      </c>
      <c r="D3" s="14"/>
      <c r="E3" s="14"/>
      <c r="F3" s="14"/>
      <c r="K3" s="13" t="s">
        <v>202</v>
      </c>
      <c r="L3" s="14"/>
      <c r="M3" s="14"/>
    </row>
    <row r="4" spans="2:22" x14ac:dyDescent="0.25">
      <c r="B4" s="8" t="s">
        <v>183</v>
      </c>
      <c r="C4" s="6" t="s">
        <v>18</v>
      </c>
      <c r="D4" s="6" t="s">
        <v>28</v>
      </c>
      <c r="E4" s="6" t="s">
        <v>37</v>
      </c>
      <c r="F4" s="6" t="s">
        <v>45</v>
      </c>
      <c r="G4" s="6" t="s">
        <v>27</v>
      </c>
      <c r="H4" s="6" t="s">
        <v>185</v>
      </c>
      <c r="J4" s="8" t="s">
        <v>183</v>
      </c>
      <c r="K4" s="6" t="s">
        <v>18</v>
      </c>
      <c r="L4" s="6" t="s">
        <v>28</v>
      </c>
      <c r="M4" s="6" t="s">
        <v>37</v>
      </c>
      <c r="N4" s="6" t="s">
        <v>45</v>
      </c>
      <c r="O4" s="6" t="s">
        <v>27</v>
      </c>
    </row>
    <row r="5" spans="2:22" x14ac:dyDescent="0.25">
      <c r="B5" s="8" t="s">
        <v>184</v>
      </c>
      <c r="C5" s="8"/>
      <c r="D5" s="8"/>
      <c r="E5" s="8"/>
      <c r="F5" s="8"/>
      <c r="G5" s="8"/>
      <c r="H5" s="8"/>
      <c r="J5" s="8" t="s">
        <v>184</v>
      </c>
      <c r="K5" s="8"/>
      <c r="L5" s="8"/>
      <c r="M5" s="8"/>
      <c r="N5" s="8"/>
      <c r="O5" s="8"/>
    </row>
    <row r="6" spans="2:22" x14ac:dyDescent="0.25">
      <c r="B6" s="6" t="s">
        <v>21</v>
      </c>
      <c r="C6" s="8">
        <f>COUNTIFS('Ответы на форму (1)'!$H$2:$H$72, Лист2!B6, 'Ответы на форму (1)'!$E$2:$E$72,Лист2!$C$4)</f>
        <v>7</v>
      </c>
      <c r="D6" s="8">
        <f>COUNTIFS('Ответы на форму (1)'!$H$2:$H$72, Лист2!B6, 'Ответы на форму (1)'!$E$2:$E$72,Лист2!$D$4)</f>
        <v>1</v>
      </c>
      <c r="E6" s="8">
        <f>COUNTIFS('Ответы на форму (1)'!$H$2:$H$72, Лист2!B6, 'Ответы на форму (1)'!$E$2:$E$72,Лист2!$E$4)</f>
        <v>3</v>
      </c>
      <c r="F6" s="8">
        <f>COUNTIFS('Ответы на форму (1)'!$H$2:$H$72, Лист2!B6, 'Ответы на форму (1)'!$E$2:$E$72,Лист2!$F$4)</f>
        <v>2</v>
      </c>
      <c r="G6" s="8">
        <f>COUNTIFS('Ответы на форму (1)'!$H$2:$H$72, Лист2!B6, 'Ответы на форму (1)'!$E$2:$E$72,Лист2!$G$4)</f>
        <v>4</v>
      </c>
      <c r="H6" s="8">
        <f>SUM(C6:G6)</f>
        <v>17</v>
      </c>
      <c r="J6" s="6" t="s">
        <v>21</v>
      </c>
      <c r="K6" s="9">
        <f>H6*$C$12/$H$12</f>
        <v>5.028169014084507</v>
      </c>
      <c r="L6" s="9">
        <f>H6*$D$12/$H$12</f>
        <v>2.3943661971830985</v>
      </c>
      <c r="M6" s="9">
        <f>H6*$E$12/$H$12</f>
        <v>2.6338028169014085</v>
      </c>
      <c r="N6" s="9">
        <f>H6*$F$12/$H$12</f>
        <v>4.070422535211268</v>
      </c>
      <c r="O6" s="9">
        <f>H6*$G$12/$H$12</f>
        <v>2.8732394366197185</v>
      </c>
      <c r="Q6" s="7" t="s">
        <v>186</v>
      </c>
    </row>
    <row r="7" spans="2:22" x14ac:dyDescent="0.25">
      <c r="B7" s="6" t="s">
        <v>31</v>
      </c>
      <c r="C7" s="8">
        <f>COUNTIFS('Ответы на форму (1)'!$H$2:$H$72, Лист2!B7, 'Ответы на форму (1)'!$E$2:$E$72,Лист2!$C$4)</f>
        <v>6</v>
      </c>
      <c r="D7" s="8">
        <f>COUNTIFS('Ответы на форму (1)'!$H$2:$H$72, Лист2!B7, 'Ответы на форму (1)'!$E$2:$E$72,Лист2!$D$4)</f>
        <v>3</v>
      </c>
      <c r="E7" s="8">
        <f>COUNTIFS('Ответы на форму (1)'!$H$2:$H$72, Лист2!B7, 'Ответы на форму (1)'!$E$2:$E$72,Лист2!$E$4)</f>
        <v>4</v>
      </c>
      <c r="F7" s="8">
        <f>COUNTIFS('Ответы на форму (1)'!$H$2:$H$72, Лист2!B7, 'Ответы на форму (1)'!$E$2:$E$72,Лист2!$F$4)</f>
        <v>7</v>
      </c>
      <c r="G7" s="8">
        <f>COUNTIFS('Ответы на форму (1)'!$H$2:$H$72, Лист2!B7, 'Ответы на форму (1)'!$E$2:$E$72,Лист2!$G$4)</f>
        <v>4</v>
      </c>
      <c r="H7" s="8">
        <f t="shared" ref="H7:H11" si="0">SUM(C7:G7)</f>
        <v>24</v>
      </c>
      <c r="J7" s="6" t="s">
        <v>31</v>
      </c>
      <c r="K7" s="9">
        <f t="shared" ref="K7:K11" si="1">H7*$C$12/$H$12</f>
        <v>7.098591549295775</v>
      </c>
      <c r="L7" s="9">
        <f t="shared" ref="L7:L11" si="2">H7*$D$12/$H$12</f>
        <v>3.380281690140845</v>
      </c>
      <c r="M7" s="9">
        <f t="shared" ref="M7:M11" si="3">H7*$E$12/$H$12</f>
        <v>3.7183098591549295</v>
      </c>
      <c r="N7" s="9">
        <f t="shared" ref="N7:N11" si="4">H7*$F$12/$H$12</f>
        <v>5.746478873239437</v>
      </c>
      <c r="O7" s="9">
        <f t="shared" ref="O7:O11" si="5">H7*$G$12/$H$12</f>
        <v>4.056338028169014</v>
      </c>
      <c r="Q7" s="8">
        <f>_xlfn.CHISQ.TEST(C6:G11,K6:O11)</f>
        <v>0.76290494616509741</v>
      </c>
    </row>
    <row r="8" spans="2:22" x14ac:dyDescent="0.25">
      <c r="B8" s="6" t="s">
        <v>33</v>
      </c>
      <c r="C8" s="8">
        <f>COUNTIFS('Ответы на форму (1)'!$H$2:$H$72, Лист2!B8, 'Ответы на форму (1)'!$E$2:$E$72,Лист2!$C$4)</f>
        <v>1</v>
      </c>
      <c r="D8" s="8">
        <f>COUNTIFS('Ответы на форму (1)'!$H$2:$H$72, Лист2!B8, 'Ответы на форму (1)'!$E$2:$E$72,Лист2!$D$4)</f>
        <v>4</v>
      </c>
      <c r="E8" s="8">
        <f>COUNTIFS('Ответы на форму (1)'!$H$2:$H$72, Лист2!B8, 'Ответы на форму (1)'!$E$2:$E$72,Лист2!$E$4)</f>
        <v>1</v>
      </c>
      <c r="F8" s="8">
        <f>COUNTIFS('Ответы на форму (1)'!$H$2:$H$72, Лист2!B8, 'Ответы на форму (1)'!$E$2:$E$72,Лист2!$F$4)</f>
        <v>5</v>
      </c>
      <c r="G8" s="8">
        <f>COUNTIFS('Ответы на форму (1)'!$H$2:$H$72, Лист2!B8, 'Ответы на форму (1)'!$E$2:$E$72,Лист2!$G$4)</f>
        <v>2</v>
      </c>
      <c r="H8" s="8">
        <f t="shared" si="0"/>
        <v>13</v>
      </c>
      <c r="J8" s="6" t="s">
        <v>33</v>
      </c>
      <c r="K8" s="9">
        <f t="shared" si="1"/>
        <v>3.8450704225352115</v>
      </c>
      <c r="L8" s="9">
        <f t="shared" si="2"/>
        <v>1.8309859154929577</v>
      </c>
      <c r="M8" s="9">
        <f t="shared" si="3"/>
        <v>2.0140845070422535</v>
      </c>
      <c r="N8" s="9">
        <f t="shared" si="4"/>
        <v>3.112676056338028</v>
      </c>
      <c r="O8" s="9">
        <f t="shared" si="5"/>
        <v>2.1971830985915495</v>
      </c>
    </row>
    <row r="9" spans="2:22" x14ac:dyDescent="0.25">
      <c r="B9" s="6" t="s">
        <v>41</v>
      </c>
      <c r="C9" s="8">
        <f>COUNTIFS('Ответы на форму (1)'!$H$2:$H$72, Лист2!B9, 'Ответы на форму (1)'!$E$2:$E$72,Лист2!$C$4)</f>
        <v>5</v>
      </c>
      <c r="D9" s="8">
        <f>COUNTIFS('Ответы на форму (1)'!$H$2:$H$72, Лист2!B9, 'Ответы на форму (1)'!$E$2:$E$72,Лист2!$D$4)</f>
        <v>2</v>
      </c>
      <c r="E9" s="8">
        <f>COUNTIFS('Ответы на форму (1)'!$H$2:$H$72, Лист2!B9, 'Ответы на форму (1)'!$E$2:$E$72,Лист2!$E$4)</f>
        <v>3</v>
      </c>
      <c r="F9" s="8">
        <f>COUNTIFS('Ответы на форму (1)'!$H$2:$H$72, Лист2!B9, 'Ответы на форму (1)'!$E$2:$E$72,Лист2!$F$4)</f>
        <v>3</v>
      </c>
      <c r="G9" s="8">
        <f>COUNTIFS('Ответы на форму (1)'!$H$2:$H$72, Лист2!B9, 'Ответы на форму (1)'!$E$2:$E$72,Лист2!$G$4)</f>
        <v>2</v>
      </c>
      <c r="H9" s="8">
        <f t="shared" si="0"/>
        <v>15</v>
      </c>
      <c r="J9" s="6" t="s">
        <v>41</v>
      </c>
      <c r="K9" s="9">
        <f t="shared" si="1"/>
        <v>4.436619718309859</v>
      </c>
      <c r="L9" s="9">
        <f t="shared" si="2"/>
        <v>2.112676056338028</v>
      </c>
      <c r="M9" s="9">
        <f t="shared" si="3"/>
        <v>2.323943661971831</v>
      </c>
      <c r="N9" s="9">
        <f t="shared" si="4"/>
        <v>3.591549295774648</v>
      </c>
      <c r="O9" s="9">
        <f t="shared" si="5"/>
        <v>2.535211267605634</v>
      </c>
    </row>
    <row r="10" spans="2:22" x14ac:dyDescent="0.25">
      <c r="B10" s="6" t="s">
        <v>126</v>
      </c>
      <c r="C10" s="8">
        <f>COUNTIFS('Ответы на форму (1)'!$H$2:$H$72, Лист2!B10, 'Ответы на форму (1)'!$E$2:$E$72,Лист2!$C$4)</f>
        <v>1</v>
      </c>
      <c r="D10" s="8">
        <f>COUNTIFS('Ответы на форму (1)'!$H$2:$H$72, Лист2!B10, 'Ответы на форму (1)'!$E$2:$E$72,Лист2!$D$4)</f>
        <v>0</v>
      </c>
      <c r="E10" s="8">
        <f>COUNTIFS('Ответы на форму (1)'!$H$2:$H$72, Лист2!B10, 'Ответы на форму (1)'!$E$2:$E$72,Лист2!$E$4)</f>
        <v>0</v>
      </c>
      <c r="F10" s="8">
        <f>COUNTIFS('Ответы на форму (1)'!$H$2:$H$72, Лист2!B10, 'Ответы на форму (1)'!$E$2:$E$72,Лист2!$F$4)</f>
        <v>0</v>
      </c>
      <c r="G10" s="8">
        <f>COUNTIFS('Ответы на форму (1)'!$H$2:$H$72, Лист2!B10, 'Ответы на форму (1)'!$E$2:$E$72,Лист2!$G$4)</f>
        <v>0</v>
      </c>
      <c r="H10" s="8">
        <f t="shared" si="0"/>
        <v>1</v>
      </c>
      <c r="J10" s="6" t="s">
        <v>126</v>
      </c>
      <c r="K10" s="9">
        <f t="shared" si="1"/>
        <v>0.29577464788732394</v>
      </c>
      <c r="L10" s="9">
        <f t="shared" si="2"/>
        <v>0.14084507042253522</v>
      </c>
      <c r="M10" s="9">
        <f t="shared" si="3"/>
        <v>0.15492957746478872</v>
      </c>
      <c r="N10" s="9">
        <f t="shared" si="4"/>
        <v>0.23943661971830985</v>
      </c>
      <c r="O10" s="9">
        <f t="shared" si="5"/>
        <v>0.16901408450704225</v>
      </c>
    </row>
    <row r="11" spans="2:22" x14ac:dyDescent="0.25">
      <c r="B11" s="6" t="s">
        <v>59</v>
      </c>
      <c r="C11" s="8">
        <f>COUNTIFS('Ответы на форму (1)'!$H$2:$H$72, Лист2!B11, 'Ответы на форму (1)'!$E$2:$E$72,Лист2!$C$4)</f>
        <v>1</v>
      </c>
      <c r="D11" s="8">
        <f>COUNTIFS('Ответы на форму (1)'!$H$2:$H$72, Лист2!B11, 'Ответы на форму (1)'!$E$2:$E$72,Лист2!$D$4)</f>
        <v>0</v>
      </c>
      <c r="E11" s="8">
        <f>COUNTIFS('Ответы на форму (1)'!$H$2:$H$72, Лист2!B11, 'Ответы на форму (1)'!$E$2:$E$72,Лист2!$E$4)</f>
        <v>0</v>
      </c>
      <c r="F11" s="8">
        <f>COUNTIFS('Ответы на форму (1)'!$H$2:$H$72, Лист2!B11, 'Ответы на форму (1)'!$E$2:$E$72,Лист2!$F$4)</f>
        <v>0</v>
      </c>
      <c r="G11" s="8">
        <f>COUNTIFS('Ответы на форму (1)'!$H$2:$H$72, Лист2!B11, 'Ответы на форму (1)'!$E$2:$E$72,Лист2!$G$4)</f>
        <v>0</v>
      </c>
      <c r="H11" s="8">
        <f t="shared" si="0"/>
        <v>1</v>
      </c>
      <c r="J11" s="6" t="s">
        <v>59</v>
      </c>
      <c r="K11" s="9">
        <f t="shared" si="1"/>
        <v>0.29577464788732394</v>
      </c>
      <c r="L11" s="9">
        <f t="shared" si="2"/>
        <v>0.14084507042253522</v>
      </c>
      <c r="M11" s="9">
        <f t="shared" si="3"/>
        <v>0.15492957746478872</v>
      </c>
      <c r="N11" s="9">
        <f t="shared" si="4"/>
        <v>0.23943661971830985</v>
      </c>
      <c r="O11" s="9">
        <f t="shared" si="5"/>
        <v>0.16901408450704225</v>
      </c>
    </row>
    <row r="12" spans="2:22" x14ac:dyDescent="0.25">
      <c r="B12" s="6" t="s">
        <v>185</v>
      </c>
      <c r="C12" s="8">
        <f>SUM(C6:C11)</f>
        <v>21</v>
      </c>
      <c r="D12" s="8">
        <f t="shared" ref="D12:G12" si="6">SUM(D6:D11)</f>
        <v>10</v>
      </c>
      <c r="E12" s="8">
        <f t="shared" si="6"/>
        <v>11</v>
      </c>
      <c r="F12" s="8">
        <f t="shared" si="6"/>
        <v>17</v>
      </c>
      <c r="G12" s="8">
        <f t="shared" si="6"/>
        <v>12</v>
      </c>
      <c r="H12" s="8">
        <f>SUM(C6:G11)</f>
        <v>71</v>
      </c>
    </row>
    <row r="16" spans="2:22" x14ac:dyDescent="0.25">
      <c r="K16" s="4"/>
      <c r="N16" s="7" t="s">
        <v>188</v>
      </c>
      <c r="O16" s="7" t="s">
        <v>189</v>
      </c>
      <c r="P16" s="7" t="s">
        <v>190</v>
      </c>
      <c r="R16" s="5" t="s">
        <v>183</v>
      </c>
      <c r="S16" s="5" t="s">
        <v>184</v>
      </c>
      <c r="U16" s="12" t="s">
        <v>187</v>
      </c>
      <c r="V16" s="12"/>
    </row>
    <row r="17" spans="14:22" x14ac:dyDescent="0.25">
      <c r="N17" s="8">
        <f>PEARSON(U17:U87,V17:V87)</f>
        <v>-5.7914345851684652E-2</v>
      </c>
      <c r="O17" s="8">
        <v>71</v>
      </c>
      <c r="P17" s="8">
        <v>0.23</v>
      </c>
      <c r="R17" s="11" t="s">
        <v>18</v>
      </c>
      <c r="S17" s="11" t="s">
        <v>21</v>
      </c>
      <c r="U17" s="8">
        <f t="shared" ref="U17:U48" si="7">_xlfn.IFS(R17=$F$4, 0, R17=$E$4, 1, R17=$C$4, 2, R17=$G$4, 3, R17=$D$4, 4)</f>
        <v>2</v>
      </c>
      <c r="V17" s="8">
        <f t="shared" ref="V17:V48" si="8">_xlfn.IFS(S17=$B$10, 0, S17=$B$8, 1, S17=$B$6, 2, S17=$B$7, 3, S17=$B$11, 2, S17=$B$9, 4)</f>
        <v>2</v>
      </c>
    </row>
    <row r="18" spans="14:22" x14ac:dyDescent="0.25">
      <c r="R18" s="11" t="s">
        <v>28</v>
      </c>
      <c r="S18" s="11" t="s">
        <v>31</v>
      </c>
      <c r="U18" s="8">
        <f t="shared" si="7"/>
        <v>4</v>
      </c>
      <c r="V18" s="8">
        <f t="shared" si="8"/>
        <v>3</v>
      </c>
    </row>
    <row r="19" spans="14:22" x14ac:dyDescent="0.25">
      <c r="R19" s="11" t="s">
        <v>37</v>
      </c>
      <c r="S19" s="11" t="s">
        <v>31</v>
      </c>
      <c r="U19" s="8">
        <f t="shared" si="7"/>
        <v>1</v>
      </c>
      <c r="V19" s="8">
        <f t="shared" si="8"/>
        <v>3</v>
      </c>
    </row>
    <row r="20" spans="14:22" x14ac:dyDescent="0.25">
      <c r="R20" s="11" t="s">
        <v>45</v>
      </c>
      <c r="S20" s="11" t="s">
        <v>31</v>
      </c>
      <c r="U20" s="8">
        <f t="shared" si="7"/>
        <v>0</v>
      </c>
      <c r="V20" s="8">
        <f t="shared" si="8"/>
        <v>3</v>
      </c>
    </row>
    <row r="21" spans="14:22" x14ac:dyDescent="0.25">
      <c r="R21" s="11" t="s">
        <v>45</v>
      </c>
      <c r="S21" s="11" t="s">
        <v>31</v>
      </c>
      <c r="U21" s="8">
        <f t="shared" si="7"/>
        <v>0</v>
      </c>
      <c r="V21" s="8">
        <f t="shared" si="8"/>
        <v>3</v>
      </c>
    </row>
    <row r="22" spans="14:22" x14ac:dyDescent="0.25">
      <c r="R22" s="11" t="s">
        <v>37</v>
      </c>
      <c r="S22" s="11" t="s">
        <v>33</v>
      </c>
      <c r="U22" s="8">
        <f t="shared" si="7"/>
        <v>1</v>
      </c>
      <c r="V22" s="8">
        <f t="shared" si="8"/>
        <v>1</v>
      </c>
    </row>
    <row r="23" spans="14:22" x14ac:dyDescent="0.25">
      <c r="R23" s="11" t="s">
        <v>45</v>
      </c>
      <c r="S23" s="11" t="s">
        <v>31</v>
      </c>
      <c r="U23" s="8">
        <f t="shared" si="7"/>
        <v>0</v>
      </c>
      <c r="V23" s="8">
        <f t="shared" si="8"/>
        <v>3</v>
      </c>
    </row>
    <row r="24" spans="14:22" x14ac:dyDescent="0.25">
      <c r="R24" s="11" t="s">
        <v>18</v>
      </c>
      <c r="S24" s="11" t="s">
        <v>31</v>
      </c>
      <c r="U24" s="8">
        <f t="shared" si="7"/>
        <v>2</v>
      </c>
      <c r="V24" s="8">
        <f t="shared" si="8"/>
        <v>3</v>
      </c>
    </row>
    <row r="25" spans="14:22" x14ac:dyDescent="0.25">
      <c r="R25" s="11" t="s">
        <v>45</v>
      </c>
      <c r="S25" s="11" t="s">
        <v>31</v>
      </c>
      <c r="U25" s="8">
        <f t="shared" si="7"/>
        <v>0</v>
      </c>
      <c r="V25" s="8">
        <f t="shared" si="8"/>
        <v>3</v>
      </c>
    </row>
    <row r="26" spans="14:22" x14ac:dyDescent="0.25">
      <c r="R26" s="11" t="s">
        <v>37</v>
      </c>
      <c r="S26" s="11" t="s">
        <v>31</v>
      </c>
      <c r="U26" s="8">
        <f t="shared" si="7"/>
        <v>1</v>
      </c>
      <c r="V26" s="8">
        <f t="shared" si="8"/>
        <v>3</v>
      </c>
    </row>
    <row r="27" spans="14:22" x14ac:dyDescent="0.25">
      <c r="R27" s="11" t="s">
        <v>45</v>
      </c>
      <c r="S27" s="11" t="s">
        <v>33</v>
      </c>
      <c r="U27" s="8">
        <f t="shared" si="7"/>
        <v>0</v>
      </c>
      <c r="V27" s="8">
        <f t="shared" si="8"/>
        <v>1</v>
      </c>
    </row>
    <row r="28" spans="14:22" x14ac:dyDescent="0.25">
      <c r="R28" s="11" t="s">
        <v>18</v>
      </c>
      <c r="S28" s="11" t="s">
        <v>33</v>
      </c>
      <c r="U28" s="8">
        <f t="shared" si="7"/>
        <v>2</v>
      </c>
      <c r="V28" s="8">
        <f t="shared" si="8"/>
        <v>1</v>
      </c>
    </row>
    <row r="29" spans="14:22" x14ac:dyDescent="0.25">
      <c r="R29" s="11" t="s">
        <v>45</v>
      </c>
      <c r="S29" s="11" t="s">
        <v>31</v>
      </c>
      <c r="U29" s="8">
        <f t="shared" si="7"/>
        <v>0</v>
      </c>
      <c r="V29" s="8">
        <f t="shared" si="8"/>
        <v>3</v>
      </c>
    </row>
    <row r="30" spans="14:22" x14ac:dyDescent="0.25">
      <c r="R30" s="11" t="s">
        <v>37</v>
      </c>
      <c r="S30" s="11" t="s">
        <v>31</v>
      </c>
      <c r="U30" s="8">
        <f t="shared" si="7"/>
        <v>1</v>
      </c>
      <c r="V30" s="8">
        <f t="shared" si="8"/>
        <v>3</v>
      </c>
    </row>
    <row r="31" spans="14:22" x14ac:dyDescent="0.25">
      <c r="R31" s="11" t="s">
        <v>45</v>
      </c>
      <c r="S31" s="11" t="s">
        <v>31</v>
      </c>
      <c r="U31" s="8">
        <f t="shared" si="7"/>
        <v>0</v>
      </c>
      <c r="V31" s="8">
        <f t="shared" si="8"/>
        <v>3</v>
      </c>
    </row>
    <row r="32" spans="14:22" x14ac:dyDescent="0.25">
      <c r="R32" s="11" t="s">
        <v>18</v>
      </c>
      <c r="S32" s="11" t="s">
        <v>31</v>
      </c>
      <c r="U32" s="8">
        <f t="shared" si="7"/>
        <v>2</v>
      </c>
      <c r="V32" s="8">
        <f t="shared" si="8"/>
        <v>3</v>
      </c>
    </row>
    <row r="33" spans="18:22" x14ac:dyDescent="0.25">
      <c r="R33" s="11" t="s">
        <v>27</v>
      </c>
      <c r="S33" s="11" t="s">
        <v>33</v>
      </c>
      <c r="U33" s="8">
        <f t="shared" si="7"/>
        <v>3</v>
      </c>
      <c r="V33" s="8">
        <f t="shared" si="8"/>
        <v>1</v>
      </c>
    </row>
    <row r="34" spans="18:22" x14ac:dyDescent="0.25">
      <c r="R34" s="11" t="s">
        <v>37</v>
      </c>
      <c r="S34" s="11" t="s">
        <v>21</v>
      </c>
      <c r="U34" s="8">
        <f t="shared" si="7"/>
        <v>1</v>
      </c>
      <c r="V34" s="8">
        <f t="shared" si="8"/>
        <v>2</v>
      </c>
    </row>
    <row r="35" spans="18:22" x14ac:dyDescent="0.25">
      <c r="R35" s="11" t="s">
        <v>45</v>
      </c>
      <c r="S35" s="11" t="s">
        <v>21</v>
      </c>
      <c r="U35" s="8">
        <f t="shared" si="7"/>
        <v>0</v>
      </c>
      <c r="V35" s="8">
        <f t="shared" si="8"/>
        <v>2</v>
      </c>
    </row>
    <row r="36" spans="18:22" x14ac:dyDescent="0.25">
      <c r="R36" s="11" t="s">
        <v>27</v>
      </c>
      <c r="S36" s="11" t="s">
        <v>21</v>
      </c>
      <c r="U36" s="8">
        <f t="shared" si="7"/>
        <v>3</v>
      </c>
      <c r="V36" s="8">
        <f t="shared" si="8"/>
        <v>2</v>
      </c>
    </row>
    <row r="37" spans="18:22" x14ac:dyDescent="0.25">
      <c r="R37" s="11" t="s">
        <v>18</v>
      </c>
      <c r="S37" s="11" t="s">
        <v>41</v>
      </c>
      <c r="U37" s="8">
        <f t="shared" si="7"/>
        <v>2</v>
      </c>
      <c r="V37" s="8">
        <f t="shared" si="8"/>
        <v>4</v>
      </c>
    </row>
    <row r="38" spans="18:22" x14ac:dyDescent="0.25">
      <c r="R38" s="11" t="s">
        <v>18</v>
      </c>
      <c r="S38" s="11" t="s">
        <v>31</v>
      </c>
      <c r="U38" s="8">
        <f t="shared" si="7"/>
        <v>2</v>
      </c>
      <c r="V38" s="8">
        <f t="shared" si="8"/>
        <v>3</v>
      </c>
    </row>
    <row r="39" spans="18:22" x14ac:dyDescent="0.25">
      <c r="R39" s="11" t="s">
        <v>27</v>
      </c>
      <c r="S39" s="11" t="s">
        <v>31</v>
      </c>
      <c r="U39" s="8">
        <f t="shared" si="7"/>
        <v>3</v>
      </c>
      <c r="V39" s="8">
        <f t="shared" si="8"/>
        <v>3</v>
      </c>
    </row>
    <row r="40" spans="18:22" x14ac:dyDescent="0.25">
      <c r="R40" s="11" t="s">
        <v>18</v>
      </c>
      <c r="S40" s="11" t="s">
        <v>31</v>
      </c>
      <c r="U40" s="8">
        <f t="shared" si="7"/>
        <v>2</v>
      </c>
      <c r="V40" s="8">
        <f t="shared" si="8"/>
        <v>3</v>
      </c>
    </row>
    <row r="41" spans="18:22" x14ac:dyDescent="0.25">
      <c r="R41" s="11" t="s">
        <v>18</v>
      </c>
      <c r="S41" s="11" t="s">
        <v>41</v>
      </c>
      <c r="U41" s="8">
        <f t="shared" si="7"/>
        <v>2</v>
      </c>
      <c r="V41" s="8">
        <f t="shared" si="8"/>
        <v>4</v>
      </c>
    </row>
    <row r="42" spans="18:22" x14ac:dyDescent="0.25">
      <c r="R42" s="11" t="s">
        <v>27</v>
      </c>
      <c r="S42" s="11" t="s">
        <v>31</v>
      </c>
      <c r="U42" s="8">
        <f t="shared" si="7"/>
        <v>3</v>
      </c>
      <c r="V42" s="8">
        <f t="shared" si="8"/>
        <v>3</v>
      </c>
    </row>
    <row r="43" spans="18:22" x14ac:dyDescent="0.25">
      <c r="R43" s="11" t="s">
        <v>27</v>
      </c>
      <c r="S43" s="11" t="s">
        <v>31</v>
      </c>
      <c r="U43" s="8">
        <f t="shared" si="7"/>
        <v>3</v>
      </c>
      <c r="V43" s="8">
        <f t="shared" si="8"/>
        <v>3</v>
      </c>
    </row>
    <row r="44" spans="18:22" x14ac:dyDescent="0.25">
      <c r="R44" s="11" t="s">
        <v>18</v>
      </c>
      <c r="S44" s="11" t="s">
        <v>21</v>
      </c>
      <c r="U44" s="8">
        <f t="shared" si="7"/>
        <v>2</v>
      </c>
      <c r="V44" s="8">
        <f t="shared" si="8"/>
        <v>2</v>
      </c>
    </row>
    <row r="45" spans="18:22" x14ac:dyDescent="0.25">
      <c r="R45" s="11" t="s">
        <v>28</v>
      </c>
      <c r="S45" s="11" t="s">
        <v>31</v>
      </c>
      <c r="U45" s="8">
        <f t="shared" si="7"/>
        <v>4</v>
      </c>
      <c r="V45" s="8">
        <f t="shared" si="8"/>
        <v>3</v>
      </c>
    </row>
    <row r="46" spans="18:22" x14ac:dyDescent="0.25">
      <c r="R46" s="11" t="s">
        <v>27</v>
      </c>
      <c r="S46" s="11" t="s">
        <v>31</v>
      </c>
      <c r="U46" s="8">
        <f t="shared" si="7"/>
        <v>3</v>
      </c>
      <c r="V46" s="8">
        <f t="shared" si="8"/>
        <v>3</v>
      </c>
    </row>
    <row r="47" spans="18:22" x14ac:dyDescent="0.25">
      <c r="R47" s="11" t="s">
        <v>18</v>
      </c>
      <c r="S47" s="11" t="s">
        <v>41</v>
      </c>
      <c r="U47" s="8">
        <f t="shared" si="7"/>
        <v>2</v>
      </c>
      <c r="V47" s="8">
        <f t="shared" si="8"/>
        <v>4</v>
      </c>
    </row>
    <row r="48" spans="18:22" x14ac:dyDescent="0.25">
      <c r="R48" s="11" t="s">
        <v>18</v>
      </c>
      <c r="S48" s="11" t="s">
        <v>21</v>
      </c>
      <c r="U48" s="8">
        <f t="shared" si="7"/>
        <v>2</v>
      </c>
      <c r="V48" s="8">
        <f t="shared" si="8"/>
        <v>2</v>
      </c>
    </row>
    <row r="49" spans="18:22" x14ac:dyDescent="0.25">
      <c r="R49" s="11" t="s">
        <v>28</v>
      </c>
      <c r="S49" s="11" t="s">
        <v>41</v>
      </c>
      <c r="U49" s="8">
        <f t="shared" ref="U49:U80" si="9">_xlfn.IFS(R49=$F$4, 0, R49=$E$4, 1, R49=$C$4, 2, R49=$G$4, 3, R49=$D$4, 4)</f>
        <v>4</v>
      </c>
      <c r="V49" s="8">
        <f t="shared" ref="V49:V80" si="10">_xlfn.IFS(S49=$B$10, 0, S49=$B$8, 1, S49=$B$6, 2, S49=$B$7, 3, S49=$B$11, 2, S49=$B$9, 4)</f>
        <v>4</v>
      </c>
    </row>
    <row r="50" spans="18:22" x14ac:dyDescent="0.25">
      <c r="R50" s="11" t="s">
        <v>18</v>
      </c>
      <c r="S50" s="11" t="s">
        <v>21</v>
      </c>
      <c r="U50" s="8">
        <f t="shared" si="9"/>
        <v>2</v>
      </c>
      <c r="V50" s="8">
        <f t="shared" si="10"/>
        <v>2</v>
      </c>
    </row>
    <row r="51" spans="18:22" x14ac:dyDescent="0.25">
      <c r="R51" s="11" t="s">
        <v>28</v>
      </c>
      <c r="S51" s="11" t="s">
        <v>31</v>
      </c>
      <c r="U51" s="8">
        <f t="shared" si="9"/>
        <v>4</v>
      </c>
      <c r="V51" s="8">
        <f t="shared" si="10"/>
        <v>3</v>
      </c>
    </row>
    <row r="52" spans="18:22" x14ac:dyDescent="0.25">
      <c r="R52" s="11" t="s">
        <v>37</v>
      </c>
      <c r="S52" s="11" t="s">
        <v>21</v>
      </c>
      <c r="U52" s="8">
        <f t="shared" si="9"/>
        <v>1</v>
      </c>
      <c r="V52" s="8">
        <f t="shared" si="10"/>
        <v>2</v>
      </c>
    </row>
    <row r="53" spans="18:22" x14ac:dyDescent="0.25">
      <c r="R53" s="11" t="s">
        <v>18</v>
      </c>
      <c r="S53" s="11" t="s">
        <v>31</v>
      </c>
      <c r="U53" s="8">
        <f t="shared" si="9"/>
        <v>2</v>
      </c>
      <c r="V53" s="8">
        <f t="shared" si="10"/>
        <v>3</v>
      </c>
    </row>
    <row r="54" spans="18:22" x14ac:dyDescent="0.25">
      <c r="R54" s="11" t="s">
        <v>18</v>
      </c>
      <c r="S54" s="11" t="s">
        <v>21</v>
      </c>
      <c r="U54" s="8">
        <f t="shared" si="9"/>
        <v>2</v>
      </c>
      <c r="V54" s="8">
        <f t="shared" si="10"/>
        <v>2</v>
      </c>
    </row>
    <row r="55" spans="18:22" x14ac:dyDescent="0.25">
      <c r="R55" s="11" t="s">
        <v>37</v>
      </c>
      <c r="S55" s="11" t="s">
        <v>41</v>
      </c>
      <c r="U55" s="8">
        <f t="shared" si="9"/>
        <v>1</v>
      </c>
      <c r="V55" s="8">
        <f t="shared" si="10"/>
        <v>4</v>
      </c>
    </row>
    <row r="56" spans="18:22" x14ac:dyDescent="0.25">
      <c r="R56" s="11" t="s">
        <v>45</v>
      </c>
      <c r="S56" s="11" t="s">
        <v>21</v>
      </c>
      <c r="U56" s="8">
        <f t="shared" si="9"/>
        <v>0</v>
      </c>
      <c r="V56" s="8">
        <f t="shared" si="10"/>
        <v>2</v>
      </c>
    </row>
    <row r="57" spans="18:22" x14ac:dyDescent="0.25">
      <c r="R57" s="11" t="s">
        <v>27</v>
      </c>
      <c r="S57" s="11" t="s">
        <v>33</v>
      </c>
      <c r="U57" s="8">
        <f t="shared" si="9"/>
        <v>3</v>
      </c>
      <c r="V57" s="8">
        <f t="shared" si="10"/>
        <v>1</v>
      </c>
    </row>
    <row r="58" spans="18:22" x14ac:dyDescent="0.25">
      <c r="R58" s="11" t="s">
        <v>18</v>
      </c>
      <c r="S58" s="11" t="s">
        <v>126</v>
      </c>
      <c r="U58" s="8">
        <f t="shared" si="9"/>
        <v>2</v>
      </c>
      <c r="V58" s="8">
        <f t="shared" si="10"/>
        <v>0</v>
      </c>
    </row>
    <row r="59" spans="18:22" x14ac:dyDescent="0.25">
      <c r="R59" s="11" t="s">
        <v>37</v>
      </c>
      <c r="S59" s="11" t="s">
        <v>41</v>
      </c>
      <c r="U59" s="8">
        <f t="shared" si="9"/>
        <v>1</v>
      </c>
      <c r="V59" s="8">
        <f t="shared" si="10"/>
        <v>4</v>
      </c>
    </row>
    <row r="60" spans="18:22" x14ac:dyDescent="0.25">
      <c r="R60" s="11" t="s">
        <v>28</v>
      </c>
      <c r="S60" s="11" t="s">
        <v>33</v>
      </c>
      <c r="U60" s="8">
        <f t="shared" si="9"/>
        <v>4</v>
      </c>
      <c r="V60" s="8">
        <f t="shared" si="10"/>
        <v>1</v>
      </c>
    </row>
    <row r="61" spans="18:22" x14ac:dyDescent="0.25">
      <c r="R61" s="11" t="s">
        <v>45</v>
      </c>
      <c r="S61" s="11" t="s">
        <v>33</v>
      </c>
      <c r="U61" s="8">
        <f t="shared" si="9"/>
        <v>0</v>
      </c>
      <c r="V61" s="8">
        <f t="shared" si="10"/>
        <v>1</v>
      </c>
    </row>
    <row r="62" spans="18:22" x14ac:dyDescent="0.25">
      <c r="R62" s="11" t="s">
        <v>28</v>
      </c>
      <c r="S62" s="11" t="s">
        <v>21</v>
      </c>
      <c r="U62" s="8">
        <f t="shared" si="9"/>
        <v>4</v>
      </c>
      <c r="V62" s="8">
        <f t="shared" si="10"/>
        <v>2</v>
      </c>
    </row>
    <row r="63" spans="18:22" x14ac:dyDescent="0.25">
      <c r="R63" s="11" t="s">
        <v>18</v>
      </c>
      <c r="S63" s="11" t="s">
        <v>21</v>
      </c>
      <c r="U63" s="8">
        <f t="shared" si="9"/>
        <v>2</v>
      </c>
      <c r="V63" s="8">
        <f t="shared" si="10"/>
        <v>2</v>
      </c>
    </row>
    <row r="64" spans="18:22" x14ac:dyDescent="0.25">
      <c r="R64" s="11" t="s">
        <v>37</v>
      </c>
      <c r="S64" s="11" t="s">
        <v>21</v>
      </c>
      <c r="U64" s="8">
        <f t="shared" si="9"/>
        <v>1</v>
      </c>
      <c r="V64" s="8">
        <f t="shared" si="10"/>
        <v>2</v>
      </c>
    </row>
    <row r="65" spans="18:22" x14ac:dyDescent="0.25">
      <c r="R65" s="11" t="s">
        <v>45</v>
      </c>
      <c r="S65" s="11" t="s">
        <v>41</v>
      </c>
      <c r="U65" s="8">
        <f t="shared" si="9"/>
        <v>0</v>
      </c>
      <c r="V65" s="8">
        <f t="shared" si="10"/>
        <v>4</v>
      </c>
    </row>
    <row r="66" spans="18:22" x14ac:dyDescent="0.25">
      <c r="R66" s="11" t="s">
        <v>45</v>
      </c>
      <c r="S66" s="11" t="s">
        <v>33</v>
      </c>
      <c r="U66" s="8">
        <f t="shared" si="9"/>
        <v>0</v>
      </c>
      <c r="V66" s="8">
        <f t="shared" si="10"/>
        <v>1</v>
      </c>
    </row>
    <row r="67" spans="18:22" x14ac:dyDescent="0.25">
      <c r="R67" s="11" t="s">
        <v>27</v>
      </c>
      <c r="S67" s="11" t="s">
        <v>41</v>
      </c>
      <c r="U67" s="8">
        <f t="shared" si="9"/>
        <v>3</v>
      </c>
      <c r="V67" s="8">
        <f t="shared" si="10"/>
        <v>4</v>
      </c>
    </row>
    <row r="68" spans="18:22" x14ac:dyDescent="0.25">
      <c r="R68" s="11" t="s">
        <v>45</v>
      </c>
      <c r="S68" s="11" t="s">
        <v>33</v>
      </c>
      <c r="U68" s="8">
        <f t="shared" si="9"/>
        <v>0</v>
      </c>
      <c r="V68" s="8">
        <f t="shared" si="10"/>
        <v>1</v>
      </c>
    </row>
    <row r="69" spans="18:22" x14ac:dyDescent="0.25">
      <c r="R69" s="11" t="s">
        <v>18</v>
      </c>
      <c r="S69" s="11" t="s">
        <v>41</v>
      </c>
      <c r="U69" s="8">
        <f t="shared" si="9"/>
        <v>2</v>
      </c>
      <c r="V69" s="8">
        <f t="shared" si="10"/>
        <v>4</v>
      </c>
    </row>
    <row r="70" spans="18:22" x14ac:dyDescent="0.25">
      <c r="R70" s="11" t="s">
        <v>18</v>
      </c>
      <c r="S70" s="11" t="s">
        <v>41</v>
      </c>
      <c r="U70" s="8">
        <f t="shared" si="9"/>
        <v>2</v>
      </c>
      <c r="V70" s="8">
        <f t="shared" si="10"/>
        <v>4</v>
      </c>
    </row>
    <row r="71" spans="18:22" x14ac:dyDescent="0.25">
      <c r="R71" s="11" t="s">
        <v>45</v>
      </c>
      <c r="S71" s="11" t="s">
        <v>31</v>
      </c>
      <c r="U71" s="8">
        <f t="shared" si="9"/>
        <v>0</v>
      </c>
      <c r="V71" s="8">
        <f t="shared" si="10"/>
        <v>3</v>
      </c>
    </row>
    <row r="72" spans="18:22" x14ac:dyDescent="0.25">
      <c r="R72" s="11" t="s">
        <v>27</v>
      </c>
      <c r="S72" s="11" t="s">
        <v>21</v>
      </c>
      <c r="U72" s="8">
        <f t="shared" si="9"/>
        <v>3</v>
      </c>
      <c r="V72" s="8">
        <f t="shared" si="10"/>
        <v>2</v>
      </c>
    </row>
    <row r="73" spans="18:22" x14ac:dyDescent="0.25">
      <c r="R73" s="11" t="s">
        <v>45</v>
      </c>
      <c r="S73" s="11" t="s">
        <v>41</v>
      </c>
      <c r="U73" s="8">
        <f t="shared" si="9"/>
        <v>0</v>
      </c>
      <c r="V73" s="8">
        <f t="shared" si="10"/>
        <v>4</v>
      </c>
    </row>
    <row r="74" spans="18:22" x14ac:dyDescent="0.25">
      <c r="R74" s="11" t="s">
        <v>18</v>
      </c>
      <c r="S74" s="11" t="s">
        <v>59</v>
      </c>
      <c r="U74" s="8">
        <f t="shared" si="9"/>
        <v>2</v>
      </c>
      <c r="V74" s="8">
        <f t="shared" si="10"/>
        <v>2</v>
      </c>
    </row>
    <row r="75" spans="18:22" x14ac:dyDescent="0.25">
      <c r="R75" s="11" t="s">
        <v>28</v>
      </c>
      <c r="S75" s="11" t="s">
        <v>33</v>
      </c>
      <c r="U75" s="8">
        <f t="shared" si="9"/>
        <v>4</v>
      </c>
      <c r="V75" s="8">
        <f t="shared" si="10"/>
        <v>1</v>
      </c>
    </row>
    <row r="76" spans="18:22" x14ac:dyDescent="0.25">
      <c r="R76" s="11" t="s">
        <v>27</v>
      </c>
      <c r="S76" s="11" t="s">
        <v>21</v>
      </c>
      <c r="U76" s="8">
        <f t="shared" si="9"/>
        <v>3</v>
      </c>
      <c r="V76" s="8">
        <f t="shared" si="10"/>
        <v>2</v>
      </c>
    </row>
    <row r="77" spans="18:22" x14ac:dyDescent="0.25">
      <c r="R77" s="11" t="s">
        <v>18</v>
      </c>
      <c r="S77" s="11" t="s">
        <v>21</v>
      </c>
      <c r="U77" s="8">
        <f t="shared" si="9"/>
        <v>2</v>
      </c>
      <c r="V77" s="8">
        <f t="shared" si="10"/>
        <v>2</v>
      </c>
    </row>
    <row r="78" spans="18:22" x14ac:dyDescent="0.25">
      <c r="R78" s="11" t="s">
        <v>45</v>
      </c>
      <c r="S78" s="11" t="s">
        <v>41</v>
      </c>
      <c r="U78" s="8">
        <f t="shared" si="9"/>
        <v>0</v>
      </c>
      <c r="V78" s="8">
        <f t="shared" si="10"/>
        <v>4</v>
      </c>
    </row>
    <row r="79" spans="18:22" x14ac:dyDescent="0.25">
      <c r="R79" s="11" t="s">
        <v>28</v>
      </c>
      <c r="S79" s="11" t="s">
        <v>33</v>
      </c>
      <c r="U79" s="8">
        <f t="shared" si="9"/>
        <v>4</v>
      </c>
      <c r="V79" s="8">
        <f t="shared" si="10"/>
        <v>1</v>
      </c>
    </row>
    <row r="80" spans="18:22" x14ac:dyDescent="0.25">
      <c r="R80" s="11" t="s">
        <v>28</v>
      </c>
      <c r="S80" s="11" t="s">
        <v>41</v>
      </c>
      <c r="U80" s="8">
        <f t="shared" si="9"/>
        <v>4</v>
      </c>
      <c r="V80" s="8">
        <f t="shared" si="10"/>
        <v>4</v>
      </c>
    </row>
    <row r="81" spans="18:22" x14ac:dyDescent="0.25">
      <c r="R81" s="11" t="s">
        <v>27</v>
      </c>
      <c r="S81" s="11" t="s">
        <v>41</v>
      </c>
      <c r="U81" s="8">
        <f t="shared" ref="U81:U87" si="11">_xlfn.IFS(R81=$F$4, 0, R81=$E$4, 1, R81=$C$4, 2, R81=$G$4, 3, R81=$D$4, 4)</f>
        <v>3</v>
      </c>
      <c r="V81" s="8">
        <f t="shared" ref="V81:V87" si="12">_xlfn.IFS(S81=$B$10, 0, S81=$B$8, 1, S81=$B$6, 2, S81=$B$7, 3, S81=$B$11, 2, S81=$B$9, 4)</f>
        <v>4</v>
      </c>
    </row>
    <row r="82" spans="18:22" x14ac:dyDescent="0.25">
      <c r="R82" s="11" t="s">
        <v>27</v>
      </c>
      <c r="S82" s="11" t="s">
        <v>21</v>
      </c>
      <c r="U82" s="8">
        <f t="shared" si="11"/>
        <v>3</v>
      </c>
      <c r="V82" s="8">
        <f t="shared" si="12"/>
        <v>2</v>
      </c>
    </row>
    <row r="83" spans="18:22" x14ac:dyDescent="0.25">
      <c r="R83" s="11" t="s">
        <v>18</v>
      </c>
      <c r="S83" s="11" t="s">
        <v>31</v>
      </c>
      <c r="U83" s="8">
        <f t="shared" si="11"/>
        <v>2</v>
      </c>
      <c r="V83" s="8">
        <f t="shared" si="12"/>
        <v>3</v>
      </c>
    </row>
    <row r="84" spans="18:22" x14ac:dyDescent="0.25">
      <c r="R84" s="11" t="s">
        <v>37</v>
      </c>
      <c r="S84" s="11" t="s">
        <v>41</v>
      </c>
      <c r="U84" s="8">
        <f t="shared" si="11"/>
        <v>1</v>
      </c>
      <c r="V84" s="8">
        <f t="shared" si="12"/>
        <v>4</v>
      </c>
    </row>
    <row r="85" spans="18:22" x14ac:dyDescent="0.25">
      <c r="R85" s="11" t="s">
        <v>28</v>
      </c>
      <c r="S85" s="11" t="s">
        <v>33</v>
      </c>
      <c r="U85" s="8">
        <f t="shared" si="11"/>
        <v>4</v>
      </c>
      <c r="V85" s="8">
        <f t="shared" si="12"/>
        <v>1</v>
      </c>
    </row>
    <row r="86" spans="18:22" x14ac:dyDescent="0.25">
      <c r="R86" s="11" t="s">
        <v>37</v>
      </c>
      <c r="S86" s="11" t="s">
        <v>31</v>
      </c>
      <c r="U86" s="8">
        <f t="shared" si="11"/>
        <v>1</v>
      </c>
      <c r="V86" s="8">
        <f t="shared" si="12"/>
        <v>3</v>
      </c>
    </row>
    <row r="87" spans="18:22" x14ac:dyDescent="0.25">
      <c r="R87" s="11" t="s">
        <v>45</v>
      </c>
      <c r="S87" s="11" t="s">
        <v>33</v>
      </c>
      <c r="U87" s="8">
        <f t="shared" si="11"/>
        <v>0</v>
      </c>
      <c r="V87" s="8">
        <f t="shared" si="12"/>
        <v>1</v>
      </c>
    </row>
  </sheetData>
  <mergeCells count="3">
    <mergeCell ref="U16:V16"/>
    <mergeCell ref="C3:F3"/>
    <mergeCell ref="K3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E1F1-47D0-4399-B7DD-D0146ED78107}">
  <dimension ref="B2:C73"/>
  <sheetViews>
    <sheetView workbookViewId="0">
      <selection activeCell="L15" sqref="L15"/>
    </sheetView>
  </sheetViews>
  <sheetFormatPr defaultRowHeight="13.2" x14ac:dyDescent="0.25"/>
  <cols>
    <col min="3" max="3" width="85.109375" bestFit="1" customWidth="1"/>
  </cols>
  <sheetData>
    <row r="2" spans="2:3" x14ac:dyDescent="0.25">
      <c r="C2" s="11" t="s">
        <v>12</v>
      </c>
    </row>
    <row r="3" spans="2:3" x14ac:dyDescent="0.25">
      <c r="C3" s="10" t="s">
        <v>79</v>
      </c>
    </row>
    <row r="4" spans="2:3" x14ac:dyDescent="0.25">
      <c r="B4" s="3"/>
      <c r="C4" s="10" t="s">
        <v>193</v>
      </c>
    </row>
    <row r="5" spans="2:3" x14ac:dyDescent="0.25">
      <c r="B5" s="3"/>
      <c r="C5" s="10" t="s">
        <v>79</v>
      </c>
    </row>
    <row r="6" spans="2:3" x14ac:dyDescent="0.25">
      <c r="C6" s="10" t="s">
        <v>79</v>
      </c>
    </row>
    <row r="7" spans="2:3" x14ac:dyDescent="0.25">
      <c r="C7" s="10" t="s">
        <v>79</v>
      </c>
    </row>
    <row r="8" spans="2:3" x14ac:dyDescent="0.25">
      <c r="C8" s="10" t="s">
        <v>193</v>
      </c>
    </row>
    <row r="9" spans="2:3" x14ac:dyDescent="0.25">
      <c r="C9" s="10" t="s">
        <v>79</v>
      </c>
    </row>
    <row r="10" spans="2:3" x14ac:dyDescent="0.25">
      <c r="C10" s="10" t="s">
        <v>79</v>
      </c>
    </row>
    <row r="11" spans="2:3" x14ac:dyDescent="0.25">
      <c r="C11" s="10" t="s">
        <v>193</v>
      </c>
    </row>
    <row r="12" spans="2:3" x14ac:dyDescent="0.25">
      <c r="C12" s="10" t="s">
        <v>79</v>
      </c>
    </row>
    <row r="13" spans="2:3" x14ac:dyDescent="0.25">
      <c r="C13" s="10" t="s">
        <v>79</v>
      </c>
    </row>
    <row r="14" spans="2:3" x14ac:dyDescent="0.25">
      <c r="C14" s="10" t="s">
        <v>79</v>
      </c>
    </row>
    <row r="15" spans="2:3" x14ac:dyDescent="0.25">
      <c r="C15" s="10" t="s">
        <v>193</v>
      </c>
    </row>
    <row r="16" spans="2:3" x14ac:dyDescent="0.25">
      <c r="C16" s="10" t="s">
        <v>193</v>
      </c>
    </row>
    <row r="17" spans="3:3" x14ac:dyDescent="0.25">
      <c r="C17" s="10" t="s">
        <v>193</v>
      </c>
    </row>
    <row r="18" spans="3:3" x14ac:dyDescent="0.25">
      <c r="C18" s="10" t="s">
        <v>79</v>
      </c>
    </row>
    <row r="19" spans="3:3" x14ac:dyDescent="0.25">
      <c r="C19" s="10" t="s">
        <v>193</v>
      </c>
    </row>
    <row r="20" spans="3:3" x14ac:dyDescent="0.25">
      <c r="C20" s="10" t="s">
        <v>193</v>
      </c>
    </row>
    <row r="21" spans="3:3" x14ac:dyDescent="0.25">
      <c r="C21" s="10" t="s">
        <v>79</v>
      </c>
    </row>
    <row r="22" spans="3:3" x14ac:dyDescent="0.25">
      <c r="C22" s="10" t="s">
        <v>79</v>
      </c>
    </row>
    <row r="23" spans="3:3" x14ac:dyDescent="0.25">
      <c r="C23" s="10" t="s">
        <v>193</v>
      </c>
    </row>
    <row r="24" spans="3:3" x14ac:dyDescent="0.25">
      <c r="C24" s="10" t="s">
        <v>193</v>
      </c>
    </row>
    <row r="25" spans="3:3" x14ac:dyDescent="0.25">
      <c r="C25" s="10" t="s">
        <v>79</v>
      </c>
    </row>
    <row r="26" spans="3:3" x14ac:dyDescent="0.25">
      <c r="C26" s="10" t="s">
        <v>193</v>
      </c>
    </row>
    <row r="27" spans="3:3" x14ac:dyDescent="0.25">
      <c r="C27" s="10" t="s">
        <v>79</v>
      </c>
    </row>
    <row r="28" spans="3:3" x14ac:dyDescent="0.25">
      <c r="C28" s="10" t="s">
        <v>79</v>
      </c>
    </row>
    <row r="29" spans="3:3" x14ac:dyDescent="0.25">
      <c r="C29" s="10" t="s">
        <v>193</v>
      </c>
    </row>
    <row r="30" spans="3:3" x14ac:dyDescent="0.25">
      <c r="C30" s="10" t="s">
        <v>79</v>
      </c>
    </row>
    <row r="31" spans="3:3" x14ac:dyDescent="0.25">
      <c r="C31" s="10" t="s">
        <v>193</v>
      </c>
    </row>
    <row r="32" spans="3:3" x14ac:dyDescent="0.25">
      <c r="C32" s="10" t="s">
        <v>193</v>
      </c>
    </row>
    <row r="33" spans="3:3" x14ac:dyDescent="0.25">
      <c r="C33" s="10" t="s">
        <v>79</v>
      </c>
    </row>
    <row r="34" spans="3:3" x14ac:dyDescent="0.25">
      <c r="C34" s="10" t="s">
        <v>79</v>
      </c>
    </row>
    <row r="35" spans="3:3" x14ac:dyDescent="0.25">
      <c r="C35" s="10" t="s">
        <v>79</v>
      </c>
    </row>
    <row r="36" spans="3:3" x14ac:dyDescent="0.25">
      <c r="C36" s="10" t="s">
        <v>193</v>
      </c>
    </row>
    <row r="37" spans="3:3" x14ac:dyDescent="0.25">
      <c r="C37" s="10" t="s">
        <v>79</v>
      </c>
    </row>
    <row r="38" spans="3:3" x14ac:dyDescent="0.25">
      <c r="C38" s="10" t="s">
        <v>79</v>
      </c>
    </row>
    <row r="39" spans="3:3" x14ac:dyDescent="0.25">
      <c r="C39" s="10" t="s">
        <v>193</v>
      </c>
    </row>
    <row r="40" spans="3:3" x14ac:dyDescent="0.25">
      <c r="C40" s="10" t="s">
        <v>193</v>
      </c>
    </row>
    <row r="41" spans="3:3" x14ac:dyDescent="0.25">
      <c r="C41" s="10" t="s">
        <v>79</v>
      </c>
    </row>
    <row r="42" spans="3:3" x14ac:dyDescent="0.25">
      <c r="C42" s="10" t="s">
        <v>79</v>
      </c>
    </row>
    <row r="43" spans="3:3" x14ac:dyDescent="0.25">
      <c r="C43" s="10" t="s">
        <v>79</v>
      </c>
    </row>
    <row r="44" spans="3:3" x14ac:dyDescent="0.25">
      <c r="C44" s="10" t="s">
        <v>79</v>
      </c>
    </row>
    <row r="45" spans="3:3" x14ac:dyDescent="0.25">
      <c r="C45" s="10" t="s">
        <v>193</v>
      </c>
    </row>
    <row r="46" spans="3:3" x14ac:dyDescent="0.25">
      <c r="C46" s="10" t="s">
        <v>193</v>
      </c>
    </row>
    <row r="47" spans="3:3" x14ac:dyDescent="0.25">
      <c r="C47" s="10" t="s">
        <v>79</v>
      </c>
    </row>
    <row r="48" spans="3:3" x14ac:dyDescent="0.25">
      <c r="C48" s="10" t="s">
        <v>193</v>
      </c>
    </row>
    <row r="49" spans="3:3" x14ac:dyDescent="0.25">
      <c r="C49" s="10" t="s">
        <v>79</v>
      </c>
    </row>
    <row r="50" spans="3:3" x14ac:dyDescent="0.25">
      <c r="C50" s="10" t="s">
        <v>79</v>
      </c>
    </row>
    <row r="51" spans="3:3" x14ac:dyDescent="0.25">
      <c r="C51" s="10" t="s">
        <v>193</v>
      </c>
    </row>
    <row r="52" spans="3:3" x14ac:dyDescent="0.25">
      <c r="C52" s="10" t="s">
        <v>193</v>
      </c>
    </row>
    <row r="53" spans="3:3" x14ac:dyDescent="0.25">
      <c r="C53" s="10" t="s">
        <v>193</v>
      </c>
    </row>
    <row r="54" spans="3:3" x14ac:dyDescent="0.25">
      <c r="C54" s="10" t="s">
        <v>193</v>
      </c>
    </row>
    <row r="55" spans="3:3" x14ac:dyDescent="0.25">
      <c r="C55" s="10" t="s">
        <v>79</v>
      </c>
    </row>
    <row r="56" spans="3:3" x14ac:dyDescent="0.25">
      <c r="C56" s="10" t="s">
        <v>193</v>
      </c>
    </row>
    <row r="57" spans="3:3" x14ac:dyDescent="0.25">
      <c r="C57" s="10" t="s">
        <v>193</v>
      </c>
    </row>
    <row r="58" spans="3:3" x14ac:dyDescent="0.25">
      <c r="C58" s="10" t="s">
        <v>79</v>
      </c>
    </row>
    <row r="59" spans="3:3" x14ac:dyDescent="0.25">
      <c r="C59" s="10" t="s">
        <v>79</v>
      </c>
    </row>
    <row r="60" spans="3:3" x14ac:dyDescent="0.25">
      <c r="C60" s="10" t="s">
        <v>79</v>
      </c>
    </row>
    <row r="61" spans="3:3" x14ac:dyDescent="0.25">
      <c r="C61" s="10" t="s">
        <v>79</v>
      </c>
    </row>
    <row r="62" spans="3:3" x14ac:dyDescent="0.25">
      <c r="C62" s="10" t="s">
        <v>79</v>
      </c>
    </row>
    <row r="63" spans="3:3" x14ac:dyDescent="0.25">
      <c r="C63" s="10" t="s">
        <v>193</v>
      </c>
    </row>
    <row r="64" spans="3:3" x14ac:dyDescent="0.25">
      <c r="C64" s="10" t="s">
        <v>193</v>
      </c>
    </row>
    <row r="65" spans="3:3" x14ac:dyDescent="0.25">
      <c r="C65" s="10" t="s">
        <v>79</v>
      </c>
    </row>
    <row r="66" spans="3:3" x14ac:dyDescent="0.25">
      <c r="C66" s="10" t="s">
        <v>193</v>
      </c>
    </row>
    <row r="67" spans="3:3" x14ac:dyDescent="0.25">
      <c r="C67" s="10" t="s">
        <v>79</v>
      </c>
    </row>
    <row r="68" spans="3:3" x14ac:dyDescent="0.25">
      <c r="C68" s="10" t="s">
        <v>79</v>
      </c>
    </row>
    <row r="69" spans="3:3" x14ac:dyDescent="0.25">
      <c r="C69" s="10" t="s">
        <v>79</v>
      </c>
    </row>
    <row r="70" spans="3:3" x14ac:dyDescent="0.25">
      <c r="C70" s="10" t="s">
        <v>193</v>
      </c>
    </row>
    <row r="71" spans="3:3" x14ac:dyDescent="0.25">
      <c r="C71" s="10" t="s">
        <v>193</v>
      </c>
    </row>
    <row r="72" spans="3:3" x14ac:dyDescent="0.25">
      <c r="C72" s="10" t="s">
        <v>79</v>
      </c>
    </row>
    <row r="73" spans="3:3" x14ac:dyDescent="0.25">
      <c r="C73" s="10" t="s">
        <v>79</v>
      </c>
    </row>
  </sheetData>
  <autoFilter ref="C2:C73" xr:uid="{C699E1F1-47D0-4399-B7DD-D0146ED781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98F8-2DEF-4737-A338-59ED25C9D2D4}">
  <dimension ref="B3:P85"/>
  <sheetViews>
    <sheetView workbookViewId="0">
      <selection activeCell="I21" sqref="I21"/>
    </sheetView>
  </sheetViews>
  <sheetFormatPr defaultRowHeight="13.2" x14ac:dyDescent="0.25"/>
  <cols>
    <col min="10" max="10" width="19.21875" bestFit="1" customWidth="1"/>
    <col min="12" max="12" width="15.21875" bestFit="1" customWidth="1"/>
    <col min="13" max="13" width="14.6640625" bestFit="1" customWidth="1"/>
  </cols>
  <sheetData>
    <row r="3" spans="2:16" x14ac:dyDescent="0.25">
      <c r="B3" s="13" t="s">
        <v>203</v>
      </c>
      <c r="C3" s="14"/>
      <c r="D3" s="14"/>
      <c r="E3" s="14"/>
      <c r="G3" s="13" t="s">
        <v>202</v>
      </c>
      <c r="H3" s="14"/>
      <c r="I3" s="14"/>
      <c r="J3" s="3"/>
    </row>
    <row r="4" spans="2:16" x14ac:dyDescent="0.25">
      <c r="B4" s="5" t="s">
        <v>192</v>
      </c>
      <c r="C4" s="6" t="s">
        <v>79</v>
      </c>
      <c r="D4" s="6" t="s">
        <v>193</v>
      </c>
      <c r="E4" s="7" t="s">
        <v>185</v>
      </c>
      <c r="G4" s="5" t="s">
        <v>192</v>
      </c>
      <c r="H4" s="6" t="s">
        <v>79</v>
      </c>
      <c r="I4" s="6" t="s">
        <v>193</v>
      </c>
    </row>
    <row r="5" spans="2:16" x14ac:dyDescent="0.25">
      <c r="B5" s="5" t="s">
        <v>191</v>
      </c>
      <c r="C5" s="8"/>
      <c r="D5" s="8"/>
      <c r="E5" s="8"/>
      <c r="G5" s="5" t="s">
        <v>191</v>
      </c>
      <c r="H5" s="8"/>
      <c r="I5" s="8"/>
    </row>
    <row r="6" spans="2:16" x14ac:dyDescent="0.25">
      <c r="B6" s="6" t="s">
        <v>22</v>
      </c>
      <c r="C6" s="8">
        <f>COUNTIFS('Ответы на форму (1)'!$I$2:$I$72, Лист4!B6, 'Для 2 гипотезы'!$C$3:$C$73, Лист4!$C$4)</f>
        <v>16</v>
      </c>
      <c r="D6" s="8">
        <f>COUNTIFS('Ответы на форму (1)'!$I$2:$I$72, Лист4!B6, 'Для 2 гипотезы'!$C$3:$C$73, Лист4!$D$4)</f>
        <v>12</v>
      </c>
      <c r="E6" s="8">
        <f>SUM(C6:D6)</f>
        <v>28</v>
      </c>
      <c r="G6" s="6" t="s">
        <v>22</v>
      </c>
      <c r="H6" s="9">
        <f>E6*$C$10/$E$10</f>
        <v>15.774647887323944</v>
      </c>
      <c r="I6" s="9">
        <f>E6*$D$10/$E$10</f>
        <v>12.225352112676056</v>
      </c>
      <c r="K6" s="7" t="s">
        <v>186</v>
      </c>
    </row>
    <row r="7" spans="2:16" x14ac:dyDescent="0.25">
      <c r="B7" s="6" t="s">
        <v>40</v>
      </c>
      <c r="C7" s="8">
        <f>COUNTIFS('Ответы на форму (1)'!$I$2:$I$72, Лист4!B7, 'Для 2 гипотезы'!$C$3:$C$73, Лист4!$C$4)</f>
        <v>18</v>
      </c>
      <c r="D7" s="8">
        <f>COUNTIFS('Ответы на форму (1)'!$I$2:$I$72, Лист4!B7, 'Для 2 гипотезы'!$C$3:$C$73, Лист4!$D$4)</f>
        <v>11</v>
      </c>
      <c r="E7" s="8">
        <f t="shared" ref="E7:E9" si="0">SUM(C7:D7)</f>
        <v>29</v>
      </c>
      <c r="G7" s="6" t="s">
        <v>40</v>
      </c>
      <c r="H7" s="9">
        <f t="shared" ref="H7:H9" si="1">E7*$C$10/$E$10</f>
        <v>16.338028169014084</v>
      </c>
      <c r="I7" s="9">
        <f t="shared" ref="I7:I9" si="2">E7*$D$10/$E$10</f>
        <v>12.661971830985916</v>
      </c>
      <c r="K7" s="8">
        <f>_xlfn.CHISQ.TEST(C6:D9,H6:I9)</f>
        <v>0.22541393454584646</v>
      </c>
    </row>
    <row r="8" spans="2:16" x14ac:dyDescent="0.25">
      <c r="B8" s="6" t="s">
        <v>48</v>
      </c>
      <c r="C8" s="8">
        <f>COUNTIFS('Ответы на форму (1)'!$I$2:$I$72, Лист4!B8, 'Для 2 гипотезы'!$C$3:$C$73, Лист4!$C$4)</f>
        <v>5</v>
      </c>
      <c r="D8" s="8">
        <f>COUNTIFS('Ответы на форму (1)'!$I$2:$I$72, Лист4!B8, 'Для 2 гипотезы'!$C$3:$C$73, Лист4!$D$4)</f>
        <v>3</v>
      </c>
      <c r="E8" s="8">
        <f t="shared" si="0"/>
        <v>8</v>
      </c>
      <c r="G8" s="6" t="s">
        <v>48</v>
      </c>
      <c r="H8" s="9">
        <f t="shared" si="1"/>
        <v>4.507042253521127</v>
      </c>
      <c r="I8" s="9">
        <f t="shared" si="2"/>
        <v>3.492957746478873</v>
      </c>
    </row>
    <row r="9" spans="2:16" x14ac:dyDescent="0.25">
      <c r="B9" s="6" t="s">
        <v>67</v>
      </c>
      <c r="C9" s="8">
        <f>COUNTIFS('Ответы на форму (1)'!$I$2:$I$72, Лист4!B9, 'Для 2 гипотезы'!$C$3:$C$73, Лист4!$C$4)</f>
        <v>1</v>
      </c>
      <c r="D9" s="8">
        <f>COUNTIFS('Ответы на форму (1)'!$I$2:$I$72, Лист4!B9, 'Для 2 гипотезы'!$C$3:$C$73, Лист4!$D$4)</f>
        <v>5</v>
      </c>
      <c r="E9" s="8">
        <f t="shared" si="0"/>
        <v>6</v>
      </c>
      <c r="G9" s="6" t="s">
        <v>67</v>
      </c>
      <c r="H9" s="9">
        <f t="shared" si="1"/>
        <v>3.380281690140845</v>
      </c>
      <c r="I9" s="9">
        <f t="shared" si="2"/>
        <v>2.619718309859155</v>
      </c>
    </row>
    <row r="10" spans="2:16" x14ac:dyDescent="0.25">
      <c r="B10" s="7" t="s">
        <v>185</v>
      </c>
      <c r="C10" s="8">
        <f>SUM(C6:C9)</f>
        <v>40</v>
      </c>
      <c r="D10" s="8">
        <f>SUM(D6:D9)</f>
        <v>31</v>
      </c>
      <c r="E10" s="8">
        <f>SUM(C6:D9)</f>
        <v>71</v>
      </c>
    </row>
    <row r="14" spans="2:16" x14ac:dyDescent="0.25">
      <c r="G14" s="4"/>
      <c r="H14" s="7" t="s">
        <v>188</v>
      </c>
      <c r="I14" s="7" t="s">
        <v>189</v>
      </c>
      <c r="J14" s="7" t="s">
        <v>190</v>
      </c>
      <c r="L14" s="5" t="s">
        <v>192</v>
      </c>
      <c r="M14" s="5" t="s">
        <v>191</v>
      </c>
      <c r="O14" s="12" t="s">
        <v>187</v>
      </c>
      <c r="P14" s="12"/>
    </row>
    <row r="15" spans="2:16" x14ac:dyDescent="0.25">
      <c r="H15" s="8">
        <f>PEARSON(O15:O85,P15:P85)</f>
        <v>0.13984988085643471</v>
      </c>
      <c r="I15" s="8">
        <v>71</v>
      </c>
      <c r="J15" s="8">
        <v>0.23</v>
      </c>
      <c r="L15" s="10" t="s">
        <v>79</v>
      </c>
      <c r="M15" s="11" t="s">
        <v>22</v>
      </c>
      <c r="O15" s="8">
        <f t="shared" ref="O15:O46" si="3">_xlfn.IFS(L15=$C$4, 1, L15=$D$4, 0)</f>
        <v>1</v>
      </c>
      <c r="P15" s="8">
        <f t="shared" ref="P15:P46" si="4">_xlfn.IFS(M15=$B$9, 0, M15=$B$8, 1, M15=$B$7, 2, M15=$B$6, 3)</f>
        <v>3</v>
      </c>
    </row>
    <row r="16" spans="2:16" x14ac:dyDescent="0.25">
      <c r="L16" s="10" t="s">
        <v>193</v>
      </c>
      <c r="M16" s="11" t="s">
        <v>22</v>
      </c>
      <c r="O16" s="8">
        <f t="shared" si="3"/>
        <v>0</v>
      </c>
      <c r="P16" s="8">
        <f t="shared" si="4"/>
        <v>3</v>
      </c>
    </row>
    <row r="17" spans="12:16" x14ac:dyDescent="0.25">
      <c r="L17" s="10" t="s">
        <v>79</v>
      </c>
      <c r="M17" s="11" t="s">
        <v>40</v>
      </c>
      <c r="O17" s="8">
        <f t="shared" si="3"/>
        <v>1</v>
      </c>
      <c r="P17" s="8">
        <f t="shared" si="4"/>
        <v>2</v>
      </c>
    </row>
    <row r="18" spans="12:16" x14ac:dyDescent="0.25">
      <c r="L18" s="10" t="s">
        <v>79</v>
      </c>
      <c r="M18" s="11" t="s">
        <v>48</v>
      </c>
      <c r="O18" s="8">
        <f t="shared" si="3"/>
        <v>1</v>
      </c>
      <c r="P18" s="8">
        <f t="shared" si="4"/>
        <v>1</v>
      </c>
    </row>
    <row r="19" spans="12:16" x14ac:dyDescent="0.25">
      <c r="L19" s="10" t="s">
        <v>79</v>
      </c>
      <c r="M19" s="11" t="s">
        <v>40</v>
      </c>
      <c r="O19" s="8">
        <f t="shared" si="3"/>
        <v>1</v>
      </c>
      <c r="P19" s="8">
        <f t="shared" si="4"/>
        <v>2</v>
      </c>
    </row>
    <row r="20" spans="12:16" x14ac:dyDescent="0.25">
      <c r="L20" s="10" t="s">
        <v>193</v>
      </c>
      <c r="M20" s="11" t="s">
        <v>40</v>
      </c>
      <c r="O20" s="8">
        <f t="shared" si="3"/>
        <v>0</v>
      </c>
      <c r="P20" s="8">
        <f t="shared" si="4"/>
        <v>2</v>
      </c>
    </row>
    <row r="21" spans="12:16" x14ac:dyDescent="0.25">
      <c r="L21" s="10" t="s">
        <v>79</v>
      </c>
      <c r="M21" s="11" t="s">
        <v>40</v>
      </c>
      <c r="O21" s="8">
        <f t="shared" si="3"/>
        <v>1</v>
      </c>
      <c r="P21" s="8">
        <f t="shared" si="4"/>
        <v>2</v>
      </c>
    </row>
    <row r="22" spans="12:16" x14ac:dyDescent="0.25">
      <c r="L22" s="10" t="s">
        <v>79</v>
      </c>
      <c r="M22" s="11" t="s">
        <v>22</v>
      </c>
      <c r="O22" s="8">
        <f t="shared" si="3"/>
        <v>1</v>
      </c>
      <c r="P22" s="8">
        <f t="shared" si="4"/>
        <v>3</v>
      </c>
    </row>
    <row r="23" spans="12:16" x14ac:dyDescent="0.25">
      <c r="L23" s="10" t="s">
        <v>193</v>
      </c>
      <c r="M23" s="11" t="s">
        <v>67</v>
      </c>
      <c r="O23" s="8">
        <f t="shared" si="3"/>
        <v>0</v>
      </c>
      <c r="P23" s="8">
        <f t="shared" si="4"/>
        <v>0</v>
      </c>
    </row>
    <row r="24" spans="12:16" x14ac:dyDescent="0.25">
      <c r="L24" s="10" t="s">
        <v>79</v>
      </c>
      <c r="M24" s="11" t="s">
        <v>40</v>
      </c>
      <c r="O24" s="8">
        <f t="shared" si="3"/>
        <v>1</v>
      </c>
      <c r="P24" s="8">
        <f t="shared" si="4"/>
        <v>2</v>
      </c>
    </row>
    <row r="25" spans="12:16" x14ac:dyDescent="0.25">
      <c r="L25" s="10" t="s">
        <v>79</v>
      </c>
      <c r="M25" s="11" t="s">
        <v>22</v>
      </c>
      <c r="O25" s="8">
        <f t="shared" si="3"/>
        <v>1</v>
      </c>
      <c r="P25" s="8">
        <f t="shared" si="4"/>
        <v>3</v>
      </c>
    </row>
    <row r="26" spans="12:16" x14ac:dyDescent="0.25">
      <c r="L26" s="10" t="s">
        <v>79</v>
      </c>
      <c r="M26" s="11" t="s">
        <v>40</v>
      </c>
      <c r="O26" s="8">
        <f t="shared" si="3"/>
        <v>1</v>
      </c>
      <c r="P26" s="8">
        <f t="shared" si="4"/>
        <v>2</v>
      </c>
    </row>
    <row r="27" spans="12:16" x14ac:dyDescent="0.25">
      <c r="L27" s="10" t="s">
        <v>193</v>
      </c>
      <c r="M27" s="11" t="s">
        <v>22</v>
      </c>
      <c r="O27" s="8">
        <f t="shared" si="3"/>
        <v>0</v>
      </c>
      <c r="P27" s="8">
        <f t="shared" si="4"/>
        <v>3</v>
      </c>
    </row>
    <row r="28" spans="12:16" x14ac:dyDescent="0.25">
      <c r="L28" s="10" t="s">
        <v>193</v>
      </c>
      <c r="M28" s="11" t="s">
        <v>40</v>
      </c>
      <c r="O28" s="8">
        <f t="shared" si="3"/>
        <v>0</v>
      </c>
      <c r="P28" s="8">
        <f t="shared" si="4"/>
        <v>2</v>
      </c>
    </row>
    <row r="29" spans="12:16" x14ac:dyDescent="0.25">
      <c r="L29" s="10" t="s">
        <v>193</v>
      </c>
      <c r="M29" s="11" t="s">
        <v>40</v>
      </c>
      <c r="O29" s="8">
        <f t="shared" si="3"/>
        <v>0</v>
      </c>
      <c r="P29" s="8">
        <f t="shared" si="4"/>
        <v>2</v>
      </c>
    </row>
    <row r="30" spans="12:16" x14ac:dyDescent="0.25">
      <c r="L30" s="10" t="s">
        <v>79</v>
      </c>
      <c r="M30" s="11" t="s">
        <v>40</v>
      </c>
      <c r="O30" s="8">
        <f t="shared" si="3"/>
        <v>1</v>
      </c>
      <c r="P30" s="8">
        <f t="shared" si="4"/>
        <v>2</v>
      </c>
    </row>
    <row r="31" spans="12:16" x14ac:dyDescent="0.25">
      <c r="L31" s="10" t="s">
        <v>193</v>
      </c>
      <c r="M31" s="11" t="s">
        <v>40</v>
      </c>
      <c r="O31" s="8">
        <f t="shared" si="3"/>
        <v>0</v>
      </c>
      <c r="P31" s="8">
        <f t="shared" si="4"/>
        <v>2</v>
      </c>
    </row>
    <row r="32" spans="12:16" x14ac:dyDescent="0.25">
      <c r="L32" s="10" t="s">
        <v>193</v>
      </c>
      <c r="M32" s="11" t="s">
        <v>67</v>
      </c>
      <c r="O32" s="8">
        <f t="shared" si="3"/>
        <v>0</v>
      </c>
      <c r="P32" s="8">
        <f t="shared" si="4"/>
        <v>0</v>
      </c>
    </row>
    <row r="33" spans="12:16" x14ac:dyDescent="0.25">
      <c r="L33" s="10" t="s">
        <v>79</v>
      </c>
      <c r="M33" s="11" t="s">
        <v>40</v>
      </c>
      <c r="O33" s="8">
        <f t="shared" si="3"/>
        <v>1</v>
      </c>
      <c r="P33" s="8">
        <f t="shared" si="4"/>
        <v>2</v>
      </c>
    </row>
    <row r="34" spans="12:16" x14ac:dyDescent="0.25">
      <c r="L34" s="10" t="s">
        <v>79</v>
      </c>
      <c r="M34" s="11" t="s">
        <v>40</v>
      </c>
      <c r="O34" s="8">
        <f t="shared" si="3"/>
        <v>1</v>
      </c>
      <c r="P34" s="8">
        <f t="shared" si="4"/>
        <v>2</v>
      </c>
    </row>
    <row r="35" spans="12:16" x14ac:dyDescent="0.25">
      <c r="L35" s="10" t="s">
        <v>193</v>
      </c>
      <c r="M35" s="11" t="s">
        <v>48</v>
      </c>
      <c r="O35" s="8">
        <f t="shared" si="3"/>
        <v>0</v>
      </c>
      <c r="P35" s="8">
        <f t="shared" si="4"/>
        <v>1</v>
      </c>
    </row>
    <row r="36" spans="12:16" x14ac:dyDescent="0.25">
      <c r="L36" s="10" t="s">
        <v>193</v>
      </c>
      <c r="M36" s="11" t="s">
        <v>67</v>
      </c>
      <c r="O36" s="8">
        <f t="shared" si="3"/>
        <v>0</v>
      </c>
      <c r="P36" s="8">
        <f t="shared" si="4"/>
        <v>0</v>
      </c>
    </row>
    <row r="37" spans="12:16" x14ac:dyDescent="0.25">
      <c r="L37" s="10" t="s">
        <v>79</v>
      </c>
      <c r="M37" s="11" t="s">
        <v>22</v>
      </c>
      <c r="O37" s="8">
        <f t="shared" si="3"/>
        <v>1</v>
      </c>
      <c r="P37" s="8">
        <f t="shared" si="4"/>
        <v>3</v>
      </c>
    </row>
    <row r="38" spans="12:16" x14ac:dyDescent="0.25">
      <c r="L38" s="10" t="s">
        <v>193</v>
      </c>
      <c r="M38" s="11" t="s">
        <v>22</v>
      </c>
      <c r="O38" s="8">
        <f t="shared" si="3"/>
        <v>0</v>
      </c>
      <c r="P38" s="8">
        <f t="shared" si="4"/>
        <v>3</v>
      </c>
    </row>
    <row r="39" spans="12:16" x14ac:dyDescent="0.25">
      <c r="L39" s="10" t="s">
        <v>79</v>
      </c>
      <c r="M39" s="11" t="s">
        <v>40</v>
      </c>
      <c r="O39" s="8">
        <f t="shared" si="3"/>
        <v>1</v>
      </c>
      <c r="P39" s="8">
        <f t="shared" si="4"/>
        <v>2</v>
      </c>
    </row>
    <row r="40" spans="12:16" x14ac:dyDescent="0.25">
      <c r="L40" s="10" t="s">
        <v>79</v>
      </c>
      <c r="M40" s="11" t="s">
        <v>22</v>
      </c>
      <c r="O40" s="8">
        <f t="shared" si="3"/>
        <v>1</v>
      </c>
      <c r="P40" s="8">
        <f t="shared" si="4"/>
        <v>3</v>
      </c>
    </row>
    <row r="41" spans="12:16" x14ac:dyDescent="0.25">
      <c r="L41" s="10" t="s">
        <v>193</v>
      </c>
      <c r="M41" s="11" t="s">
        <v>22</v>
      </c>
      <c r="O41" s="8">
        <f t="shared" si="3"/>
        <v>0</v>
      </c>
      <c r="P41" s="8">
        <f t="shared" si="4"/>
        <v>3</v>
      </c>
    </row>
    <row r="42" spans="12:16" x14ac:dyDescent="0.25">
      <c r="L42" s="10" t="s">
        <v>79</v>
      </c>
      <c r="M42" s="11" t="s">
        <v>40</v>
      </c>
      <c r="O42" s="8">
        <f t="shared" si="3"/>
        <v>1</v>
      </c>
      <c r="P42" s="8">
        <f t="shared" si="4"/>
        <v>2</v>
      </c>
    </row>
    <row r="43" spans="12:16" x14ac:dyDescent="0.25">
      <c r="L43" s="10" t="s">
        <v>193</v>
      </c>
      <c r="M43" s="11" t="s">
        <v>40</v>
      </c>
      <c r="O43" s="8">
        <f t="shared" si="3"/>
        <v>0</v>
      </c>
      <c r="P43" s="8">
        <f t="shared" si="4"/>
        <v>2</v>
      </c>
    </row>
    <row r="44" spans="12:16" x14ac:dyDescent="0.25">
      <c r="L44" s="10" t="s">
        <v>193</v>
      </c>
      <c r="M44" s="11" t="s">
        <v>22</v>
      </c>
      <c r="O44" s="8">
        <f t="shared" si="3"/>
        <v>0</v>
      </c>
      <c r="P44" s="8">
        <f t="shared" si="4"/>
        <v>3</v>
      </c>
    </row>
    <row r="45" spans="12:16" x14ac:dyDescent="0.25">
      <c r="L45" s="10" t="s">
        <v>79</v>
      </c>
      <c r="M45" s="11" t="s">
        <v>48</v>
      </c>
      <c r="O45" s="8">
        <f t="shared" si="3"/>
        <v>1</v>
      </c>
      <c r="P45" s="8">
        <f t="shared" si="4"/>
        <v>1</v>
      </c>
    </row>
    <row r="46" spans="12:16" x14ac:dyDescent="0.25">
      <c r="L46" s="10" t="s">
        <v>79</v>
      </c>
      <c r="M46" s="11" t="s">
        <v>40</v>
      </c>
      <c r="O46" s="8">
        <f t="shared" si="3"/>
        <v>1</v>
      </c>
      <c r="P46" s="8">
        <f t="shared" si="4"/>
        <v>2</v>
      </c>
    </row>
    <row r="47" spans="12:16" x14ac:dyDescent="0.25">
      <c r="L47" s="10" t="s">
        <v>79</v>
      </c>
      <c r="M47" s="11" t="s">
        <v>22</v>
      </c>
      <c r="O47" s="8">
        <f t="shared" ref="O47:O78" si="5">_xlfn.IFS(L47=$C$4, 1, L47=$D$4, 0)</f>
        <v>1</v>
      </c>
      <c r="P47" s="8">
        <f t="shared" ref="P47:P78" si="6">_xlfn.IFS(M47=$B$9, 0, M47=$B$8, 1, M47=$B$7, 2, M47=$B$6, 3)</f>
        <v>3</v>
      </c>
    </row>
    <row r="48" spans="12:16" x14ac:dyDescent="0.25">
      <c r="L48" s="10" t="s">
        <v>193</v>
      </c>
      <c r="M48" s="11" t="s">
        <v>22</v>
      </c>
      <c r="O48" s="8">
        <f t="shared" si="5"/>
        <v>0</v>
      </c>
      <c r="P48" s="8">
        <f t="shared" si="6"/>
        <v>3</v>
      </c>
    </row>
    <row r="49" spans="12:16" x14ac:dyDescent="0.25">
      <c r="L49" s="10" t="s">
        <v>79</v>
      </c>
      <c r="M49" s="11" t="s">
        <v>40</v>
      </c>
      <c r="O49" s="8">
        <f t="shared" si="5"/>
        <v>1</v>
      </c>
      <c r="P49" s="8">
        <f t="shared" si="6"/>
        <v>2</v>
      </c>
    </row>
    <row r="50" spans="12:16" x14ac:dyDescent="0.25">
      <c r="L50" s="10" t="s">
        <v>79</v>
      </c>
      <c r="M50" s="11" t="s">
        <v>22</v>
      </c>
      <c r="O50" s="8">
        <f t="shared" si="5"/>
        <v>1</v>
      </c>
      <c r="P50" s="8">
        <f t="shared" si="6"/>
        <v>3</v>
      </c>
    </row>
    <row r="51" spans="12:16" x14ac:dyDescent="0.25">
      <c r="L51" s="10" t="s">
        <v>193</v>
      </c>
      <c r="M51" s="11" t="s">
        <v>22</v>
      </c>
      <c r="O51" s="8">
        <f t="shared" si="5"/>
        <v>0</v>
      </c>
      <c r="P51" s="8">
        <f t="shared" si="6"/>
        <v>3</v>
      </c>
    </row>
    <row r="52" spans="12:16" x14ac:dyDescent="0.25">
      <c r="L52" s="10" t="s">
        <v>193</v>
      </c>
      <c r="M52" s="11" t="s">
        <v>22</v>
      </c>
      <c r="O52" s="8">
        <f t="shared" si="5"/>
        <v>0</v>
      </c>
      <c r="P52" s="8">
        <f t="shared" si="6"/>
        <v>3</v>
      </c>
    </row>
    <row r="53" spans="12:16" x14ac:dyDescent="0.25">
      <c r="L53" s="10" t="s">
        <v>79</v>
      </c>
      <c r="M53" s="11" t="s">
        <v>22</v>
      </c>
      <c r="O53" s="8">
        <f t="shared" si="5"/>
        <v>1</v>
      </c>
      <c r="P53" s="8">
        <f t="shared" si="6"/>
        <v>3</v>
      </c>
    </row>
    <row r="54" spans="12:16" x14ac:dyDescent="0.25">
      <c r="L54" s="10" t="s">
        <v>79</v>
      </c>
      <c r="M54" s="11" t="s">
        <v>48</v>
      </c>
      <c r="O54" s="8">
        <f t="shared" si="5"/>
        <v>1</v>
      </c>
      <c r="P54" s="8">
        <f t="shared" si="6"/>
        <v>1</v>
      </c>
    </row>
    <row r="55" spans="12:16" x14ac:dyDescent="0.25">
      <c r="L55" s="10" t="s">
        <v>79</v>
      </c>
      <c r="M55" s="11" t="s">
        <v>22</v>
      </c>
      <c r="O55" s="8">
        <f t="shared" si="5"/>
        <v>1</v>
      </c>
      <c r="P55" s="8">
        <f t="shared" si="6"/>
        <v>3</v>
      </c>
    </row>
    <row r="56" spans="12:16" x14ac:dyDescent="0.25">
      <c r="L56" s="10" t="s">
        <v>79</v>
      </c>
      <c r="M56" s="11" t="s">
        <v>22</v>
      </c>
      <c r="O56" s="8">
        <f t="shared" si="5"/>
        <v>1</v>
      </c>
      <c r="P56" s="8">
        <f t="shared" si="6"/>
        <v>3</v>
      </c>
    </row>
    <row r="57" spans="12:16" x14ac:dyDescent="0.25">
      <c r="L57" s="10" t="s">
        <v>193</v>
      </c>
      <c r="M57" s="11" t="s">
        <v>48</v>
      </c>
      <c r="O57" s="8">
        <f t="shared" si="5"/>
        <v>0</v>
      </c>
      <c r="P57" s="8">
        <f t="shared" si="6"/>
        <v>1</v>
      </c>
    </row>
    <row r="58" spans="12:16" x14ac:dyDescent="0.25">
      <c r="L58" s="10" t="s">
        <v>193</v>
      </c>
      <c r="M58" s="11" t="s">
        <v>22</v>
      </c>
      <c r="O58" s="8">
        <f t="shared" si="5"/>
        <v>0</v>
      </c>
      <c r="P58" s="8">
        <f t="shared" si="6"/>
        <v>3</v>
      </c>
    </row>
    <row r="59" spans="12:16" x14ac:dyDescent="0.25">
      <c r="L59" s="10" t="s">
        <v>79</v>
      </c>
      <c r="M59" s="11" t="s">
        <v>22</v>
      </c>
      <c r="O59" s="8">
        <f t="shared" si="5"/>
        <v>1</v>
      </c>
      <c r="P59" s="8">
        <f t="shared" si="6"/>
        <v>3</v>
      </c>
    </row>
    <row r="60" spans="12:16" x14ac:dyDescent="0.25">
      <c r="L60" s="10" t="s">
        <v>193</v>
      </c>
      <c r="M60" s="11" t="s">
        <v>22</v>
      </c>
      <c r="O60" s="8">
        <f t="shared" si="5"/>
        <v>0</v>
      </c>
      <c r="P60" s="8">
        <f t="shared" si="6"/>
        <v>3</v>
      </c>
    </row>
    <row r="61" spans="12:16" x14ac:dyDescent="0.25">
      <c r="L61" s="10" t="s">
        <v>79</v>
      </c>
      <c r="M61" s="11" t="s">
        <v>40</v>
      </c>
      <c r="O61" s="8">
        <f t="shared" si="5"/>
        <v>1</v>
      </c>
      <c r="P61" s="8">
        <f t="shared" si="6"/>
        <v>2</v>
      </c>
    </row>
    <row r="62" spans="12:16" x14ac:dyDescent="0.25">
      <c r="L62" s="10" t="s">
        <v>79</v>
      </c>
      <c r="M62" s="11" t="s">
        <v>40</v>
      </c>
      <c r="O62" s="8">
        <f t="shared" si="5"/>
        <v>1</v>
      </c>
      <c r="P62" s="8">
        <f t="shared" si="6"/>
        <v>2</v>
      </c>
    </row>
    <row r="63" spans="12:16" x14ac:dyDescent="0.25">
      <c r="L63" s="10" t="s">
        <v>193</v>
      </c>
      <c r="M63" s="11" t="s">
        <v>40</v>
      </c>
      <c r="O63" s="8">
        <f t="shared" si="5"/>
        <v>0</v>
      </c>
      <c r="P63" s="8">
        <f t="shared" si="6"/>
        <v>2</v>
      </c>
    </row>
    <row r="64" spans="12:16" x14ac:dyDescent="0.25">
      <c r="L64" s="10" t="s">
        <v>193</v>
      </c>
      <c r="M64" s="11" t="s">
        <v>40</v>
      </c>
      <c r="O64" s="8">
        <f t="shared" si="5"/>
        <v>0</v>
      </c>
      <c r="P64" s="8">
        <f t="shared" si="6"/>
        <v>2</v>
      </c>
    </row>
    <row r="65" spans="12:16" x14ac:dyDescent="0.25">
      <c r="L65" s="10" t="s">
        <v>193</v>
      </c>
      <c r="M65" s="11" t="s">
        <v>67</v>
      </c>
      <c r="O65" s="8">
        <f t="shared" si="5"/>
        <v>0</v>
      </c>
      <c r="P65" s="8">
        <f t="shared" si="6"/>
        <v>0</v>
      </c>
    </row>
    <row r="66" spans="12:16" x14ac:dyDescent="0.25">
      <c r="L66" s="10" t="s">
        <v>193</v>
      </c>
      <c r="M66" s="11" t="s">
        <v>48</v>
      </c>
      <c r="O66" s="8">
        <f t="shared" si="5"/>
        <v>0</v>
      </c>
      <c r="P66" s="8">
        <f t="shared" si="6"/>
        <v>1</v>
      </c>
    </row>
    <row r="67" spans="12:16" x14ac:dyDescent="0.25">
      <c r="L67" s="10" t="s">
        <v>79</v>
      </c>
      <c r="M67" s="11" t="s">
        <v>22</v>
      </c>
      <c r="O67" s="8">
        <f t="shared" si="5"/>
        <v>1</v>
      </c>
      <c r="P67" s="8">
        <f t="shared" si="6"/>
        <v>3</v>
      </c>
    </row>
    <row r="68" spans="12:16" x14ac:dyDescent="0.25">
      <c r="L68" s="10" t="s">
        <v>193</v>
      </c>
      <c r="M68" s="11" t="s">
        <v>40</v>
      </c>
      <c r="O68" s="8">
        <f t="shared" si="5"/>
        <v>0</v>
      </c>
      <c r="P68" s="8">
        <f t="shared" si="6"/>
        <v>2</v>
      </c>
    </row>
    <row r="69" spans="12:16" x14ac:dyDescent="0.25">
      <c r="L69" s="10" t="s">
        <v>193</v>
      </c>
      <c r="M69" s="11" t="s">
        <v>40</v>
      </c>
      <c r="O69" s="8">
        <f t="shared" si="5"/>
        <v>0</v>
      </c>
      <c r="P69" s="8">
        <f t="shared" si="6"/>
        <v>2</v>
      </c>
    </row>
    <row r="70" spans="12:16" x14ac:dyDescent="0.25">
      <c r="L70" s="10" t="s">
        <v>79</v>
      </c>
      <c r="M70" s="11" t="s">
        <v>40</v>
      </c>
      <c r="O70" s="8">
        <f t="shared" si="5"/>
        <v>1</v>
      </c>
      <c r="P70" s="8">
        <f t="shared" si="6"/>
        <v>2</v>
      </c>
    </row>
    <row r="71" spans="12:16" x14ac:dyDescent="0.25">
      <c r="L71" s="10" t="s">
        <v>79</v>
      </c>
      <c r="M71" s="11" t="s">
        <v>40</v>
      </c>
      <c r="O71" s="8">
        <f t="shared" si="5"/>
        <v>1</v>
      </c>
      <c r="P71" s="8">
        <f t="shared" si="6"/>
        <v>2</v>
      </c>
    </row>
    <row r="72" spans="12:16" x14ac:dyDescent="0.25">
      <c r="L72" s="10" t="s">
        <v>79</v>
      </c>
      <c r="M72" s="11" t="s">
        <v>22</v>
      </c>
      <c r="O72" s="8">
        <f t="shared" si="5"/>
        <v>1</v>
      </c>
      <c r="P72" s="8">
        <f t="shared" si="6"/>
        <v>3</v>
      </c>
    </row>
    <row r="73" spans="12:16" x14ac:dyDescent="0.25">
      <c r="L73" s="10" t="s">
        <v>79</v>
      </c>
      <c r="M73" s="11" t="s">
        <v>40</v>
      </c>
      <c r="O73" s="8">
        <f t="shared" si="5"/>
        <v>1</v>
      </c>
      <c r="P73" s="8">
        <f t="shared" si="6"/>
        <v>2</v>
      </c>
    </row>
    <row r="74" spans="12:16" x14ac:dyDescent="0.25">
      <c r="L74" s="10" t="s">
        <v>79</v>
      </c>
      <c r="M74" s="11" t="s">
        <v>48</v>
      </c>
      <c r="O74" s="8">
        <f t="shared" si="5"/>
        <v>1</v>
      </c>
      <c r="P74" s="8">
        <f t="shared" si="6"/>
        <v>1</v>
      </c>
    </row>
    <row r="75" spans="12:16" x14ac:dyDescent="0.25">
      <c r="L75" s="10" t="s">
        <v>193</v>
      </c>
      <c r="M75" s="11" t="s">
        <v>67</v>
      </c>
      <c r="O75" s="8">
        <f t="shared" si="5"/>
        <v>0</v>
      </c>
      <c r="P75" s="8">
        <f t="shared" si="6"/>
        <v>0</v>
      </c>
    </row>
    <row r="76" spans="12:16" x14ac:dyDescent="0.25">
      <c r="L76" s="10" t="s">
        <v>193</v>
      </c>
      <c r="M76" s="11" t="s">
        <v>40</v>
      </c>
      <c r="O76" s="8">
        <f t="shared" si="5"/>
        <v>0</v>
      </c>
      <c r="P76" s="8">
        <f t="shared" si="6"/>
        <v>2</v>
      </c>
    </row>
    <row r="77" spans="12:16" x14ac:dyDescent="0.25">
      <c r="L77" s="10" t="s">
        <v>79</v>
      </c>
      <c r="M77" s="11" t="s">
        <v>40</v>
      </c>
      <c r="O77" s="8">
        <f t="shared" si="5"/>
        <v>1</v>
      </c>
      <c r="P77" s="8">
        <f t="shared" si="6"/>
        <v>2</v>
      </c>
    </row>
    <row r="78" spans="12:16" x14ac:dyDescent="0.25">
      <c r="L78" s="10" t="s">
        <v>193</v>
      </c>
      <c r="M78" s="11" t="s">
        <v>22</v>
      </c>
      <c r="O78" s="8">
        <f t="shared" si="5"/>
        <v>0</v>
      </c>
      <c r="P78" s="8">
        <f t="shared" si="6"/>
        <v>3</v>
      </c>
    </row>
    <row r="79" spans="12:16" x14ac:dyDescent="0.25">
      <c r="L79" s="10" t="s">
        <v>79</v>
      </c>
      <c r="M79" s="11" t="s">
        <v>22</v>
      </c>
      <c r="O79" s="8">
        <f t="shared" ref="O79:O85" si="7">_xlfn.IFS(L79=$C$4, 1, L79=$D$4, 0)</f>
        <v>1</v>
      </c>
      <c r="P79" s="8">
        <f t="shared" ref="P79:P85" si="8">_xlfn.IFS(M79=$B$9, 0, M79=$B$8, 1, M79=$B$7, 2, M79=$B$6, 3)</f>
        <v>3</v>
      </c>
    </row>
    <row r="80" spans="12:16" x14ac:dyDescent="0.25">
      <c r="L80" s="10" t="s">
        <v>79</v>
      </c>
      <c r="M80" s="11" t="s">
        <v>48</v>
      </c>
      <c r="O80" s="8">
        <f t="shared" si="7"/>
        <v>1</v>
      </c>
      <c r="P80" s="8">
        <f t="shared" si="8"/>
        <v>1</v>
      </c>
    </row>
    <row r="81" spans="12:16" x14ac:dyDescent="0.25">
      <c r="L81" s="10" t="s">
        <v>79</v>
      </c>
      <c r="M81" s="11" t="s">
        <v>67</v>
      </c>
      <c r="O81" s="8">
        <f t="shared" si="7"/>
        <v>1</v>
      </c>
      <c r="P81" s="8">
        <f t="shared" si="8"/>
        <v>0</v>
      </c>
    </row>
    <row r="82" spans="12:16" x14ac:dyDescent="0.25">
      <c r="L82" s="10" t="s">
        <v>193</v>
      </c>
      <c r="M82" s="11" t="s">
        <v>40</v>
      </c>
      <c r="O82" s="8">
        <f t="shared" si="7"/>
        <v>0</v>
      </c>
      <c r="P82" s="8">
        <f t="shared" si="8"/>
        <v>2</v>
      </c>
    </row>
    <row r="83" spans="12:16" x14ac:dyDescent="0.25">
      <c r="L83" s="10" t="s">
        <v>193</v>
      </c>
      <c r="M83" s="11" t="s">
        <v>22</v>
      </c>
      <c r="O83" s="8">
        <f t="shared" si="7"/>
        <v>0</v>
      </c>
      <c r="P83" s="8">
        <f t="shared" si="8"/>
        <v>3</v>
      </c>
    </row>
    <row r="84" spans="12:16" x14ac:dyDescent="0.25">
      <c r="L84" s="10" t="s">
        <v>79</v>
      </c>
      <c r="M84" s="11" t="s">
        <v>22</v>
      </c>
      <c r="O84" s="8">
        <f t="shared" si="7"/>
        <v>1</v>
      </c>
      <c r="P84" s="8">
        <f t="shared" si="8"/>
        <v>3</v>
      </c>
    </row>
    <row r="85" spans="12:16" x14ac:dyDescent="0.25">
      <c r="L85" s="10" t="s">
        <v>79</v>
      </c>
      <c r="M85" s="11" t="s">
        <v>22</v>
      </c>
      <c r="O85" s="8">
        <f t="shared" si="7"/>
        <v>1</v>
      </c>
      <c r="P85" s="8">
        <f t="shared" si="8"/>
        <v>3</v>
      </c>
    </row>
  </sheetData>
  <mergeCells count="3">
    <mergeCell ref="O14:P14"/>
    <mergeCell ref="B3:E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F917-71BA-416D-8A3E-279514EFCE62}">
  <dimension ref="C2:G75"/>
  <sheetViews>
    <sheetView workbookViewId="0">
      <selection activeCell="D4" sqref="D4"/>
    </sheetView>
  </sheetViews>
  <sheetFormatPr defaultRowHeight="13.2" x14ac:dyDescent="0.25"/>
  <sheetData>
    <row r="2" spans="3:7" x14ac:dyDescent="0.25">
      <c r="F2" s="15" t="s">
        <v>205</v>
      </c>
      <c r="G2" s="15"/>
    </row>
    <row r="3" spans="3:7" x14ac:dyDescent="0.25">
      <c r="C3" s="5" t="s">
        <v>194</v>
      </c>
      <c r="D3" s="5" t="s">
        <v>195</v>
      </c>
      <c r="F3" s="15"/>
      <c r="G3" s="15"/>
    </row>
    <row r="4" spans="3:7" x14ac:dyDescent="0.25">
      <c r="C4" s="11" t="s">
        <v>6</v>
      </c>
      <c r="D4" s="10" t="s">
        <v>13</v>
      </c>
      <c r="E4" s="3" t="s">
        <v>196</v>
      </c>
      <c r="F4" s="5" t="s">
        <v>194</v>
      </c>
      <c r="G4" s="5" t="s">
        <v>195</v>
      </c>
    </row>
    <row r="5" spans="3:7" x14ac:dyDescent="0.25">
      <c r="C5" s="10" t="s">
        <v>52</v>
      </c>
      <c r="D5" s="10" t="s">
        <v>197</v>
      </c>
      <c r="E5" s="3" t="s">
        <v>196</v>
      </c>
      <c r="F5" s="8">
        <f>COUNTIF(C5:C75,$C$10)</f>
        <v>58</v>
      </c>
      <c r="G5" s="8">
        <f>71-COUNTIF(D5:D75,D57)</f>
        <v>21</v>
      </c>
    </row>
    <row r="6" spans="3:7" x14ac:dyDescent="0.25">
      <c r="C6" s="10" t="s">
        <v>52</v>
      </c>
      <c r="D6" s="10" t="s">
        <v>197</v>
      </c>
      <c r="E6" s="3" t="s">
        <v>196</v>
      </c>
    </row>
    <row r="7" spans="3:7" x14ac:dyDescent="0.25">
      <c r="C7" s="10" t="s">
        <v>52</v>
      </c>
      <c r="D7" s="10" t="s">
        <v>197</v>
      </c>
      <c r="E7" s="3" t="s">
        <v>196</v>
      </c>
    </row>
    <row r="8" spans="3:7" x14ac:dyDescent="0.25">
      <c r="C8" s="10" t="s">
        <v>193</v>
      </c>
      <c r="D8" s="10" t="s">
        <v>197</v>
      </c>
      <c r="E8" s="3" t="s">
        <v>196</v>
      </c>
    </row>
    <row r="9" spans="3:7" x14ac:dyDescent="0.25">
      <c r="C9" s="10" t="s">
        <v>52</v>
      </c>
      <c r="D9" s="10" t="s">
        <v>197</v>
      </c>
      <c r="E9" s="3" t="s">
        <v>196</v>
      </c>
    </row>
    <row r="10" spans="3:7" x14ac:dyDescent="0.25">
      <c r="C10" s="10" t="s">
        <v>52</v>
      </c>
      <c r="D10" s="10" t="s">
        <v>197</v>
      </c>
      <c r="E10" s="3" t="s">
        <v>196</v>
      </c>
    </row>
    <row r="11" spans="3:7" x14ac:dyDescent="0.25">
      <c r="C11" s="10" t="s">
        <v>193</v>
      </c>
      <c r="D11" s="10" t="s">
        <v>197</v>
      </c>
      <c r="E11" s="3" t="s">
        <v>196</v>
      </c>
    </row>
    <row r="12" spans="3:7" x14ac:dyDescent="0.25">
      <c r="C12" s="10" t="s">
        <v>193</v>
      </c>
      <c r="D12" s="10" t="s">
        <v>197</v>
      </c>
      <c r="E12" s="3" t="s">
        <v>196</v>
      </c>
    </row>
    <row r="13" spans="3:7" x14ac:dyDescent="0.25">
      <c r="C13" s="10" t="s">
        <v>52</v>
      </c>
      <c r="D13" s="10" t="s">
        <v>193</v>
      </c>
      <c r="E13" s="3" t="s">
        <v>196</v>
      </c>
    </row>
    <row r="14" spans="3:7" x14ac:dyDescent="0.25">
      <c r="C14" s="10" t="s">
        <v>52</v>
      </c>
      <c r="D14" s="10" t="s">
        <v>193</v>
      </c>
      <c r="E14" s="3" t="s">
        <v>196</v>
      </c>
    </row>
    <row r="15" spans="3:7" x14ac:dyDescent="0.25">
      <c r="C15" s="10" t="s">
        <v>52</v>
      </c>
      <c r="D15" s="10" t="s">
        <v>197</v>
      </c>
      <c r="E15" s="3" t="s">
        <v>196</v>
      </c>
    </row>
    <row r="16" spans="3:7" x14ac:dyDescent="0.25">
      <c r="C16" s="10" t="s">
        <v>52</v>
      </c>
      <c r="D16" s="10" t="s">
        <v>193</v>
      </c>
      <c r="E16" s="3" t="s">
        <v>196</v>
      </c>
    </row>
    <row r="17" spans="3:5" x14ac:dyDescent="0.25">
      <c r="C17" s="10" t="s">
        <v>52</v>
      </c>
      <c r="D17" s="10" t="s">
        <v>197</v>
      </c>
      <c r="E17" s="3" t="s">
        <v>196</v>
      </c>
    </row>
    <row r="18" spans="3:5" x14ac:dyDescent="0.25">
      <c r="C18" s="10" t="s">
        <v>52</v>
      </c>
      <c r="D18" s="10" t="s">
        <v>197</v>
      </c>
      <c r="E18" s="3" t="s">
        <v>196</v>
      </c>
    </row>
    <row r="19" spans="3:5" x14ac:dyDescent="0.25">
      <c r="C19" s="10" t="s">
        <v>52</v>
      </c>
      <c r="D19" s="10" t="s">
        <v>197</v>
      </c>
      <c r="E19" s="3" t="s">
        <v>196</v>
      </c>
    </row>
    <row r="20" spans="3:5" x14ac:dyDescent="0.25">
      <c r="C20" s="10" t="s">
        <v>52</v>
      </c>
      <c r="D20" s="10" t="s">
        <v>193</v>
      </c>
      <c r="E20" s="3" t="s">
        <v>196</v>
      </c>
    </row>
    <row r="21" spans="3:5" x14ac:dyDescent="0.25">
      <c r="C21" s="10" t="s">
        <v>52</v>
      </c>
      <c r="D21" s="10" t="s">
        <v>197</v>
      </c>
      <c r="E21" s="3" t="s">
        <v>196</v>
      </c>
    </row>
    <row r="22" spans="3:5" x14ac:dyDescent="0.25">
      <c r="C22" s="10" t="s">
        <v>52</v>
      </c>
      <c r="D22" s="10" t="s">
        <v>193</v>
      </c>
      <c r="E22" s="3" t="s">
        <v>196</v>
      </c>
    </row>
    <row r="23" spans="3:5" x14ac:dyDescent="0.25">
      <c r="C23" s="10" t="s">
        <v>52</v>
      </c>
      <c r="D23" s="10" t="s">
        <v>193</v>
      </c>
      <c r="E23" s="3" t="s">
        <v>196</v>
      </c>
    </row>
    <row r="24" spans="3:5" x14ac:dyDescent="0.25">
      <c r="C24" s="10" t="s">
        <v>52</v>
      </c>
      <c r="D24" s="10" t="s">
        <v>193</v>
      </c>
      <c r="E24" s="3" t="s">
        <v>196</v>
      </c>
    </row>
    <row r="25" spans="3:5" x14ac:dyDescent="0.25">
      <c r="C25" s="10" t="s">
        <v>193</v>
      </c>
      <c r="D25" s="10" t="s">
        <v>197</v>
      </c>
      <c r="E25" s="3" t="s">
        <v>196</v>
      </c>
    </row>
    <row r="26" spans="3:5" x14ac:dyDescent="0.25">
      <c r="C26" s="10" t="s">
        <v>193</v>
      </c>
      <c r="D26" s="10" t="s">
        <v>197</v>
      </c>
      <c r="E26" s="3" t="s">
        <v>196</v>
      </c>
    </row>
    <row r="27" spans="3:5" x14ac:dyDescent="0.25">
      <c r="C27" s="10" t="s">
        <v>52</v>
      </c>
      <c r="D27" s="10" t="s">
        <v>193</v>
      </c>
      <c r="E27" s="3" t="s">
        <v>196</v>
      </c>
    </row>
    <row r="28" spans="3:5" x14ac:dyDescent="0.25">
      <c r="C28" s="10" t="s">
        <v>52</v>
      </c>
      <c r="D28" s="10" t="s">
        <v>197</v>
      </c>
      <c r="E28" s="3" t="s">
        <v>196</v>
      </c>
    </row>
    <row r="29" spans="3:5" x14ac:dyDescent="0.25">
      <c r="C29" s="10" t="s">
        <v>193</v>
      </c>
      <c r="D29" s="10" t="s">
        <v>193</v>
      </c>
      <c r="E29" s="3" t="s">
        <v>196</v>
      </c>
    </row>
    <row r="30" spans="3:5" x14ac:dyDescent="0.25">
      <c r="C30" s="10" t="s">
        <v>52</v>
      </c>
      <c r="D30" s="10" t="s">
        <v>197</v>
      </c>
      <c r="E30" s="3" t="s">
        <v>196</v>
      </c>
    </row>
    <row r="31" spans="3:5" x14ac:dyDescent="0.25">
      <c r="C31" s="10" t="s">
        <v>52</v>
      </c>
      <c r="D31" s="10" t="s">
        <v>197</v>
      </c>
      <c r="E31" s="3" t="s">
        <v>196</v>
      </c>
    </row>
    <row r="32" spans="3:5" x14ac:dyDescent="0.25">
      <c r="C32" s="10" t="s">
        <v>52</v>
      </c>
      <c r="D32" s="10" t="s">
        <v>193</v>
      </c>
      <c r="E32" s="3" t="s">
        <v>196</v>
      </c>
    </row>
    <row r="33" spans="3:5" x14ac:dyDescent="0.25">
      <c r="C33" s="10" t="s">
        <v>52</v>
      </c>
      <c r="D33" s="10" t="s">
        <v>193</v>
      </c>
      <c r="E33" s="3" t="s">
        <v>196</v>
      </c>
    </row>
    <row r="34" spans="3:5" x14ac:dyDescent="0.25">
      <c r="C34" s="10" t="s">
        <v>52</v>
      </c>
      <c r="D34" s="10" t="s">
        <v>197</v>
      </c>
      <c r="E34" s="3" t="s">
        <v>196</v>
      </c>
    </row>
    <row r="35" spans="3:5" x14ac:dyDescent="0.25">
      <c r="C35" s="10" t="s">
        <v>52</v>
      </c>
      <c r="D35" s="10" t="s">
        <v>197</v>
      </c>
      <c r="E35" s="3" t="s">
        <v>196</v>
      </c>
    </row>
    <row r="36" spans="3:5" x14ac:dyDescent="0.25">
      <c r="C36" s="10" t="s">
        <v>193</v>
      </c>
      <c r="D36" s="10" t="s">
        <v>197</v>
      </c>
      <c r="E36" s="3" t="s">
        <v>196</v>
      </c>
    </row>
    <row r="37" spans="3:5" x14ac:dyDescent="0.25">
      <c r="C37" s="10" t="s">
        <v>52</v>
      </c>
      <c r="D37" s="10" t="s">
        <v>197</v>
      </c>
      <c r="E37" s="3" t="s">
        <v>196</v>
      </c>
    </row>
    <row r="38" spans="3:5" x14ac:dyDescent="0.25">
      <c r="C38" s="10" t="s">
        <v>52</v>
      </c>
      <c r="D38" s="10" t="s">
        <v>197</v>
      </c>
      <c r="E38" s="3" t="s">
        <v>196</v>
      </c>
    </row>
    <row r="39" spans="3:5" x14ac:dyDescent="0.25">
      <c r="C39" s="10" t="s">
        <v>52</v>
      </c>
      <c r="D39" s="10" t="s">
        <v>197</v>
      </c>
      <c r="E39" s="3" t="s">
        <v>196</v>
      </c>
    </row>
    <row r="40" spans="3:5" x14ac:dyDescent="0.25">
      <c r="C40" s="10" t="s">
        <v>52</v>
      </c>
      <c r="D40" s="10" t="s">
        <v>197</v>
      </c>
      <c r="E40" s="3" t="s">
        <v>196</v>
      </c>
    </row>
    <row r="41" spans="3:5" x14ac:dyDescent="0.25">
      <c r="C41" s="10" t="s">
        <v>52</v>
      </c>
      <c r="D41" s="10" t="s">
        <v>197</v>
      </c>
      <c r="E41" s="3" t="s">
        <v>196</v>
      </c>
    </row>
    <row r="42" spans="3:5" x14ac:dyDescent="0.25">
      <c r="C42" s="10" t="s">
        <v>52</v>
      </c>
      <c r="D42" s="10" t="s">
        <v>193</v>
      </c>
      <c r="E42" s="3" t="s">
        <v>196</v>
      </c>
    </row>
    <row r="43" spans="3:5" x14ac:dyDescent="0.25">
      <c r="C43" s="10" t="s">
        <v>52</v>
      </c>
      <c r="D43" s="10" t="s">
        <v>197</v>
      </c>
      <c r="E43" s="3" t="s">
        <v>196</v>
      </c>
    </row>
    <row r="44" spans="3:5" x14ac:dyDescent="0.25">
      <c r="C44" s="10" t="s">
        <v>52</v>
      </c>
      <c r="D44" s="10" t="s">
        <v>193</v>
      </c>
      <c r="E44" s="3" t="s">
        <v>196</v>
      </c>
    </row>
    <row r="45" spans="3:5" x14ac:dyDescent="0.25">
      <c r="C45" s="10" t="s">
        <v>193</v>
      </c>
      <c r="D45" s="10" t="s">
        <v>193</v>
      </c>
      <c r="E45" s="3" t="s">
        <v>196</v>
      </c>
    </row>
    <row r="46" spans="3:5" x14ac:dyDescent="0.25">
      <c r="C46" s="10" t="s">
        <v>52</v>
      </c>
      <c r="D46" s="10" t="s">
        <v>193</v>
      </c>
      <c r="E46" s="3" t="s">
        <v>196</v>
      </c>
    </row>
    <row r="47" spans="3:5" x14ac:dyDescent="0.25">
      <c r="C47" s="10" t="s">
        <v>193</v>
      </c>
      <c r="D47" s="10" t="s">
        <v>197</v>
      </c>
      <c r="E47" s="3" t="s">
        <v>196</v>
      </c>
    </row>
    <row r="48" spans="3:5" x14ac:dyDescent="0.25">
      <c r="C48" s="10" t="s">
        <v>52</v>
      </c>
      <c r="D48" s="10" t="s">
        <v>197</v>
      </c>
      <c r="E48" s="3" t="s">
        <v>196</v>
      </c>
    </row>
    <row r="49" spans="3:5" x14ac:dyDescent="0.25">
      <c r="C49" s="10" t="s">
        <v>52</v>
      </c>
      <c r="D49" s="10" t="s">
        <v>197</v>
      </c>
      <c r="E49" s="3" t="s">
        <v>196</v>
      </c>
    </row>
    <row r="50" spans="3:5" x14ac:dyDescent="0.25">
      <c r="C50" s="10" t="s">
        <v>52</v>
      </c>
      <c r="D50" s="10" t="s">
        <v>197</v>
      </c>
      <c r="E50" s="3" t="s">
        <v>196</v>
      </c>
    </row>
    <row r="51" spans="3:5" x14ac:dyDescent="0.25">
      <c r="C51" s="10" t="s">
        <v>52</v>
      </c>
      <c r="D51" s="10" t="s">
        <v>197</v>
      </c>
      <c r="E51" s="3" t="s">
        <v>196</v>
      </c>
    </row>
    <row r="52" spans="3:5" x14ac:dyDescent="0.25">
      <c r="C52" s="10" t="s">
        <v>52</v>
      </c>
      <c r="D52" s="10" t="s">
        <v>197</v>
      </c>
      <c r="E52" s="3" t="s">
        <v>196</v>
      </c>
    </row>
    <row r="53" spans="3:5" x14ac:dyDescent="0.25">
      <c r="C53" s="10" t="s">
        <v>52</v>
      </c>
      <c r="D53" s="10" t="s">
        <v>197</v>
      </c>
      <c r="E53" s="3" t="s">
        <v>196</v>
      </c>
    </row>
    <row r="54" spans="3:5" x14ac:dyDescent="0.25">
      <c r="C54" s="10" t="s">
        <v>52</v>
      </c>
      <c r="D54" s="10" t="s">
        <v>197</v>
      </c>
      <c r="E54" s="3" t="s">
        <v>196</v>
      </c>
    </row>
    <row r="55" spans="3:5" x14ac:dyDescent="0.25">
      <c r="C55" s="10" t="s">
        <v>193</v>
      </c>
      <c r="D55" s="10" t="s">
        <v>193</v>
      </c>
      <c r="E55" s="3" t="s">
        <v>196</v>
      </c>
    </row>
    <row r="56" spans="3:5" x14ac:dyDescent="0.25">
      <c r="C56" s="10" t="s">
        <v>193</v>
      </c>
      <c r="D56" s="10" t="s">
        <v>193</v>
      </c>
      <c r="E56" s="3" t="s">
        <v>196</v>
      </c>
    </row>
    <row r="57" spans="3:5" x14ac:dyDescent="0.25">
      <c r="C57" s="10" t="s">
        <v>52</v>
      </c>
      <c r="D57" s="10" t="s">
        <v>197</v>
      </c>
      <c r="E57" s="3" t="s">
        <v>196</v>
      </c>
    </row>
    <row r="58" spans="3:5" x14ac:dyDescent="0.25">
      <c r="C58" s="10" t="s">
        <v>52</v>
      </c>
      <c r="D58" s="10" t="s">
        <v>193</v>
      </c>
      <c r="E58" s="3" t="s">
        <v>196</v>
      </c>
    </row>
    <row r="59" spans="3:5" x14ac:dyDescent="0.25">
      <c r="C59" s="10" t="s">
        <v>52</v>
      </c>
      <c r="D59" s="10" t="s">
        <v>197</v>
      </c>
      <c r="E59" s="3" t="s">
        <v>196</v>
      </c>
    </row>
    <row r="60" spans="3:5" x14ac:dyDescent="0.25">
      <c r="C60" s="10" t="s">
        <v>52</v>
      </c>
      <c r="D60" s="10" t="s">
        <v>197</v>
      </c>
      <c r="E60" s="3" t="s">
        <v>196</v>
      </c>
    </row>
    <row r="61" spans="3:5" x14ac:dyDescent="0.25">
      <c r="C61" s="10" t="s">
        <v>193</v>
      </c>
      <c r="D61" s="10" t="s">
        <v>197</v>
      </c>
      <c r="E61" s="3" t="s">
        <v>196</v>
      </c>
    </row>
    <row r="62" spans="3:5" x14ac:dyDescent="0.25">
      <c r="C62" s="10" t="s">
        <v>52</v>
      </c>
      <c r="D62" s="10" t="s">
        <v>197</v>
      </c>
      <c r="E62" s="3" t="s">
        <v>196</v>
      </c>
    </row>
    <row r="63" spans="3:5" x14ac:dyDescent="0.25">
      <c r="C63" s="10" t="s">
        <v>52</v>
      </c>
      <c r="D63" s="10" t="s">
        <v>197</v>
      </c>
      <c r="E63" s="3" t="s">
        <v>196</v>
      </c>
    </row>
    <row r="64" spans="3:5" x14ac:dyDescent="0.25">
      <c r="C64" s="10" t="s">
        <v>52</v>
      </c>
      <c r="D64" s="10" t="s">
        <v>193</v>
      </c>
      <c r="E64" s="3" t="s">
        <v>196</v>
      </c>
    </row>
    <row r="65" spans="3:5" x14ac:dyDescent="0.25">
      <c r="C65" s="10" t="s">
        <v>52</v>
      </c>
      <c r="D65" s="10" t="s">
        <v>197</v>
      </c>
      <c r="E65" s="3" t="s">
        <v>196</v>
      </c>
    </row>
    <row r="66" spans="3:5" x14ac:dyDescent="0.25">
      <c r="C66" s="10" t="s">
        <v>52</v>
      </c>
      <c r="D66" s="10" t="s">
        <v>197</v>
      </c>
      <c r="E66" s="3" t="s">
        <v>196</v>
      </c>
    </row>
    <row r="67" spans="3:5" x14ac:dyDescent="0.25">
      <c r="C67" s="10" t="s">
        <v>52</v>
      </c>
      <c r="D67" s="10" t="s">
        <v>197</v>
      </c>
      <c r="E67" s="3" t="s">
        <v>196</v>
      </c>
    </row>
    <row r="68" spans="3:5" x14ac:dyDescent="0.25">
      <c r="C68" s="10" t="s">
        <v>52</v>
      </c>
      <c r="D68" s="10" t="s">
        <v>197</v>
      </c>
      <c r="E68" s="3" t="s">
        <v>196</v>
      </c>
    </row>
    <row r="69" spans="3:5" x14ac:dyDescent="0.25">
      <c r="C69" s="10" t="s">
        <v>52</v>
      </c>
      <c r="D69" s="10" t="s">
        <v>193</v>
      </c>
      <c r="E69" s="3" t="s">
        <v>196</v>
      </c>
    </row>
    <row r="70" spans="3:5" x14ac:dyDescent="0.25">
      <c r="C70" s="10" t="s">
        <v>52</v>
      </c>
      <c r="D70" s="10" t="s">
        <v>197</v>
      </c>
      <c r="E70" s="3" t="s">
        <v>196</v>
      </c>
    </row>
    <row r="71" spans="3:5" x14ac:dyDescent="0.25">
      <c r="C71" s="10" t="s">
        <v>52</v>
      </c>
      <c r="D71" s="10" t="s">
        <v>197</v>
      </c>
      <c r="E71" s="3" t="s">
        <v>196</v>
      </c>
    </row>
    <row r="72" spans="3:5" x14ac:dyDescent="0.25">
      <c r="C72" s="10" t="s">
        <v>52</v>
      </c>
      <c r="D72" s="10" t="s">
        <v>197</v>
      </c>
      <c r="E72" s="3" t="s">
        <v>196</v>
      </c>
    </row>
    <row r="73" spans="3:5" x14ac:dyDescent="0.25">
      <c r="C73" s="10" t="s">
        <v>52</v>
      </c>
      <c r="D73" s="10" t="s">
        <v>193</v>
      </c>
      <c r="E73" s="3" t="s">
        <v>196</v>
      </c>
    </row>
    <row r="74" spans="3:5" x14ac:dyDescent="0.25">
      <c r="C74" s="10" t="s">
        <v>193</v>
      </c>
      <c r="D74" s="10" t="s">
        <v>197</v>
      </c>
      <c r="E74" s="3" t="s">
        <v>196</v>
      </c>
    </row>
    <row r="75" spans="3:5" x14ac:dyDescent="0.25">
      <c r="C75" s="10" t="s">
        <v>52</v>
      </c>
      <c r="D75" s="10" t="s">
        <v>197</v>
      </c>
      <c r="E75" s="3" t="s">
        <v>196</v>
      </c>
    </row>
  </sheetData>
  <autoFilter ref="C4:D75" xr:uid="{DFE1F917-71BA-416D-8A3E-279514EFCE62}"/>
  <mergeCells count="1">
    <mergeCell ref="F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7FC1-886F-464D-8051-9D1896531AC8}">
  <dimension ref="B2:B73"/>
  <sheetViews>
    <sheetView topLeftCell="A45" workbookViewId="0">
      <selection activeCell="B3" sqref="B3:B73"/>
    </sheetView>
  </sheetViews>
  <sheetFormatPr defaultRowHeight="13.2" x14ac:dyDescent="0.25"/>
  <sheetData>
    <row r="2" spans="2:2" x14ac:dyDescent="0.25">
      <c r="B2" s="1" t="s">
        <v>13</v>
      </c>
    </row>
    <row r="3" spans="2:2" x14ac:dyDescent="0.25">
      <c r="B3" s="1" t="s">
        <v>193</v>
      </c>
    </row>
    <row r="4" spans="2:2" x14ac:dyDescent="0.25">
      <c r="B4" s="1" t="s">
        <v>193</v>
      </c>
    </row>
    <row r="5" spans="2:2" x14ac:dyDescent="0.25">
      <c r="B5" s="1" t="s">
        <v>193</v>
      </c>
    </row>
    <row r="6" spans="2:2" x14ac:dyDescent="0.25">
      <c r="B6" s="1" t="s">
        <v>72</v>
      </c>
    </row>
    <row r="7" spans="2:2" x14ac:dyDescent="0.25">
      <c r="B7" s="1" t="s">
        <v>72</v>
      </c>
    </row>
    <row r="8" spans="2:2" x14ac:dyDescent="0.25">
      <c r="B8" s="1" t="s">
        <v>193</v>
      </c>
    </row>
    <row r="9" spans="2:2" x14ac:dyDescent="0.25">
      <c r="B9" s="1" t="s">
        <v>72</v>
      </c>
    </row>
    <row r="10" spans="2:2" x14ac:dyDescent="0.25">
      <c r="B10" s="1" t="s">
        <v>72</v>
      </c>
    </row>
    <row r="11" spans="2:2" x14ac:dyDescent="0.25">
      <c r="B11" s="1" t="s">
        <v>72</v>
      </c>
    </row>
    <row r="12" spans="2:2" x14ac:dyDescent="0.25">
      <c r="B12" s="1" t="s">
        <v>72</v>
      </c>
    </row>
    <row r="13" spans="2:2" x14ac:dyDescent="0.25">
      <c r="B13" s="1" t="s">
        <v>72</v>
      </c>
    </row>
    <row r="14" spans="2:2" x14ac:dyDescent="0.25">
      <c r="B14" s="1" t="s">
        <v>193</v>
      </c>
    </row>
    <row r="15" spans="2:2" x14ac:dyDescent="0.25">
      <c r="B15" s="1" t="s">
        <v>72</v>
      </c>
    </row>
    <row r="16" spans="2:2" x14ac:dyDescent="0.25">
      <c r="B16" s="1" t="s">
        <v>193</v>
      </c>
    </row>
    <row r="17" spans="2:2" x14ac:dyDescent="0.25">
      <c r="B17" s="1" t="s">
        <v>72</v>
      </c>
    </row>
    <row r="18" spans="2:2" x14ac:dyDescent="0.25">
      <c r="B18" s="1" t="s">
        <v>72</v>
      </c>
    </row>
    <row r="19" spans="2:2" x14ac:dyDescent="0.25">
      <c r="B19" s="1" t="s">
        <v>193</v>
      </c>
    </row>
    <row r="20" spans="2:2" x14ac:dyDescent="0.25">
      <c r="B20" s="1" t="s">
        <v>193</v>
      </c>
    </row>
    <row r="21" spans="2:2" x14ac:dyDescent="0.25">
      <c r="B21" s="1" t="s">
        <v>193</v>
      </c>
    </row>
    <row r="22" spans="2:2" x14ac:dyDescent="0.25">
      <c r="B22" s="1" t="s">
        <v>193</v>
      </c>
    </row>
    <row r="23" spans="2:2" x14ac:dyDescent="0.25">
      <c r="B23" s="1" t="s">
        <v>193</v>
      </c>
    </row>
    <row r="24" spans="2:2" x14ac:dyDescent="0.25">
      <c r="B24" s="1" t="s">
        <v>193</v>
      </c>
    </row>
    <row r="25" spans="2:2" x14ac:dyDescent="0.25">
      <c r="B25" s="1" t="s">
        <v>72</v>
      </c>
    </row>
    <row r="26" spans="2:2" x14ac:dyDescent="0.25">
      <c r="B26" s="1" t="s">
        <v>193</v>
      </c>
    </row>
    <row r="27" spans="2:2" x14ac:dyDescent="0.25">
      <c r="B27" s="1" t="s">
        <v>193</v>
      </c>
    </row>
    <row r="28" spans="2:2" x14ac:dyDescent="0.25">
      <c r="B28" s="1" t="s">
        <v>193</v>
      </c>
    </row>
    <row r="29" spans="2:2" x14ac:dyDescent="0.25">
      <c r="B29" s="1" t="s">
        <v>193</v>
      </c>
    </row>
    <row r="30" spans="2:2" x14ac:dyDescent="0.25">
      <c r="B30" s="1" t="s">
        <v>72</v>
      </c>
    </row>
    <row r="31" spans="2:2" x14ac:dyDescent="0.25">
      <c r="B31" s="1" t="s">
        <v>72</v>
      </c>
    </row>
    <row r="32" spans="2:2" x14ac:dyDescent="0.25">
      <c r="B32" s="1" t="s">
        <v>193</v>
      </c>
    </row>
    <row r="33" spans="2:2" x14ac:dyDescent="0.25">
      <c r="B33" s="1" t="s">
        <v>193</v>
      </c>
    </row>
    <row r="34" spans="2:2" x14ac:dyDescent="0.25">
      <c r="B34" s="1" t="s">
        <v>72</v>
      </c>
    </row>
    <row r="35" spans="2:2" x14ac:dyDescent="0.25">
      <c r="B35" s="1" t="s">
        <v>193</v>
      </c>
    </row>
    <row r="36" spans="2:2" x14ac:dyDescent="0.25">
      <c r="B36" s="1" t="s">
        <v>193</v>
      </c>
    </row>
    <row r="37" spans="2:2" x14ac:dyDescent="0.25">
      <c r="B37" s="1" t="s">
        <v>193</v>
      </c>
    </row>
    <row r="38" spans="2:2" x14ac:dyDescent="0.25">
      <c r="B38" s="1" t="s">
        <v>72</v>
      </c>
    </row>
    <row r="39" spans="2:2" x14ac:dyDescent="0.25">
      <c r="B39" s="1" t="s">
        <v>193</v>
      </c>
    </row>
    <row r="40" spans="2:2" x14ac:dyDescent="0.25">
      <c r="B40" s="1" t="s">
        <v>72</v>
      </c>
    </row>
    <row r="41" spans="2:2" x14ac:dyDescent="0.25">
      <c r="B41" s="1" t="s">
        <v>193</v>
      </c>
    </row>
    <row r="42" spans="2:2" x14ac:dyDescent="0.25">
      <c r="B42" s="1" t="s">
        <v>193</v>
      </c>
    </row>
    <row r="43" spans="2:2" x14ac:dyDescent="0.25">
      <c r="B43" s="1" t="s">
        <v>193</v>
      </c>
    </row>
    <row r="44" spans="2:2" x14ac:dyDescent="0.25">
      <c r="B44" s="1" t="s">
        <v>72</v>
      </c>
    </row>
    <row r="45" spans="2:2" x14ac:dyDescent="0.25">
      <c r="B45" s="1" t="s">
        <v>193</v>
      </c>
    </row>
    <row r="46" spans="2:2" x14ac:dyDescent="0.25">
      <c r="B46" s="1" t="s">
        <v>193</v>
      </c>
    </row>
    <row r="47" spans="2:2" x14ac:dyDescent="0.25">
      <c r="B47" s="1" t="s">
        <v>193</v>
      </c>
    </row>
    <row r="48" spans="2:2" x14ac:dyDescent="0.25">
      <c r="B48" s="1" t="s">
        <v>193</v>
      </c>
    </row>
    <row r="49" spans="2:2" x14ac:dyDescent="0.25">
      <c r="B49" s="1" t="s">
        <v>193</v>
      </c>
    </row>
    <row r="50" spans="2:2" x14ac:dyDescent="0.25">
      <c r="B50" s="1" t="s">
        <v>72</v>
      </c>
    </row>
    <row r="51" spans="2:2" x14ac:dyDescent="0.25">
      <c r="B51" s="1" t="s">
        <v>193</v>
      </c>
    </row>
    <row r="52" spans="2:2" x14ac:dyDescent="0.25">
      <c r="B52" s="1" t="s">
        <v>193</v>
      </c>
    </row>
    <row r="53" spans="2:2" x14ac:dyDescent="0.25">
      <c r="B53" s="1" t="s">
        <v>72</v>
      </c>
    </row>
    <row r="54" spans="2:2" x14ac:dyDescent="0.25">
      <c r="B54" s="1" t="s">
        <v>193</v>
      </c>
    </row>
    <row r="55" spans="2:2" x14ac:dyDescent="0.25">
      <c r="B55" s="1" t="s">
        <v>193</v>
      </c>
    </row>
    <row r="56" spans="2:2" x14ac:dyDescent="0.25">
      <c r="B56" s="1" t="s">
        <v>193</v>
      </c>
    </row>
    <row r="57" spans="2:2" x14ac:dyDescent="0.25">
      <c r="B57" s="1" t="s">
        <v>193</v>
      </c>
    </row>
    <row r="58" spans="2:2" x14ac:dyDescent="0.25">
      <c r="B58" s="1" t="s">
        <v>193</v>
      </c>
    </row>
    <row r="59" spans="2:2" x14ac:dyDescent="0.25">
      <c r="B59" s="1" t="s">
        <v>72</v>
      </c>
    </row>
    <row r="60" spans="2:2" x14ac:dyDescent="0.25">
      <c r="B60" s="1" t="s">
        <v>193</v>
      </c>
    </row>
    <row r="61" spans="2:2" x14ac:dyDescent="0.25">
      <c r="B61" s="1" t="s">
        <v>193</v>
      </c>
    </row>
    <row r="62" spans="2:2" x14ac:dyDescent="0.25">
      <c r="B62" s="1" t="s">
        <v>72</v>
      </c>
    </row>
    <row r="63" spans="2:2" x14ac:dyDescent="0.25">
      <c r="B63" s="1" t="s">
        <v>193</v>
      </c>
    </row>
    <row r="64" spans="2:2" x14ac:dyDescent="0.25">
      <c r="B64" s="1" t="s">
        <v>193</v>
      </c>
    </row>
    <row r="65" spans="2:2" x14ac:dyDescent="0.25">
      <c r="B65" s="1" t="s">
        <v>193</v>
      </c>
    </row>
    <row r="66" spans="2:2" x14ac:dyDescent="0.25">
      <c r="B66" s="1" t="s">
        <v>193</v>
      </c>
    </row>
    <row r="67" spans="2:2" x14ac:dyDescent="0.25">
      <c r="B67" s="1" t="s">
        <v>72</v>
      </c>
    </row>
    <row r="68" spans="2:2" x14ac:dyDescent="0.25">
      <c r="B68" s="1" t="s">
        <v>193</v>
      </c>
    </row>
    <row r="69" spans="2:2" x14ac:dyDescent="0.25">
      <c r="B69" s="1" t="s">
        <v>193</v>
      </c>
    </row>
    <row r="70" spans="2:2" x14ac:dyDescent="0.25">
      <c r="B70" s="1" t="s">
        <v>193</v>
      </c>
    </row>
    <row r="71" spans="2:2" x14ac:dyDescent="0.25">
      <c r="B71" s="1" t="s">
        <v>72</v>
      </c>
    </row>
    <row r="72" spans="2:2" x14ac:dyDescent="0.25">
      <c r="B72" s="1" t="s">
        <v>72</v>
      </c>
    </row>
    <row r="73" spans="2:2" x14ac:dyDescent="0.25">
      <c r="B73" s="1" t="s">
        <v>193</v>
      </c>
    </row>
  </sheetData>
  <autoFilter ref="B2:B73" xr:uid="{51BC7FC1-886F-464D-8051-9D1896531AC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6AD-C113-4918-9798-41B8A527803D}">
  <dimension ref="B3:Q83"/>
  <sheetViews>
    <sheetView tabSelected="1" workbookViewId="0">
      <selection activeCell="H15" sqref="H15"/>
    </sheetView>
  </sheetViews>
  <sheetFormatPr defaultRowHeight="13.2" x14ac:dyDescent="0.25"/>
  <cols>
    <col min="9" max="9" width="19.21875" bestFit="1" customWidth="1"/>
    <col min="15" max="15" width="16.88671875" bestFit="1" customWidth="1"/>
  </cols>
  <sheetData>
    <row r="3" spans="2:17" x14ac:dyDescent="0.25">
      <c r="C3" s="13" t="s">
        <v>204</v>
      </c>
      <c r="D3" s="14"/>
      <c r="E3" s="14"/>
      <c r="F3" s="14"/>
      <c r="K3" s="13" t="s">
        <v>202</v>
      </c>
      <c r="L3" s="13"/>
      <c r="M3" s="13"/>
    </row>
    <row r="4" spans="2:17" x14ac:dyDescent="0.25">
      <c r="B4" s="5" t="s">
        <v>198</v>
      </c>
      <c r="C4" s="6" t="s">
        <v>21</v>
      </c>
      <c r="D4" s="6" t="s">
        <v>33</v>
      </c>
      <c r="E4" s="6" t="s">
        <v>41</v>
      </c>
      <c r="F4" s="6" t="s">
        <v>31</v>
      </c>
      <c r="G4" s="6" t="s">
        <v>126</v>
      </c>
      <c r="H4" s="7" t="s">
        <v>185</v>
      </c>
      <c r="J4" s="5" t="s">
        <v>198</v>
      </c>
      <c r="K4" s="6" t="s">
        <v>21</v>
      </c>
      <c r="L4" s="6" t="s">
        <v>33</v>
      </c>
      <c r="M4" s="6" t="s">
        <v>41</v>
      </c>
      <c r="N4" s="6" t="s">
        <v>31</v>
      </c>
      <c r="O4" s="6" t="s">
        <v>126</v>
      </c>
    </row>
    <row r="5" spans="2:17" x14ac:dyDescent="0.25">
      <c r="B5" s="5" t="s">
        <v>195</v>
      </c>
      <c r="C5" s="8"/>
      <c r="D5" s="8"/>
      <c r="E5" s="8"/>
      <c r="F5" s="8"/>
      <c r="G5" s="8"/>
      <c r="H5" s="8"/>
      <c r="J5" s="5" t="s">
        <v>199</v>
      </c>
      <c r="K5" s="8"/>
      <c r="L5" s="8"/>
      <c r="M5" s="8"/>
      <c r="N5" s="8"/>
      <c r="O5" s="8"/>
    </row>
    <row r="6" spans="2:17" x14ac:dyDescent="0.25">
      <c r="B6" s="6" t="s">
        <v>193</v>
      </c>
      <c r="C6" s="8">
        <f>COUNTIFS('Для 4 гипотезы'!$B$3:$B$73, Лист7!B6,'Ответы на форму (1)'!$K$2:$K$72, Лист7!$C$4)</f>
        <v>11</v>
      </c>
      <c r="D6" s="8">
        <f>COUNTIFS('Для 4 гипотезы'!$B$3:$B$73, Лист7!B6,'Ответы на форму (1)'!$K$2:$K$72, Лист7!$D$4)</f>
        <v>18</v>
      </c>
      <c r="E6" s="8">
        <f>COUNTIFS('Для 4 гипотезы'!$B$3:$B$73, Лист7!B6,'Ответы на форму (1)'!$K$2:$K$72, Лист7!$E$4)</f>
        <v>5</v>
      </c>
      <c r="F6" s="8">
        <f>COUNTIFS('Для 4 гипотезы'!$B$3:$B$73, Лист7!B6,'Ответы на форму (1)'!$K$2:$K$72, Лист7!$F$4)</f>
        <v>8</v>
      </c>
      <c r="G6" s="8">
        <f>COUNTIFS('Для 4 гипотезы'!$B$3:$B$73, Лист7!B6,'Ответы на форму (1)'!$K$2:$K$72, Лист7!$G$4)</f>
        <v>5</v>
      </c>
      <c r="H6" s="8">
        <f>SUM(C6:G6)</f>
        <v>47</v>
      </c>
      <c r="J6" s="6" t="s">
        <v>193</v>
      </c>
      <c r="K6" s="9">
        <f>H6*$C$8/$H$8</f>
        <v>11.253521126760564</v>
      </c>
      <c r="L6" s="9">
        <f>H6*$D$8/$H$8</f>
        <v>15.887323943661972</v>
      </c>
      <c r="M6" s="9">
        <f>H6*$E$8/$H$8</f>
        <v>7.28169014084507</v>
      </c>
      <c r="N6" s="9">
        <f>H6*$F$8/$H$8</f>
        <v>9.2676056338028161</v>
      </c>
      <c r="O6" s="9">
        <f>H6*$G$8/$H$8</f>
        <v>3.3098591549295775</v>
      </c>
      <c r="Q6" s="7" t="s">
        <v>186</v>
      </c>
    </row>
    <row r="7" spans="2:17" x14ac:dyDescent="0.25">
      <c r="B7" s="6" t="s">
        <v>72</v>
      </c>
      <c r="C7" s="8">
        <f>COUNTIFS('Для 4 гипотезы'!$B$3:$B$73, Лист7!B7,'Ответы на форму (1)'!$K$2:$K$72, Лист7!$C$4)</f>
        <v>6</v>
      </c>
      <c r="D7" s="8">
        <f>COUNTIFS('Для 4 гипотезы'!$B$3:$B$73, Лист7!B7,'Ответы на форму (1)'!$K$2:$K$72, Лист7!$D$4)</f>
        <v>6</v>
      </c>
      <c r="E7" s="8">
        <f>COUNTIFS('Для 4 гипотезы'!$B$3:$B$73, Лист7!B7,'Ответы на форму (1)'!$K$2:$K$72, Лист7!$E$4)</f>
        <v>6</v>
      </c>
      <c r="F7" s="8">
        <f>COUNTIFS('Для 4 гипотезы'!$B$3:$B$73, Лист7!B7,'Ответы на форму (1)'!$K$2:$K$72, Лист7!$F$4)</f>
        <v>6</v>
      </c>
      <c r="G7" s="8">
        <f>COUNTIFS('Для 4 гипотезы'!$B$3:$B$73, Лист7!B7,'Ответы на форму (1)'!$K$2:$K$72, Лист7!$G$4)</f>
        <v>0</v>
      </c>
      <c r="H7" s="8">
        <f t="shared" ref="H7" si="0">SUM(C7:G7)</f>
        <v>24</v>
      </c>
      <c r="J7" s="6" t="s">
        <v>72</v>
      </c>
      <c r="K7" s="9">
        <f>H7*$C$8/$H$8</f>
        <v>5.746478873239437</v>
      </c>
      <c r="L7" s="9">
        <f>H7*$D$8/$H$8</f>
        <v>8.112676056338028</v>
      </c>
      <c r="M7" s="9">
        <f>H7*$E$8/$H$8</f>
        <v>3.7183098591549295</v>
      </c>
      <c r="N7" s="9">
        <f>H7*$F$8/$H$8</f>
        <v>4.732394366197183</v>
      </c>
      <c r="O7" s="9">
        <f>H7*$G$8/$H$8</f>
        <v>1.6901408450704225</v>
      </c>
      <c r="Q7" s="8">
        <f>_xlfn.CHISQ.TEST(C6:G7,K6:O7)</f>
        <v>0.19697747634910584</v>
      </c>
    </row>
    <row r="8" spans="2:17" x14ac:dyDescent="0.25">
      <c r="B8" s="7" t="s">
        <v>185</v>
      </c>
      <c r="C8" s="8">
        <f>SUM(C6:C7)</f>
        <v>17</v>
      </c>
      <c r="D8" s="8">
        <f>SUM(D6:D7)</f>
        <v>24</v>
      </c>
      <c r="E8" s="8">
        <f>SUM(E6:E7)</f>
        <v>11</v>
      </c>
      <c r="F8" s="8">
        <f>SUM(F6:F7)</f>
        <v>14</v>
      </c>
      <c r="G8" s="8">
        <f>SUM(G6:G7)</f>
        <v>5</v>
      </c>
      <c r="H8" s="8">
        <f>SUM(C6:G7)</f>
        <v>71</v>
      </c>
    </row>
    <row r="12" spans="2:17" x14ac:dyDescent="0.25">
      <c r="B12" s="5" t="s">
        <v>198</v>
      </c>
      <c r="C12" s="5" t="s">
        <v>199</v>
      </c>
      <c r="D12" s="16" t="s">
        <v>187</v>
      </c>
      <c r="E12" s="17"/>
      <c r="G12" s="7" t="s">
        <v>188</v>
      </c>
      <c r="H12" s="7" t="s">
        <v>189</v>
      </c>
      <c r="I12" s="7" t="s">
        <v>190</v>
      </c>
    </row>
    <row r="13" spans="2:17" x14ac:dyDescent="0.25">
      <c r="B13" s="11" t="s">
        <v>21</v>
      </c>
      <c r="C13" s="11" t="s">
        <v>193</v>
      </c>
      <c r="D13" s="8">
        <f t="shared" ref="D13:D44" si="1">_xlfn.IFS(B13=$G$4, 0, B13=$D$4, 1, B13=$C$4, 2, B13=$F$4, 3, B13=$E$4, 4)</f>
        <v>2</v>
      </c>
      <c r="E13" s="8">
        <f>_xlfn.IFS(C13=$B$6, 0, C13=$B$7, 1)</f>
        <v>0</v>
      </c>
      <c r="G13" s="8">
        <f>PEARSON(D13:D83,E13:E83)</f>
        <v>0.28137934188705027</v>
      </c>
      <c r="H13" s="8">
        <v>71</v>
      </c>
      <c r="I13" s="8">
        <v>0.23</v>
      </c>
    </row>
    <row r="14" spans="2:17" x14ac:dyDescent="0.25">
      <c r="B14" s="11" t="s">
        <v>33</v>
      </c>
      <c r="C14" s="11" t="s">
        <v>193</v>
      </c>
      <c r="D14" s="8">
        <f t="shared" si="1"/>
        <v>1</v>
      </c>
      <c r="E14" s="8">
        <f t="shared" ref="E14:E77" si="2">_xlfn.IFS(C14=$B$6, 0, C14=$B$7, 1)</f>
        <v>0</v>
      </c>
    </row>
    <row r="15" spans="2:17" x14ac:dyDescent="0.25">
      <c r="B15" s="11" t="s">
        <v>41</v>
      </c>
      <c r="C15" s="11" t="s">
        <v>193</v>
      </c>
      <c r="D15" s="8">
        <f t="shared" si="1"/>
        <v>4</v>
      </c>
      <c r="E15" s="8">
        <f t="shared" si="2"/>
        <v>0</v>
      </c>
    </row>
    <row r="16" spans="2:17" x14ac:dyDescent="0.25">
      <c r="B16" s="11" t="s">
        <v>33</v>
      </c>
      <c r="C16" s="11" t="s">
        <v>72</v>
      </c>
      <c r="D16" s="8">
        <f t="shared" si="1"/>
        <v>1</v>
      </c>
      <c r="E16" s="8">
        <f t="shared" si="2"/>
        <v>1</v>
      </c>
    </row>
    <row r="17" spans="2:5" x14ac:dyDescent="0.25">
      <c r="B17" s="11" t="s">
        <v>21</v>
      </c>
      <c r="C17" s="11" t="s">
        <v>72</v>
      </c>
      <c r="D17" s="8">
        <f t="shared" si="1"/>
        <v>2</v>
      </c>
      <c r="E17" s="8">
        <f t="shared" si="2"/>
        <v>1</v>
      </c>
    </row>
    <row r="18" spans="2:5" x14ac:dyDescent="0.25">
      <c r="B18" s="11" t="s">
        <v>31</v>
      </c>
      <c r="C18" s="11" t="s">
        <v>193</v>
      </c>
      <c r="D18" s="8">
        <f t="shared" si="1"/>
        <v>3</v>
      </c>
      <c r="E18" s="8">
        <f t="shared" si="2"/>
        <v>0</v>
      </c>
    </row>
    <row r="19" spans="2:5" x14ac:dyDescent="0.25">
      <c r="B19" s="11" t="s">
        <v>31</v>
      </c>
      <c r="C19" s="11" t="s">
        <v>72</v>
      </c>
      <c r="D19" s="8">
        <f t="shared" si="1"/>
        <v>3</v>
      </c>
      <c r="E19" s="8">
        <f t="shared" si="2"/>
        <v>1</v>
      </c>
    </row>
    <row r="20" spans="2:5" x14ac:dyDescent="0.25">
      <c r="B20" s="11" t="s">
        <v>33</v>
      </c>
      <c r="C20" s="11" t="s">
        <v>72</v>
      </c>
      <c r="D20" s="8">
        <f t="shared" si="1"/>
        <v>1</v>
      </c>
      <c r="E20" s="8">
        <f t="shared" si="2"/>
        <v>1</v>
      </c>
    </row>
    <row r="21" spans="2:5" x14ac:dyDescent="0.25">
      <c r="B21" s="11" t="s">
        <v>33</v>
      </c>
      <c r="C21" s="11" t="s">
        <v>72</v>
      </c>
      <c r="D21" s="8">
        <f t="shared" si="1"/>
        <v>1</v>
      </c>
      <c r="E21" s="8">
        <f t="shared" si="2"/>
        <v>1</v>
      </c>
    </row>
    <row r="22" spans="2:5" x14ac:dyDescent="0.25">
      <c r="B22" s="11" t="s">
        <v>33</v>
      </c>
      <c r="C22" s="11" t="s">
        <v>72</v>
      </c>
      <c r="D22" s="8">
        <f t="shared" si="1"/>
        <v>1</v>
      </c>
      <c r="E22" s="8">
        <f t="shared" si="2"/>
        <v>1</v>
      </c>
    </row>
    <row r="23" spans="2:5" x14ac:dyDescent="0.25">
      <c r="B23" s="11" t="s">
        <v>31</v>
      </c>
      <c r="C23" s="11" t="s">
        <v>72</v>
      </c>
      <c r="D23" s="8">
        <f t="shared" si="1"/>
        <v>3</v>
      </c>
      <c r="E23" s="8">
        <f t="shared" si="2"/>
        <v>1</v>
      </c>
    </row>
    <row r="24" spans="2:5" x14ac:dyDescent="0.25">
      <c r="B24" s="11" t="s">
        <v>21</v>
      </c>
      <c r="C24" s="11" t="s">
        <v>193</v>
      </c>
      <c r="D24" s="8">
        <f t="shared" si="1"/>
        <v>2</v>
      </c>
      <c r="E24" s="8">
        <f t="shared" si="2"/>
        <v>0</v>
      </c>
    </row>
    <row r="25" spans="2:5" x14ac:dyDescent="0.25">
      <c r="B25" s="11" t="s">
        <v>21</v>
      </c>
      <c r="C25" s="11" t="s">
        <v>72</v>
      </c>
      <c r="D25" s="8">
        <f t="shared" si="1"/>
        <v>2</v>
      </c>
      <c r="E25" s="8">
        <f t="shared" si="2"/>
        <v>1</v>
      </c>
    </row>
    <row r="26" spans="2:5" x14ac:dyDescent="0.25">
      <c r="B26" s="11" t="s">
        <v>21</v>
      </c>
      <c r="C26" s="11" t="s">
        <v>193</v>
      </c>
      <c r="D26" s="8">
        <f t="shared" si="1"/>
        <v>2</v>
      </c>
      <c r="E26" s="8">
        <f t="shared" si="2"/>
        <v>0</v>
      </c>
    </row>
    <row r="27" spans="2:5" x14ac:dyDescent="0.25">
      <c r="B27" s="11" t="s">
        <v>31</v>
      </c>
      <c r="C27" s="11" t="s">
        <v>72</v>
      </c>
      <c r="D27" s="8">
        <f t="shared" si="1"/>
        <v>3</v>
      </c>
      <c r="E27" s="8">
        <f t="shared" si="2"/>
        <v>1</v>
      </c>
    </row>
    <row r="28" spans="2:5" x14ac:dyDescent="0.25">
      <c r="B28" s="11" t="s">
        <v>31</v>
      </c>
      <c r="C28" s="11" t="s">
        <v>72</v>
      </c>
      <c r="D28" s="8">
        <f t="shared" si="1"/>
        <v>3</v>
      </c>
      <c r="E28" s="8">
        <f t="shared" si="2"/>
        <v>1</v>
      </c>
    </row>
    <row r="29" spans="2:5" x14ac:dyDescent="0.25">
      <c r="B29" s="11" t="s">
        <v>31</v>
      </c>
      <c r="C29" s="11" t="s">
        <v>193</v>
      </c>
      <c r="D29" s="8">
        <f t="shared" si="1"/>
        <v>3</v>
      </c>
      <c r="E29" s="8">
        <f t="shared" si="2"/>
        <v>0</v>
      </c>
    </row>
    <row r="30" spans="2:5" x14ac:dyDescent="0.25">
      <c r="B30" s="11" t="s">
        <v>33</v>
      </c>
      <c r="C30" s="11" t="s">
        <v>193</v>
      </c>
      <c r="D30" s="8">
        <f t="shared" si="1"/>
        <v>1</v>
      </c>
      <c r="E30" s="8">
        <f t="shared" si="2"/>
        <v>0</v>
      </c>
    </row>
    <row r="31" spans="2:5" x14ac:dyDescent="0.25">
      <c r="B31" s="11" t="s">
        <v>33</v>
      </c>
      <c r="C31" s="11" t="s">
        <v>193</v>
      </c>
      <c r="D31" s="8">
        <f t="shared" si="1"/>
        <v>1</v>
      </c>
      <c r="E31" s="8">
        <f t="shared" si="2"/>
        <v>0</v>
      </c>
    </row>
    <row r="32" spans="2:5" x14ac:dyDescent="0.25">
      <c r="B32" s="11" t="s">
        <v>21</v>
      </c>
      <c r="C32" s="11" t="s">
        <v>193</v>
      </c>
      <c r="D32" s="8">
        <f t="shared" si="1"/>
        <v>2</v>
      </c>
      <c r="E32" s="8">
        <f t="shared" si="2"/>
        <v>0</v>
      </c>
    </row>
    <row r="33" spans="2:5" x14ac:dyDescent="0.25">
      <c r="B33" s="11" t="s">
        <v>21</v>
      </c>
      <c r="C33" s="11" t="s">
        <v>193</v>
      </c>
      <c r="D33" s="8">
        <f t="shared" si="1"/>
        <v>2</v>
      </c>
      <c r="E33" s="8">
        <f t="shared" si="2"/>
        <v>0</v>
      </c>
    </row>
    <row r="34" spans="2:5" x14ac:dyDescent="0.25">
      <c r="B34" s="11" t="s">
        <v>31</v>
      </c>
      <c r="C34" s="11" t="s">
        <v>193</v>
      </c>
      <c r="D34" s="8">
        <f t="shared" si="1"/>
        <v>3</v>
      </c>
      <c r="E34" s="8">
        <f t="shared" si="2"/>
        <v>0</v>
      </c>
    </row>
    <row r="35" spans="2:5" x14ac:dyDescent="0.25">
      <c r="B35" s="11" t="s">
        <v>21</v>
      </c>
      <c r="C35" s="11" t="s">
        <v>72</v>
      </c>
      <c r="D35" s="8">
        <f t="shared" si="1"/>
        <v>2</v>
      </c>
      <c r="E35" s="8">
        <f t="shared" si="2"/>
        <v>1</v>
      </c>
    </row>
    <row r="36" spans="2:5" x14ac:dyDescent="0.25">
      <c r="B36" s="11" t="s">
        <v>33</v>
      </c>
      <c r="C36" s="11" t="s">
        <v>193</v>
      </c>
      <c r="D36" s="8">
        <f t="shared" si="1"/>
        <v>1</v>
      </c>
      <c r="E36" s="8">
        <f t="shared" si="2"/>
        <v>0</v>
      </c>
    </row>
    <row r="37" spans="2:5" x14ac:dyDescent="0.25">
      <c r="B37" s="11" t="s">
        <v>21</v>
      </c>
      <c r="C37" s="11" t="s">
        <v>193</v>
      </c>
      <c r="D37" s="8">
        <f t="shared" si="1"/>
        <v>2</v>
      </c>
      <c r="E37" s="8">
        <f t="shared" si="2"/>
        <v>0</v>
      </c>
    </row>
    <row r="38" spans="2:5" x14ac:dyDescent="0.25">
      <c r="B38" s="11" t="s">
        <v>31</v>
      </c>
      <c r="C38" s="11" t="s">
        <v>193</v>
      </c>
      <c r="D38" s="8">
        <f t="shared" si="1"/>
        <v>3</v>
      </c>
      <c r="E38" s="8">
        <f t="shared" si="2"/>
        <v>0</v>
      </c>
    </row>
    <row r="39" spans="2:5" x14ac:dyDescent="0.25">
      <c r="B39" s="11" t="s">
        <v>21</v>
      </c>
      <c r="C39" s="11" t="s">
        <v>193</v>
      </c>
      <c r="D39" s="8">
        <f t="shared" si="1"/>
        <v>2</v>
      </c>
      <c r="E39" s="8">
        <f t="shared" si="2"/>
        <v>0</v>
      </c>
    </row>
    <row r="40" spans="2:5" x14ac:dyDescent="0.25">
      <c r="B40" s="11" t="s">
        <v>41</v>
      </c>
      <c r="C40" s="11" t="s">
        <v>72</v>
      </c>
      <c r="D40" s="8">
        <f t="shared" si="1"/>
        <v>4</v>
      </c>
      <c r="E40" s="8">
        <f t="shared" si="2"/>
        <v>1</v>
      </c>
    </row>
    <row r="41" spans="2:5" x14ac:dyDescent="0.25">
      <c r="B41" s="11" t="s">
        <v>21</v>
      </c>
      <c r="C41" s="11" t="s">
        <v>72</v>
      </c>
      <c r="D41" s="8">
        <f t="shared" si="1"/>
        <v>2</v>
      </c>
      <c r="E41" s="8">
        <f t="shared" si="2"/>
        <v>1</v>
      </c>
    </row>
    <row r="42" spans="2:5" x14ac:dyDescent="0.25">
      <c r="B42" s="11" t="s">
        <v>33</v>
      </c>
      <c r="C42" s="11" t="s">
        <v>193</v>
      </c>
      <c r="D42" s="8">
        <f t="shared" si="1"/>
        <v>1</v>
      </c>
      <c r="E42" s="8">
        <f t="shared" si="2"/>
        <v>0</v>
      </c>
    </row>
    <row r="43" spans="2:5" x14ac:dyDescent="0.25">
      <c r="B43" s="11" t="s">
        <v>126</v>
      </c>
      <c r="C43" s="11" t="s">
        <v>193</v>
      </c>
      <c r="D43" s="8">
        <f t="shared" si="1"/>
        <v>0</v>
      </c>
      <c r="E43" s="8">
        <f t="shared" si="2"/>
        <v>0</v>
      </c>
    </row>
    <row r="44" spans="2:5" x14ac:dyDescent="0.25">
      <c r="B44" s="11" t="s">
        <v>41</v>
      </c>
      <c r="C44" s="11" t="s">
        <v>72</v>
      </c>
      <c r="D44" s="8">
        <f t="shared" si="1"/>
        <v>4</v>
      </c>
      <c r="E44" s="8">
        <f t="shared" si="2"/>
        <v>1</v>
      </c>
    </row>
    <row r="45" spans="2:5" x14ac:dyDescent="0.25">
      <c r="B45" s="11" t="s">
        <v>33</v>
      </c>
      <c r="C45" s="11" t="s">
        <v>193</v>
      </c>
      <c r="D45" s="8">
        <f t="shared" ref="D45:D76" si="3">_xlfn.IFS(B45=$G$4, 0, B45=$D$4, 1, B45=$C$4, 2, B45=$F$4, 3, B45=$E$4, 4)</f>
        <v>1</v>
      </c>
      <c r="E45" s="8">
        <f t="shared" si="2"/>
        <v>0</v>
      </c>
    </row>
    <row r="46" spans="2:5" x14ac:dyDescent="0.25">
      <c r="B46" s="11" t="s">
        <v>33</v>
      </c>
      <c r="C46" s="11" t="s">
        <v>193</v>
      </c>
      <c r="D46" s="8">
        <f t="shared" si="3"/>
        <v>1</v>
      </c>
      <c r="E46" s="8">
        <f t="shared" si="2"/>
        <v>0</v>
      </c>
    </row>
    <row r="47" spans="2:5" x14ac:dyDescent="0.25">
      <c r="B47" s="11" t="s">
        <v>41</v>
      </c>
      <c r="C47" s="11" t="s">
        <v>193</v>
      </c>
      <c r="D47" s="8">
        <f t="shared" si="3"/>
        <v>4</v>
      </c>
      <c r="E47" s="8">
        <f t="shared" si="2"/>
        <v>0</v>
      </c>
    </row>
    <row r="48" spans="2:5" x14ac:dyDescent="0.25">
      <c r="B48" s="11" t="s">
        <v>41</v>
      </c>
      <c r="C48" s="11" t="s">
        <v>72</v>
      </c>
      <c r="D48" s="8">
        <f t="shared" si="3"/>
        <v>4</v>
      </c>
      <c r="E48" s="8">
        <f t="shared" si="2"/>
        <v>1</v>
      </c>
    </row>
    <row r="49" spans="2:5" x14ac:dyDescent="0.25">
      <c r="B49" s="11" t="s">
        <v>41</v>
      </c>
      <c r="C49" s="11" t="s">
        <v>193</v>
      </c>
      <c r="D49" s="8">
        <f t="shared" si="3"/>
        <v>4</v>
      </c>
      <c r="E49" s="8">
        <f t="shared" si="2"/>
        <v>0</v>
      </c>
    </row>
    <row r="50" spans="2:5" x14ac:dyDescent="0.25">
      <c r="B50" s="11" t="s">
        <v>21</v>
      </c>
      <c r="C50" s="11" t="s">
        <v>72</v>
      </c>
      <c r="D50" s="8">
        <f t="shared" si="3"/>
        <v>2</v>
      </c>
      <c r="E50" s="8">
        <f t="shared" si="2"/>
        <v>1</v>
      </c>
    </row>
    <row r="51" spans="2:5" x14ac:dyDescent="0.25">
      <c r="B51" s="11" t="s">
        <v>126</v>
      </c>
      <c r="C51" s="11" t="s">
        <v>193</v>
      </c>
      <c r="D51" s="8">
        <f t="shared" si="3"/>
        <v>0</v>
      </c>
      <c r="E51" s="8">
        <f t="shared" si="2"/>
        <v>0</v>
      </c>
    </row>
    <row r="52" spans="2:5" x14ac:dyDescent="0.25">
      <c r="B52" s="11" t="s">
        <v>33</v>
      </c>
      <c r="C52" s="11" t="s">
        <v>193</v>
      </c>
      <c r="D52" s="8">
        <f t="shared" si="3"/>
        <v>1</v>
      </c>
      <c r="E52" s="8">
        <f t="shared" si="2"/>
        <v>0</v>
      </c>
    </row>
    <row r="53" spans="2:5" x14ac:dyDescent="0.25">
      <c r="B53" s="11" t="s">
        <v>41</v>
      </c>
      <c r="C53" s="11" t="s">
        <v>193</v>
      </c>
      <c r="D53" s="8">
        <f t="shared" si="3"/>
        <v>4</v>
      </c>
      <c r="E53" s="8">
        <f t="shared" si="2"/>
        <v>0</v>
      </c>
    </row>
    <row r="54" spans="2:5" x14ac:dyDescent="0.25">
      <c r="B54" s="11" t="s">
        <v>31</v>
      </c>
      <c r="C54" s="11" t="s">
        <v>72</v>
      </c>
      <c r="D54" s="8">
        <f t="shared" si="3"/>
        <v>3</v>
      </c>
      <c r="E54" s="8">
        <f t="shared" si="2"/>
        <v>1</v>
      </c>
    </row>
    <row r="55" spans="2:5" x14ac:dyDescent="0.25">
      <c r="B55" s="11" t="s">
        <v>33</v>
      </c>
      <c r="C55" s="11" t="s">
        <v>193</v>
      </c>
      <c r="D55" s="8">
        <f t="shared" si="3"/>
        <v>1</v>
      </c>
      <c r="E55" s="8">
        <f t="shared" si="2"/>
        <v>0</v>
      </c>
    </row>
    <row r="56" spans="2:5" x14ac:dyDescent="0.25">
      <c r="B56" s="11" t="s">
        <v>33</v>
      </c>
      <c r="C56" s="11" t="s">
        <v>193</v>
      </c>
      <c r="D56" s="8">
        <f t="shared" si="3"/>
        <v>1</v>
      </c>
      <c r="E56" s="8">
        <f t="shared" si="2"/>
        <v>0</v>
      </c>
    </row>
    <row r="57" spans="2:5" x14ac:dyDescent="0.25">
      <c r="B57" s="11" t="s">
        <v>33</v>
      </c>
      <c r="C57" s="11" t="s">
        <v>193</v>
      </c>
      <c r="D57" s="8">
        <f t="shared" si="3"/>
        <v>1</v>
      </c>
      <c r="E57" s="8">
        <f t="shared" si="2"/>
        <v>0</v>
      </c>
    </row>
    <row r="58" spans="2:5" x14ac:dyDescent="0.25">
      <c r="B58" s="11" t="s">
        <v>33</v>
      </c>
      <c r="C58" s="11" t="s">
        <v>193</v>
      </c>
      <c r="D58" s="8">
        <f t="shared" si="3"/>
        <v>1</v>
      </c>
      <c r="E58" s="8">
        <f t="shared" si="2"/>
        <v>0</v>
      </c>
    </row>
    <row r="59" spans="2:5" x14ac:dyDescent="0.25">
      <c r="B59" s="11" t="s">
        <v>21</v>
      </c>
      <c r="C59" s="11" t="s">
        <v>193</v>
      </c>
      <c r="D59" s="8">
        <f t="shared" si="3"/>
        <v>2</v>
      </c>
      <c r="E59" s="8">
        <f t="shared" si="2"/>
        <v>0</v>
      </c>
    </row>
    <row r="60" spans="2:5" x14ac:dyDescent="0.25">
      <c r="B60" s="11" t="s">
        <v>33</v>
      </c>
      <c r="C60" s="11" t="s">
        <v>72</v>
      </c>
      <c r="D60" s="8">
        <f t="shared" si="3"/>
        <v>1</v>
      </c>
      <c r="E60" s="8">
        <f t="shared" si="2"/>
        <v>1</v>
      </c>
    </row>
    <row r="61" spans="2:5" x14ac:dyDescent="0.25">
      <c r="B61" s="11" t="s">
        <v>33</v>
      </c>
      <c r="C61" s="11" t="s">
        <v>193</v>
      </c>
      <c r="D61" s="8">
        <f t="shared" si="3"/>
        <v>1</v>
      </c>
      <c r="E61" s="8">
        <f t="shared" si="2"/>
        <v>0</v>
      </c>
    </row>
    <row r="62" spans="2:5" x14ac:dyDescent="0.25">
      <c r="B62" s="11" t="s">
        <v>126</v>
      </c>
      <c r="C62" s="11" t="s">
        <v>193</v>
      </c>
      <c r="D62" s="8">
        <f t="shared" si="3"/>
        <v>0</v>
      </c>
      <c r="E62" s="8">
        <f t="shared" si="2"/>
        <v>0</v>
      </c>
    </row>
    <row r="63" spans="2:5" x14ac:dyDescent="0.25">
      <c r="B63" s="11" t="s">
        <v>41</v>
      </c>
      <c r="C63" s="11" t="s">
        <v>72</v>
      </c>
      <c r="D63" s="8">
        <f t="shared" si="3"/>
        <v>4</v>
      </c>
      <c r="E63" s="8">
        <f t="shared" si="2"/>
        <v>1</v>
      </c>
    </row>
    <row r="64" spans="2:5" x14ac:dyDescent="0.25">
      <c r="B64" s="11" t="s">
        <v>31</v>
      </c>
      <c r="C64" s="11" t="s">
        <v>193</v>
      </c>
      <c r="D64" s="8">
        <f t="shared" si="3"/>
        <v>3</v>
      </c>
      <c r="E64" s="8">
        <f t="shared" si="2"/>
        <v>0</v>
      </c>
    </row>
    <row r="65" spans="2:5" x14ac:dyDescent="0.25">
      <c r="B65" s="11" t="s">
        <v>41</v>
      </c>
      <c r="C65" s="11" t="s">
        <v>193</v>
      </c>
      <c r="D65" s="8">
        <f t="shared" si="3"/>
        <v>4</v>
      </c>
      <c r="E65" s="8">
        <f t="shared" si="2"/>
        <v>0</v>
      </c>
    </row>
    <row r="66" spans="2:5" x14ac:dyDescent="0.25">
      <c r="B66" s="11" t="s">
        <v>21</v>
      </c>
      <c r="C66" s="11" t="s">
        <v>193</v>
      </c>
      <c r="D66" s="8">
        <f t="shared" si="3"/>
        <v>2</v>
      </c>
      <c r="E66" s="8">
        <f t="shared" si="2"/>
        <v>0</v>
      </c>
    </row>
    <row r="67" spans="2:5" x14ac:dyDescent="0.25">
      <c r="B67" s="11" t="s">
        <v>126</v>
      </c>
      <c r="C67" s="11" t="s">
        <v>193</v>
      </c>
      <c r="D67" s="8">
        <f t="shared" si="3"/>
        <v>0</v>
      </c>
      <c r="E67" s="8">
        <f t="shared" si="2"/>
        <v>0</v>
      </c>
    </row>
    <row r="68" spans="2:5" x14ac:dyDescent="0.25">
      <c r="B68" s="11" t="s">
        <v>21</v>
      </c>
      <c r="C68" s="11" t="s">
        <v>193</v>
      </c>
      <c r="D68" s="8">
        <f t="shared" si="3"/>
        <v>2</v>
      </c>
      <c r="E68" s="8">
        <f t="shared" si="2"/>
        <v>0</v>
      </c>
    </row>
    <row r="69" spans="2:5" x14ac:dyDescent="0.25">
      <c r="B69" s="11" t="s">
        <v>33</v>
      </c>
      <c r="C69" s="11" t="s">
        <v>72</v>
      </c>
      <c r="D69" s="8">
        <f t="shared" si="3"/>
        <v>1</v>
      </c>
      <c r="E69" s="8">
        <f t="shared" si="2"/>
        <v>1</v>
      </c>
    </row>
    <row r="70" spans="2:5" x14ac:dyDescent="0.25">
      <c r="B70" s="11" t="s">
        <v>31</v>
      </c>
      <c r="C70" s="11" t="s">
        <v>193</v>
      </c>
      <c r="D70" s="8">
        <f t="shared" si="3"/>
        <v>3</v>
      </c>
      <c r="E70" s="8">
        <f t="shared" si="2"/>
        <v>0</v>
      </c>
    </row>
    <row r="71" spans="2:5" x14ac:dyDescent="0.25">
      <c r="B71" s="11" t="s">
        <v>21</v>
      </c>
      <c r="C71" s="11" t="s">
        <v>193</v>
      </c>
      <c r="D71" s="8">
        <f t="shared" si="3"/>
        <v>2</v>
      </c>
      <c r="E71" s="8">
        <f t="shared" si="2"/>
        <v>0</v>
      </c>
    </row>
    <row r="72" spans="2:5" x14ac:dyDescent="0.25">
      <c r="B72" s="11" t="s">
        <v>21</v>
      </c>
      <c r="C72" s="11" t="s">
        <v>72</v>
      </c>
      <c r="D72" s="8">
        <f t="shared" si="3"/>
        <v>2</v>
      </c>
      <c r="E72" s="8">
        <f t="shared" si="2"/>
        <v>1</v>
      </c>
    </row>
    <row r="73" spans="2:5" x14ac:dyDescent="0.25">
      <c r="B73" s="11" t="s">
        <v>33</v>
      </c>
      <c r="C73" s="11" t="s">
        <v>193</v>
      </c>
      <c r="D73" s="8">
        <f t="shared" si="3"/>
        <v>1</v>
      </c>
      <c r="E73" s="8">
        <f t="shared" si="2"/>
        <v>0</v>
      </c>
    </row>
    <row r="74" spans="2:5" x14ac:dyDescent="0.25">
      <c r="B74" s="11" t="s">
        <v>33</v>
      </c>
      <c r="C74" s="11" t="s">
        <v>193</v>
      </c>
      <c r="D74" s="8">
        <f t="shared" si="3"/>
        <v>1</v>
      </c>
      <c r="E74" s="8">
        <f t="shared" si="2"/>
        <v>0</v>
      </c>
    </row>
    <row r="75" spans="2:5" x14ac:dyDescent="0.25">
      <c r="B75" s="11" t="s">
        <v>31</v>
      </c>
      <c r="C75" s="11" t="s">
        <v>193</v>
      </c>
      <c r="D75" s="8">
        <f t="shared" si="3"/>
        <v>3</v>
      </c>
      <c r="E75" s="8">
        <f t="shared" si="2"/>
        <v>0</v>
      </c>
    </row>
    <row r="76" spans="2:5" x14ac:dyDescent="0.25">
      <c r="B76" s="11" t="s">
        <v>31</v>
      </c>
      <c r="C76" s="11" t="s">
        <v>193</v>
      </c>
      <c r="D76" s="8">
        <f t="shared" si="3"/>
        <v>3</v>
      </c>
      <c r="E76" s="8">
        <f t="shared" si="2"/>
        <v>0</v>
      </c>
    </row>
    <row r="77" spans="2:5" x14ac:dyDescent="0.25">
      <c r="B77" s="11" t="s">
        <v>41</v>
      </c>
      <c r="C77" s="11" t="s">
        <v>72</v>
      </c>
      <c r="D77" s="8">
        <f t="shared" ref="D77:D83" si="4">_xlfn.IFS(B77=$G$4, 0, B77=$D$4, 1, B77=$C$4, 2, B77=$F$4, 3, B77=$E$4, 4)</f>
        <v>4</v>
      </c>
      <c r="E77" s="8">
        <f t="shared" si="2"/>
        <v>1</v>
      </c>
    </row>
    <row r="78" spans="2:5" x14ac:dyDescent="0.25">
      <c r="B78" s="11" t="s">
        <v>33</v>
      </c>
      <c r="C78" s="11" t="s">
        <v>193</v>
      </c>
      <c r="D78" s="8">
        <f t="shared" si="4"/>
        <v>1</v>
      </c>
      <c r="E78" s="8">
        <f t="shared" ref="E78:E83" si="5">_xlfn.IFS(C78=$B$6, 0, C78=$B$7, 1)</f>
        <v>0</v>
      </c>
    </row>
    <row r="79" spans="2:5" x14ac:dyDescent="0.25">
      <c r="B79" s="11" t="s">
        <v>33</v>
      </c>
      <c r="C79" s="11" t="s">
        <v>193</v>
      </c>
      <c r="D79" s="8">
        <f t="shared" si="4"/>
        <v>1</v>
      </c>
      <c r="E79" s="8">
        <f t="shared" si="5"/>
        <v>0</v>
      </c>
    </row>
    <row r="80" spans="2:5" x14ac:dyDescent="0.25">
      <c r="B80" s="11" t="s">
        <v>126</v>
      </c>
      <c r="C80" s="11" t="s">
        <v>193</v>
      </c>
      <c r="D80" s="8">
        <f t="shared" si="4"/>
        <v>0</v>
      </c>
      <c r="E80" s="8">
        <f t="shared" si="5"/>
        <v>0</v>
      </c>
    </row>
    <row r="81" spans="2:5" x14ac:dyDescent="0.25">
      <c r="B81" s="11" t="s">
        <v>31</v>
      </c>
      <c r="C81" s="11" t="s">
        <v>72</v>
      </c>
      <c r="D81" s="8">
        <f t="shared" si="4"/>
        <v>3</v>
      </c>
      <c r="E81" s="8">
        <f t="shared" si="5"/>
        <v>1</v>
      </c>
    </row>
    <row r="82" spans="2:5" x14ac:dyDescent="0.25">
      <c r="B82" s="11" t="s">
        <v>41</v>
      </c>
      <c r="C82" s="11" t="s">
        <v>72</v>
      </c>
      <c r="D82" s="8">
        <f t="shared" si="4"/>
        <v>4</v>
      </c>
      <c r="E82" s="8">
        <f t="shared" si="5"/>
        <v>1</v>
      </c>
    </row>
    <row r="83" spans="2:5" x14ac:dyDescent="0.25">
      <c r="B83" s="11" t="s">
        <v>33</v>
      </c>
      <c r="C83" s="11" t="s">
        <v>193</v>
      </c>
      <c r="D83" s="8">
        <f t="shared" si="4"/>
        <v>1</v>
      </c>
      <c r="E83" s="8">
        <f t="shared" si="5"/>
        <v>0</v>
      </c>
    </row>
  </sheetData>
  <mergeCells count="3">
    <mergeCell ref="C3:F3"/>
    <mergeCell ref="K3:M3"/>
    <mergeCell ref="D12:E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9C8B-A916-4EB1-A27A-D6877992E6B9}">
  <dimension ref="B3:Q86"/>
  <sheetViews>
    <sheetView workbookViewId="0">
      <selection activeCell="D4" sqref="D4"/>
    </sheetView>
  </sheetViews>
  <sheetFormatPr defaultRowHeight="13.2" x14ac:dyDescent="0.25"/>
  <cols>
    <col min="9" max="9" width="19.21875" bestFit="1" customWidth="1"/>
    <col min="15" max="15" width="16.109375" bestFit="1" customWidth="1"/>
  </cols>
  <sheetData>
    <row r="3" spans="2:17" x14ac:dyDescent="0.25">
      <c r="D3" s="13" t="s">
        <v>206</v>
      </c>
      <c r="E3" s="14"/>
      <c r="F3" s="14"/>
      <c r="G3" s="14"/>
      <c r="L3" s="13" t="s">
        <v>202</v>
      </c>
      <c r="M3" s="13"/>
      <c r="N3" s="13"/>
    </row>
    <row r="4" spans="2:17" x14ac:dyDescent="0.25">
      <c r="B4" s="5" t="s">
        <v>200</v>
      </c>
      <c r="C4" s="6" t="s">
        <v>23</v>
      </c>
      <c r="D4" s="6" t="s">
        <v>32</v>
      </c>
      <c r="E4" s="6" t="s">
        <v>48</v>
      </c>
      <c r="F4" s="6" t="s">
        <v>53</v>
      </c>
      <c r="G4" s="6" t="s">
        <v>86</v>
      </c>
      <c r="H4" s="7" t="s">
        <v>185</v>
      </c>
      <c r="J4" s="5" t="s">
        <v>200</v>
      </c>
      <c r="K4" s="6" t="s">
        <v>23</v>
      </c>
      <c r="L4" s="6" t="s">
        <v>32</v>
      </c>
      <c r="M4" s="6" t="s">
        <v>48</v>
      </c>
      <c r="N4" s="6" t="s">
        <v>53</v>
      </c>
      <c r="O4" s="6" t="s">
        <v>86</v>
      </c>
    </row>
    <row r="5" spans="2:17" x14ac:dyDescent="0.25">
      <c r="B5" s="5" t="s">
        <v>199</v>
      </c>
      <c r="C5" s="8"/>
      <c r="D5" s="8"/>
      <c r="E5" s="8"/>
      <c r="F5" s="8"/>
      <c r="G5" s="8"/>
      <c r="H5" s="8"/>
      <c r="J5" s="5" t="s">
        <v>199</v>
      </c>
      <c r="K5" s="8"/>
      <c r="L5" s="8"/>
      <c r="M5" s="8"/>
      <c r="N5" s="8"/>
      <c r="O5" s="8"/>
    </row>
    <row r="6" spans="2:17" x14ac:dyDescent="0.25">
      <c r="B6" s="6" t="s">
        <v>24</v>
      </c>
      <c r="C6" s="8">
        <f>COUNTIFS('Ответы на форму (1)'!$L$2:$L$72, Лист8!$B$6, 'Ответы на форму (1)'!$J$2:$J$72, Лист8!C4)</f>
        <v>17</v>
      </c>
      <c r="D6" s="8">
        <f>COUNTIFS('Ответы на форму (1)'!$L$2:$L$72, Лист8!$B$6, 'Ответы на форму (1)'!$J$2:$J$72, Лист8!D4)</f>
        <v>0</v>
      </c>
      <c r="E6" s="8">
        <f>COUNTIFS('Ответы на форму (1)'!$L$2:$L$72, Лист8!$B$6, 'Ответы на форму (1)'!$J$2:$J$72, Лист8!E4)</f>
        <v>8</v>
      </c>
      <c r="F6" s="8">
        <f>COUNTIFS('Ответы на форму (1)'!$L$2:$L$72, Лист8!$B$6, 'Ответы на форму (1)'!$J$2:$J$72, Лист8!F4)</f>
        <v>5</v>
      </c>
      <c r="G6" s="8">
        <f>COUNTIFS('Ответы на форму (1)'!$L$2:$L$72, Лист8!$B$6, 'Ответы на форму (1)'!$J$2:$J$72, Лист8!G4)</f>
        <v>2</v>
      </c>
      <c r="H6" s="8">
        <f>SUM(C6:G6)</f>
        <v>32</v>
      </c>
      <c r="J6" s="6" t="s">
        <v>24</v>
      </c>
      <c r="K6" s="9">
        <f>H6*$C$11/$H$11</f>
        <v>15.32394366197183</v>
      </c>
      <c r="L6" s="9">
        <f>H6*$D$11/$H$11</f>
        <v>2.2535211267605635</v>
      </c>
      <c r="M6" s="9">
        <f>H6*$E$11/$H$11</f>
        <v>4.957746478873239</v>
      </c>
      <c r="N6" s="9">
        <f>H6*$F$11/$H$11</f>
        <v>6.76056338028169</v>
      </c>
      <c r="O6" s="9">
        <f>H6*$G$11/$H$11</f>
        <v>2.704225352112676</v>
      </c>
      <c r="Q6" s="7" t="s">
        <v>186</v>
      </c>
    </row>
    <row r="7" spans="2:17" x14ac:dyDescent="0.25">
      <c r="B7" s="6" t="s">
        <v>34</v>
      </c>
      <c r="C7" s="8">
        <f>COUNTIFS('Ответы на форму (1)'!$L$2:$L$72, Лист8!B7, 'Ответы на форму (1)'!$J$2:$J$72, Лист8!$C$4)</f>
        <v>4</v>
      </c>
      <c r="D7" s="8">
        <f>COUNTIFS('Ответы на форму (1)'!$L$2:$L$72, Лист8!B7, 'Ответы на форму (1)'!$J$2:$J$72, Лист8!$D$4)</f>
        <v>3</v>
      </c>
      <c r="E7" s="8">
        <f>COUNTIFS('Ответы на форму (1)'!$L$2:$L$72, Лист8!B7, 'Ответы на форму (1)'!$J$2:$J$72, Лист8!$E$4)</f>
        <v>0</v>
      </c>
      <c r="F7" s="8">
        <f>COUNTIFS('Ответы на форму (1)'!$L$2:$L$72, Лист8!B7, 'Ответы на форму (1)'!$J$2:$J$72, Лист8!$F$4)</f>
        <v>2</v>
      </c>
      <c r="G7" s="8">
        <f>COUNTIFS('Ответы на форму (1)'!$L$2:$L$72, Лист8!B7, 'Ответы на форму (1)'!$J$2:$J$72, Лист8!$G$4)</f>
        <v>2</v>
      </c>
      <c r="H7" s="8">
        <f t="shared" ref="H7:H10" si="0">SUM(C7:G7)</f>
        <v>11</v>
      </c>
      <c r="J7" s="6" t="s">
        <v>34</v>
      </c>
      <c r="K7" s="9">
        <f t="shared" ref="K7:K10" si="1">H7*$C$11/$H$11</f>
        <v>5.267605633802817</v>
      </c>
      <c r="L7" s="9">
        <f t="shared" ref="L7:L10" si="2">H7*$D$11/$H$11</f>
        <v>0.77464788732394363</v>
      </c>
      <c r="M7" s="9">
        <f t="shared" ref="M7:M10" si="3">H7*$E$11/$H$11</f>
        <v>1.704225352112676</v>
      </c>
      <c r="N7" s="9">
        <f t="shared" ref="N7:N10" si="4">H7*$F$11/$H$11</f>
        <v>2.323943661971831</v>
      </c>
      <c r="O7" s="9">
        <f t="shared" ref="O7:O10" si="5">H7*$G$11/$H$11</f>
        <v>0.92957746478873238</v>
      </c>
      <c r="Q7" s="8">
        <f>_xlfn.CHISQ.TEST(C6:G10,K6:O10)</f>
        <v>0.19076195801735046</v>
      </c>
    </row>
    <row r="8" spans="2:17" x14ac:dyDescent="0.25">
      <c r="B8" s="6" t="s">
        <v>42</v>
      </c>
      <c r="C8" s="8">
        <f>COUNTIFS('Ответы на форму (1)'!$L$2:$L$72, Лист8!B8, 'Ответы на форму (1)'!$J$2:$J$72, Лист8!$C$4)</f>
        <v>5</v>
      </c>
      <c r="D8" s="8">
        <f>COUNTIFS('Ответы на форму (1)'!$L$2:$L$72, Лист8!B8, 'Ответы на форму (1)'!$J$2:$J$72, Лист8!$D$4)</f>
        <v>1</v>
      </c>
      <c r="E8" s="8">
        <f>COUNTIFS('Ответы на форму (1)'!$L$2:$L$72, Лист8!B8, 'Ответы на форму (1)'!$J$2:$J$72, Лист8!$E$4)</f>
        <v>3</v>
      </c>
      <c r="F8" s="8">
        <f>COUNTIFS('Ответы на форму (1)'!$L$2:$L$72, Лист8!B8, 'Ответы на форму (1)'!$J$2:$J$72, Лист8!$F$4)</f>
        <v>4</v>
      </c>
      <c r="G8" s="8">
        <f>COUNTIFS('Ответы на форму (1)'!$L$2:$L$72, Лист8!B8, 'Ответы на форму (1)'!$J$2:$J$72, Лист8!$G$4)</f>
        <v>2</v>
      </c>
      <c r="H8" s="8">
        <f t="shared" si="0"/>
        <v>15</v>
      </c>
      <c r="J8" s="6" t="s">
        <v>42</v>
      </c>
      <c r="K8" s="9">
        <f t="shared" si="1"/>
        <v>7.183098591549296</v>
      </c>
      <c r="L8" s="9">
        <f t="shared" si="2"/>
        <v>1.056338028169014</v>
      </c>
      <c r="M8" s="9">
        <f t="shared" si="3"/>
        <v>2.323943661971831</v>
      </c>
      <c r="N8" s="9">
        <f t="shared" si="4"/>
        <v>3.1690140845070425</v>
      </c>
      <c r="O8" s="9">
        <f t="shared" si="5"/>
        <v>1.267605633802817</v>
      </c>
    </row>
    <row r="9" spans="2:17" x14ac:dyDescent="0.25">
      <c r="B9" s="6" t="s">
        <v>48</v>
      </c>
      <c r="C9" s="8">
        <f>COUNTIFS('Ответы на форму (1)'!$L$2:$L$72, Лист8!B9, 'Ответы на форму (1)'!$J$2:$J$72, Лист8!$C$4)</f>
        <v>6</v>
      </c>
      <c r="D9" s="8">
        <f>COUNTIFS('Ответы на форму (1)'!$L$2:$L$72, Лист8!B9, 'Ответы на форму (1)'!$J$2:$J$72, Лист8!$D$4)</f>
        <v>1</v>
      </c>
      <c r="E9" s="8">
        <f>COUNTIFS('Ответы на форму (1)'!$L$2:$L$72, Лист8!B9, 'Ответы на форму (1)'!$J$2:$J$72, Лист8!$E$4)</f>
        <v>0</v>
      </c>
      <c r="F9" s="8">
        <f>COUNTIFS('Ответы на форму (1)'!$L$2:$L$72, Лист8!B9, 'Ответы на форму (1)'!$J$2:$J$72, Лист8!$F$4)</f>
        <v>3</v>
      </c>
      <c r="G9" s="8">
        <f>COUNTIFS('Ответы на форму (1)'!$L$2:$L$72, Лист8!B9, 'Ответы на форму (1)'!$J$2:$J$72, Лист8!$G$4)</f>
        <v>0</v>
      </c>
      <c r="H9" s="8">
        <f t="shared" si="0"/>
        <v>10</v>
      </c>
      <c r="J9" s="6" t="s">
        <v>48</v>
      </c>
      <c r="K9" s="9">
        <f t="shared" si="1"/>
        <v>4.788732394366197</v>
      </c>
      <c r="L9" s="9">
        <f t="shared" si="2"/>
        <v>0.70422535211267601</v>
      </c>
      <c r="M9" s="9">
        <f t="shared" si="3"/>
        <v>1.5492957746478873</v>
      </c>
      <c r="N9" s="9">
        <f t="shared" si="4"/>
        <v>2.112676056338028</v>
      </c>
      <c r="O9" s="9">
        <f t="shared" si="5"/>
        <v>0.84507042253521125</v>
      </c>
    </row>
    <row r="10" spans="2:17" x14ac:dyDescent="0.25">
      <c r="B10" s="6" t="s">
        <v>137</v>
      </c>
      <c r="C10" s="8">
        <f>COUNTIFS('Ответы на форму (1)'!$L$2:$L$72, Лист8!B10, 'Ответы на форму (1)'!$J$2:$J$72, Лист8!$C$4)</f>
        <v>2</v>
      </c>
      <c r="D10" s="8">
        <f>COUNTIFS('Ответы на форму (1)'!$L$2:$L$72, Лист8!B10, 'Ответы на форму (1)'!$J$2:$J$72, Лист8!$D$4)</f>
        <v>0</v>
      </c>
      <c r="E10" s="8">
        <f>COUNTIFS('Ответы на форму (1)'!$L$2:$L$72, Лист8!B10, 'Ответы на форму (1)'!$J$2:$J$72, Лист8!$E$4)</f>
        <v>0</v>
      </c>
      <c r="F10" s="8">
        <f>COUNTIFS('Ответы на форму (1)'!$L$2:$L$72, Лист8!B10, 'Ответы на форму (1)'!$J$2:$J$72, Лист8!$F$4)</f>
        <v>1</v>
      </c>
      <c r="G10" s="8">
        <f>COUNTIFS('Ответы на форму (1)'!$L$2:$L$72, Лист8!B10, 'Ответы на форму (1)'!$J$2:$J$72, Лист8!$G$4)</f>
        <v>0</v>
      </c>
      <c r="H10" s="8">
        <f t="shared" si="0"/>
        <v>3</v>
      </c>
      <c r="J10" s="6" t="s">
        <v>137</v>
      </c>
      <c r="K10" s="9">
        <f t="shared" si="1"/>
        <v>1.4366197183098592</v>
      </c>
      <c r="L10" s="9">
        <f t="shared" si="2"/>
        <v>0.21126760563380281</v>
      </c>
      <c r="M10" s="9">
        <f t="shared" si="3"/>
        <v>0.46478873239436619</v>
      </c>
      <c r="N10" s="9">
        <f t="shared" si="4"/>
        <v>0.63380281690140849</v>
      </c>
      <c r="O10" s="9">
        <f t="shared" si="5"/>
        <v>0.25352112676056338</v>
      </c>
    </row>
    <row r="11" spans="2:17" x14ac:dyDescent="0.25">
      <c r="B11" s="7" t="s">
        <v>185</v>
      </c>
      <c r="C11" s="8">
        <f>SUM(C6:C10)</f>
        <v>34</v>
      </c>
      <c r="D11" s="8">
        <f t="shared" ref="D11:G11" si="6">SUM(D6:D10)</f>
        <v>5</v>
      </c>
      <c r="E11" s="8">
        <f t="shared" si="6"/>
        <v>11</v>
      </c>
      <c r="F11" s="8">
        <f t="shared" si="6"/>
        <v>15</v>
      </c>
      <c r="G11" s="8">
        <f t="shared" si="6"/>
        <v>6</v>
      </c>
      <c r="H11" s="8">
        <f>SUM(C6:G10)</f>
        <v>71</v>
      </c>
    </row>
    <row r="12" spans="2:17" x14ac:dyDescent="0.25">
      <c r="E12" s="1"/>
    </row>
    <row r="13" spans="2:17" x14ac:dyDescent="0.25">
      <c r="C13" s="1"/>
      <c r="E13" s="1"/>
    </row>
    <row r="14" spans="2:17" x14ac:dyDescent="0.25">
      <c r="C14" s="1"/>
      <c r="E14" s="1"/>
    </row>
    <row r="15" spans="2:17" x14ac:dyDescent="0.25">
      <c r="B15" s="5" t="s">
        <v>200</v>
      </c>
      <c r="C15" s="10" t="s">
        <v>199</v>
      </c>
      <c r="D15" s="18" t="s">
        <v>187</v>
      </c>
      <c r="E15" s="19"/>
      <c r="G15" s="7" t="s">
        <v>188</v>
      </c>
      <c r="H15" s="7" t="s">
        <v>189</v>
      </c>
      <c r="I15" s="7" t="s">
        <v>190</v>
      </c>
    </row>
    <row r="16" spans="2:17" x14ac:dyDescent="0.25">
      <c r="B16" s="11" t="s">
        <v>23</v>
      </c>
      <c r="C16" s="11" t="s">
        <v>24</v>
      </c>
      <c r="D16" s="8">
        <f t="shared" ref="D16:D47" si="7">_xlfn.IFS(B16=$F$4, 0, B16=$C$4, 1, B16=$E$4, 2, B16=$G$4, 3, B16=$D$4, 4)</f>
        <v>1</v>
      </c>
      <c r="E16" s="8">
        <f t="shared" ref="E16:E47" si="8">_xlfn.IFS(C16=$B$6, 3, C16=$B$8, 4, C16=$B$9, 2, C16=$B$7, 1, C16=$B$10, 0)</f>
        <v>3</v>
      </c>
      <c r="G16" s="8">
        <f>PEARSON(D16:D86,E16:E86)</f>
        <v>-5.2607016517564352E-2</v>
      </c>
      <c r="H16" s="8">
        <v>71</v>
      </c>
      <c r="I16" s="8">
        <v>0.23</v>
      </c>
    </row>
    <row r="17" spans="2:5" x14ac:dyDescent="0.25">
      <c r="B17" s="11" t="s">
        <v>32</v>
      </c>
      <c r="C17" s="11" t="s">
        <v>34</v>
      </c>
      <c r="D17" s="8">
        <f t="shared" si="7"/>
        <v>4</v>
      </c>
      <c r="E17" s="8">
        <f t="shared" si="8"/>
        <v>1</v>
      </c>
    </row>
    <row r="18" spans="2:5" x14ac:dyDescent="0.25">
      <c r="B18" s="11" t="s">
        <v>23</v>
      </c>
      <c r="C18" s="11" t="s">
        <v>42</v>
      </c>
      <c r="D18" s="8">
        <f t="shared" si="7"/>
        <v>1</v>
      </c>
      <c r="E18" s="8">
        <f t="shared" si="8"/>
        <v>4</v>
      </c>
    </row>
    <row r="19" spans="2:5" x14ac:dyDescent="0.25">
      <c r="B19" s="11" t="s">
        <v>48</v>
      </c>
      <c r="C19" s="11" t="s">
        <v>24</v>
      </c>
      <c r="D19" s="8">
        <f t="shared" si="7"/>
        <v>2</v>
      </c>
      <c r="E19" s="8">
        <f t="shared" si="8"/>
        <v>3</v>
      </c>
    </row>
    <row r="20" spans="2:5" x14ac:dyDescent="0.25">
      <c r="B20" s="11" t="s">
        <v>53</v>
      </c>
      <c r="C20" s="11" t="s">
        <v>24</v>
      </c>
      <c r="D20" s="8">
        <f t="shared" si="7"/>
        <v>0</v>
      </c>
      <c r="E20" s="8">
        <f t="shared" si="8"/>
        <v>3</v>
      </c>
    </row>
    <row r="21" spans="2:5" x14ac:dyDescent="0.25">
      <c r="B21" s="11" t="s">
        <v>48</v>
      </c>
      <c r="C21" s="11" t="s">
        <v>24</v>
      </c>
      <c r="D21" s="8">
        <f t="shared" si="7"/>
        <v>2</v>
      </c>
      <c r="E21" s="8">
        <f t="shared" si="8"/>
        <v>3</v>
      </c>
    </row>
    <row r="22" spans="2:5" x14ac:dyDescent="0.25">
      <c r="B22" s="11" t="s">
        <v>23</v>
      </c>
      <c r="C22" s="11" t="s">
        <v>24</v>
      </c>
      <c r="D22" s="8">
        <f t="shared" si="7"/>
        <v>1</v>
      </c>
      <c r="E22" s="8">
        <f t="shared" si="8"/>
        <v>3</v>
      </c>
    </row>
    <row r="23" spans="2:5" x14ac:dyDescent="0.25">
      <c r="B23" s="11" t="s">
        <v>23</v>
      </c>
      <c r="C23" s="11" t="s">
        <v>24</v>
      </c>
      <c r="D23" s="8">
        <f t="shared" si="7"/>
        <v>1</v>
      </c>
      <c r="E23" s="8">
        <f t="shared" si="8"/>
        <v>3</v>
      </c>
    </row>
    <row r="24" spans="2:5" x14ac:dyDescent="0.25">
      <c r="B24" s="11" t="s">
        <v>23</v>
      </c>
      <c r="C24" s="11" t="s">
        <v>24</v>
      </c>
      <c r="D24" s="8">
        <f t="shared" si="7"/>
        <v>1</v>
      </c>
      <c r="E24" s="8">
        <f t="shared" si="8"/>
        <v>3</v>
      </c>
    </row>
    <row r="25" spans="2:5" x14ac:dyDescent="0.25">
      <c r="B25" s="11" t="s">
        <v>48</v>
      </c>
      <c r="C25" s="11" t="s">
        <v>24</v>
      </c>
      <c r="D25" s="8">
        <f t="shared" si="7"/>
        <v>2</v>
      </c>
      <c r="E25" s="8">
        <f t="shared" si="8"/>
        <v>3</v>
      </c>
    </row>
    <row r="26" spans="2:5" x14ac:dyDescent="0.25">
      <c r="B26" s="11" t="s">
        <v>23</v>
      </c>
      <c r="C26" s="11" t="s">
        <v>42</v>
      </c>
      <c r="D26" s="8">
        <f t="shared" si="7"/>
        <v>1</v>
      </c>
      <c r="E26" s="8">
        <f t="shared" si="8"/>
        <v>4</v>
      </c>
    </row>
    <row r="27" spans="2:5" x14ac:dyDescent="0.25">
      <c r="B27" s="11" t="s">
        <v>48</v>
      </c>
      <c r="C27" s="11" t="s">
        <v>24</v>
      </c>
      <c r="D27" s="8">
        <f t="shared" si="7"/>
        <v>2</v>
      </c>
      <c r="E27" s="8">
        <f t="shared" si="8"/>
        <v>3</v>
      </c>
    </row>
    <row r="28" spans="2:5" x14ac:dyDescent="0.25">
      <c r="B28" s="11" t="s">
        <v>48</v>
      </c>
      <c r="C28" s="11" t="s">
        <v>42</v>
      </c>
      <c r="D28" s="8">
        <f t="shared" si="7"/>
        <v>2</v>
      </c>
      <c r="E28" s="8">
        <f t="shared" si="8"/>
        <v>4</v>
      </c>
    </row>
    <row r="29" spans="2:5" x14ac:dyDescent="0.25">
      <c r="B29" s="11" t="s">
        <v>86</v>
      </c>
      <c r="C29" s="11" t="s">
        <v>34</v>
      </c>
      <c r="D29" s="8">
        <f t="shared" si="7"/>
        <v>3</v>
      </c>
      <c r="E29" s="8">
        <f t="shared" si="8"/>
        <v>1</v>
      </c>
    </row>
    <row r="30" spans="2:5" x14ac:dyDescent="0.25">
      <c r="B30" s="11" t="s">
        <v>23</v>
      </c>
      <c r="C30" s="11" t="s">
        <v>24</v>
      </c>
      <c r="D30" s="8">
        <f t="shared" si="7"/>
        <v>1</v>
      </c>
      <c r="E30" s="8">
        <f t="shared" si="8"/>
        <v>3</v>
      </c>
    </row>
    <row r="31" spans="2:5" x14ac:dyDescent="0.25">
      <c r="B31" s="11" t="s">
        <v>23</v>
      </c>
      <c r="C31" s="11" t="s">
        <v>48</v>
      </c>
      <c r="D31" s="8">
        <f t="shared" si="7"/>
        <v>1</v>
      </c>
      <c r="E31" s="8">
        <f t="shared" si="8"/>
        <v>2</v>
      </c>
    </row>
    <row r="32" spans="2:5" x14ac:dyDescent="0.25">
      <c r="B32" s="11" t="s">
        <v>32</v>
      </c>
      <c r="C32" s="11" t="s">
        <v>48</v>
      </c>
      <c r="D32" s="8">
        <f t="shared" si="7"/>
        <v>4</v>
      </c>
      <c r="E32" s="8">
        <f t="shared" si="8"/>
        <v>2</v>
      </c>
    </row>
    <row r="33" spans="2:5" x14ac:dyDescent="0.25">
      <c r="B33" s="11" t="s">
        <v>23</v>
      </c>
      <c r="C33" s="11" t="s">
        <v>48</v>
      </c>
      <c r="D33" s="8">
        <f t="shared" si="7"/>
        <v>1</v>
      </c>
      <c r="E33" s="8">
        <f t="shared" si="8"/>
        <v>2</v>
      </c>
    </row>
    <row r="34" spans="2:5" x14ac:dyDescent="0.25">
      <c r="B34" s="11" t="s">
        <v>23</v>
      </c>
      <c r="C34" s="11" t="s">
        <v>24</v>
      </c>
      <c r="D34" s="8">
        <f t="shared" si="7"/>
        <v>1</v>
      </c>
      <c r="E34" s="8">
        <f t="shared" si="8"/>
        <v>3</v>
      </c>
    </row>
    <row r="35" spans="2:5" x14ac:dyDescent="0.25">
      <c r="B35" s="11" t="s">
        <v>53</v>
      </c>
      <c r="C35" s="11" t="s">
        <v>42</v>
      </c>
      <c r="D35" s="8">
        <f t="shared" si="7"/>
        <v>0</v>
      </c>
      <c r="E35" s="8">
        <f t="shared" si="8"/>
        <v>4</v>
      </c>
    </row>
    <row r="36" spans="2:5" x14ac:dyDescent="0.25">
      <c r="B36" s="11" t="s">
        <v>23</v>
      </c>
      <c r="C36" s="11" t="s">
        <v>24</v>
      </c>
      <c r="D36" s="8">
        <f t="shared" si="7"/>
        <v>1</v>
      </c>
      <c r="E36" s="8">
        <f t="shared" si="8"/>
        <v>3</v>
      </c>
    </row>
    <row r="37" spans="2:5" x14ac:dyDescent="0.25">
      <c r="B37" s="11" t="s">
        <v>32</v>
      </c>
      <c r="C37" s="11" t="s">
        <v>42</v>
      </c>
      <c r="D37" s="8">
        <f t="shared" si="7"/>
        <v>4</v>
      </c>
      <c r="E37" s="8">
        <f t="shared" si="8"/>
        <v>4</v>
      </c>
    </row>
    <row r="38" spans="2:5" x14ac:dyDescent="0.25">
      <c r="B38" s="11" t="s">
        <v>23</v>
      </c>
      <c r="C38" s="11" t="s">
        <v>24</v>
      </c>
      <c r="D38" s="8">
        <f t="shared" si="7"/>
        <v>1</v>
      </c>
      <c r="E38" s="8">
        <f t="shared" si="8"/>
        <v>3</v>
      </c>
    </row>
    <row r="39" spans="2:5" x14ac:dyDescent="0.25">
      <c r="B39" s="11" t="s">
        <v>53</v>
      </c>
      <c r="C39" s="11" t="s">
        <v>42</v>
      </c>
      <c r="D39" s="8">
        <f t="shared" si="7"/>
        <v>0</v>
      </c>
      <c r="E39" s="8">
        <f t="shared" si="8"/>
        <v>4</v>
      </c>
    </row>
    <row r="40" spans="2:5" x14ac:dyDescent="0.25">
      <c r="B40" s="11" t="s">
        <v>23</v>
      </c>
      <c r="C40" s="11" t="s">
        <v>24</v>
      </c>
      <c r="D40" s="8">
        <f t="shared" si="7"/>
        <v>1</v>
      </c>
      <c r="E40" s="8">
        <f t="shared" si="8"/>
        <v>3</v>
      </c>
    </row>
    <row r="41" spans="2:5" x14ac:dyDescent="0.25">
      <c r="B41" s="11" t="s">
        <v>23</v>
      </c>
      <c r="C41" s="11" t="s">
        <v>24</v>
      </c>
      <c r="D41" s="8">
        <f t="shared" si="7"/>
        <v>1</v>
      </c>
      <c r="E41" s="8">
        <f t="shared" si="8"/>
        <v>3</v>
      </c>
    </row>
    <row r="42" spans="2:5" x14ac:dyDescent="0.25">
      <c r="B42" s="11" t="s">
        <v>23</v>
      </c>
      <c r="C42" s="11" t="s">
        <v>24</v>
      </c>
      <c r="D42" s="8">
        <f t="shared" si="7"/>
        <v>1</v>
      </c>
      <c r="E42" s="8">
        <f t="shared" si="8"/>
        <v>3</v>
      </c>
    </row>
    <row r="43" spans="2:5" x14ac:dyDescent="0.25">
      <c r="B43" s="11" t="s">
        <v>53</v>
      </c>
      <c r="C43" s="11" t="s">
        <v>34</v>
      </c>
      <c r="D43" s="8">
        <f t="shared" si="7"/>
        <v>0</v>
      </c>
      <c r="E43" s="8">
        <f t="shared" si="8"/>
        <v>1</v>
      </c>
    </row>
    <row r="44" spans="2:5" x14ac:dyDescent="0.25">
      <c r="B44" s="11" t="s">
        <v>53</v>
      </c>
      <c r="C44" s="11" t="s">
        <v>34</v>
      </c>
      <c r="D44" s="8">
        <f t="shared" si="7"/>
        <v>0</v>
      </c>
      <c r="E44" s="8">
        <f t="shared" si="8"/>
        <v>1</v>
      </c>
    </row>
    <row r="45" spans="2:5" x14ac:dyDescent="0.25">
      <c r="B45" s="11" t="s">
        <v>48</v>
      </c>
      <c r="C45" s="11" t="s">
        <v>24</v>
      </c>
      <c r="D45" s="8">
        <f t="shared" si="7"/>
        <v>2</v>
      </c>
      <c r="E45" s="8">
        <f t="shared" si="8"/>
        <v>3</v>
      </c>
    </row>
    <row r="46" spans="2:5" x14ac:dyDescent="0.25">
      <c r="B46" s="11" t="s">
        <v>23</v>
      </c>
      <c r="C46" s="11" t="s">
        <v>24</v>
      </c>
      <c r="D46" s="8">
        <f t="shared" si="7"/>
        <v>1</v>
      </c>
      <c r="E46" s="8">
        <f t="shared" si="8"/>
        <v>3</v>
      </c>
    </row>
    <row r="47" spans="2:5" x14ac:dyDescent="0.25">
      <c r="B47" s="11" t="s">
        <v>53</v>
      </c>
      <c r="C47" s="11" t="s">
        <v>24</v>
      </c>
      <c r="D47" s="8">
        <f t="shared" si="7"/>
        <v>0</v>
      </c>
      <c r="E47" s="8">
        <f t="shared" si="8"/>
        <v>3</v>
      </c>
    </row>
    <row r="48" spans="2:5" x14ac:dyDescent="0.25">
      <c r="B48" s="11" t="s">
        <v>23</v>
      </c>
      <c r="C48" s="11" t="s">
        <v>48</v>
      </c>
      <c r="D48" s="8">
        <f t="shared" ref="D48:D79" si="9">_xlfn.IFS(B48=$F$4, 0, B48=$C$4, 1, B48=$E$4, 2, B48=$G$4, 3, B48=$D$4, 4)</f>
        <v>1</v>
      </c>
      <c r="E48" s="8">
        <f t="shared" ref="E48:E79" si="10">_xlfn.IFS(C48=$B$6, 3, C48=$B$8, 4, C48=$B$9, 2, C48=$B$7, 1, C48=$B$10, 0)</f>
        <v>2</v>
      </c>
    </row>
    <row r="49" spans="2:5" x14ac:dyDescent="0.25">
      <c r="B49" s="11" t="s">
        <v>48</v>
      </c>
      <c r="C49" s="11" t="s">
        <v>42</v>
      </c>
      <c r="D49" s="8">
        <f t="shared" si="9"/>
        <v>2</v>
      </c>
      <c r="E49" s="8">
        <f t="shared" si="10"/>
        <v>4</v>
      </c>
    </row>
    <row r="50" spans="2:5" x14ac:dyDescent="0.25">
      <c r="B50" s="11" t="s">
        <v>53</v>
      </c>
      <c r="C50" s="11" t="s">
        <v>48</v>
      </c>
      <c r="D50" s="8">
        <f t="shared" si="9"/>
        <v>0</v>
      </c>
      <c r="E50" s="8">
        <f t="shared" si="10"/>
        <v>2</v>
      </c>
    </row>
    <row r="51" spans="2:5" x14ac:dyDescent="0.25">
      <c r="B51" s="11" t="s">
        <v>23</v>
      </c>
      <c r="C51" s="11" t="s">
        <v>137</v>
      </c>
      <c r="D51" s="8">
        <f t="shared" si="9"/>
        <v>1</v>
      </c>
      <c r="E51" s="8">
        <f t="shared" si="10"/>
        <v>0</v>
      </c>
    </row>
    <row r="52" spans="2:5" x14ac:dyDescent="0.25">
      <c r="B52" s="11" t="s">
        <v>23</v>
      </c>
      <c r="C52" s="11" t="s">
        <v>34</v>
      </c>
      <c r="D52" s="8">
        <f t="shared" si="9"/>
        <v>1</v>
      </c>
      <c r="E52" s="8">
        <f t="shared" si="10"/>
        <v>1</v>
      </c>
    </row>
    <row r="53" spans="2:5" x14ac:dyDescent="0.25">
      <c r="B53" s="11" t="s">
        <v>53</v>
      </c>
      <c r="C53" s="11" t="s">
        <v>24</v>
      </c>
      <c r="D53" s="8">
        <f t="shared" si="9"/>
        <v>0</v>
      </c>
      <c r="E53" s="8">
        <f t="shared" si="10"/>
        <v>3</v>
      </c>
    </row>
    <row r="54" spans="2:5" x14ac:dyDescent="0.25">
      <c r="B54" s="11" t="s">
        <v>23</v>
      </c>
      <c r="C54" s="11" t="s">
        <v>137</v>
      </c>
      <c r="D54" s="8">
        <f t="shared" si="9"/>
        <v>1</v>
      </c>
      <c r="E54" s="8">
        <f t="shared" si="10"/>
        <v>0</v>
      </c>
    </row>
    <row r="55" spans="2:5" x14ac:dyDescent="0.25">
      <c r="B55" s="11" t="s">
        <v>86</v>
      </c>
      <c r="C55" s="11" t="s">
        <v>42</v>
      </c>
      <c r="D55" s="8">
        <f t="shared" si="9"/>
        <v>3</v>
      </c>
      <c r="E55" s="8">
        <f t="shared" si="10"/>
        <v>4</v>
      </c>
    </row>
    <row r="56" spans="2:5" x14ac:dyDescent="0.25">
      <c r="B56" s="11" t="s">
        <v>53</v>
      </c>
      <c r="C56" s="11" t="s">
        <v>48</v>
      </c>
      <c r="D56" s="8">
        <f t="shared" si="9"/>
        <v>0</v>
      </c>
      <c r="E56" s="8">
        <f t="shared" si="10"/>
        <v>2</v>
      </c>
    </row>
    <row r="57" spans="2:5" x14ac:dyDescent="0.25">
      <c r="B57" s="11" t="s">
        <v>86</v>
      </c>
      <c r="C57" s="11" t="s">
        <v>42</v>
      </c>
      <c r="D57" s="8">
        <f t="shared" si="9"/>
        <v>3</v>
      </c>
      <c r="E57" s="8">
        <f t="shared" si="10"/>
        <v>4</v>
      </c>
    </row>
    <row r="58" spans="2:5" x14ac:dyDescent="0.25">
      <c r="B58" s="11" t="s">
        <v>23</v>
      </c>
      <c r="C58" s="11" t="s">
        <v>34</v>
      </c>
      <c r="D58" s="8">
        <f t="shared" si="9"/>
        <v>1</v>
      </c>
      <c r="E58" s="8">
        <f t="shared" si="10"/>
        <v>1</v>
      </c>
    </row>
    <row r="59" spans="2:5" x14ac:dyDescent="0.25">
      <c r="B59" s="11" t="s">
        <v>23</v>
      </c>
      <c r="C59" s="11" t="s">
        <v>48</v>
      </c>
      <c r="D59" s="8">
        <f t="shared" si="9"/>
        <v>1</v>
      </c>
      <c r="E59" s="8">
        <f t="shared" si="10"/>
        <v>2</v>
      </c>
    </row>
    <row r="60" spans="2:5" x14ac:dyDescent="0.25">
      <c r="B60" s="11" t="s">
        <v>53</v>
      </c>
      <c r="C60" s="11" t="s">
        <v>137</v>
      </c>
      <c r="D60" s="8">
        <f t="shared" si="9"/>
        <v>0</v>
      </c>
      <c r="E60" s="8">
        <f t="shared" si="10"/>
        <v>0</v>
      </c>
    </row>
    <row r="61" spans="2:5" x14ac:dyDescent="0.25">
      <c r="B61" s="11" t="s">
        <v>23</v>
      </c>
      <c r="C61" s="11" t="s">
        <v>42</v>
      </c>
      <c r="D61" s="8">
        <f t="shared" si="9"/>
        <v>1</v>
      </c>
      <c r="E61" s="8">
        <f t="shared" si="10"/>
        <v>4</v>
      </c>
    </row>
    <row r="62" spans="2:5" x14ac:dyDescent="0.25">
      <c r="B62" s="11" t="s">
        <v>53</v>
      </c>
      <c r="C62" s="11" t="s">
        <v>48</v>
      </c>
      <c r="D62" s="8">
        <f t="shared" si="9"/>
        <v>0</v>
      </c>
      <c r="E62" s="8">
        <f t="shared" si="10"/>
        <v>2</v>
      </c>
    </row>
    <row r="63" spans="2:5" x14ac:dyDescent="0.25">
      <c r="B63" s="11" t="s">
        <v>23</v>
      </c>
      <c r="C63" s="11" t="s">
        <v>24</v>
      </c>
      <c r="D63" s="8">
        <f t="shared" si="9"/>
        <v>1</v>
      </c>
      <c r="E63" s="8">
        <f t="shared" si="10"/>
        <v>3</v>
      </c>
    </row>
    <row r="64" spans="2:5" x14ac:dyDescent="0.25">
      <c r="B64" s="11" t="s">
        <v>48</v>
      </c>
      <c r="C64" s="11" t="s">
        <v>24</v>
      </c>
      <c r="D64" s="8">
        <f t="shared" si="9"/>
        <v>2</v>
      </c>
      <c r="E64" s="8">
        <f t="shared" si="10"/>
        <v>3</v>
      </c>
    </row>
    <row r="65" spans="2:5" x14ac:dyDescent="0.25">
      <c r="B65" s="11" t="s">
        <v>23</v>
      </c>
      <c r="C65" s="11" t="s">
        <v>24</v>
      </c>
      <c r="D65" s="8">
        <f t="shared" si="9"/>
        <v>1</v>
      </c>
      <c r="E65" s="8">
        <f t="shared" si="10"/>
        <v>3</v>
      </c>
    </row>
    <row r="66" spans="2:5" x14ac:dyDescent="0.25">
      <c r="B66" s="11" t="s">
        <v>23</v>
      </c>
      <c r="C66" s="11" t="s">
        <v>24</v>
      </c>
      <c r="D66" s="8">
        <f t="shared" si="9"/>
        <v>1</v>
      </c>
      <c r="E66" s="8">
        <f t="shared" si="10"/>
        <v>3</v>
      </c>
    </row>
    <row r="67" spans="2:5" x14ac:dyDescent="0.25">
      <c r="B67" s="11" t="s">
        <v>32</v>
      </c>
      <c r="C67" s="11" t="s">
        <v>34</v>
      </c>
      <c r="D67" s="8">
        <f t="shared" si="9"/>
        <v>4</v>
      </c>
      <c r="E67" s="8">
        <f t="shared" si="10"/>
        <v>1</v>
      </c>
    </row>
    <row r="68" spans="2:5" x14ac:dyDescent="0.25">
      <c r="B68" s="11" t="s">
        <v>53</v>
      </c>
      <c r="C68" s="11" t="s">
        <v>42</v>
      </c>
      <c r="D68" s="8">
        <f t="shared" si="9"/>
        <v>0</v>
      </c>
      <c r="E68" s="8">
        <f t="shared" si="10"/>
        <v>4</v>
      </c>
    </row>
    <row r="69" spans="2:5" x14ac:dyDescent="0.25">
      <c r="B69" s="11" t="s">
        <v>53</v>
      </c>
      <c r="C69" s="11" t="s">
        <v>24</v>
      </c>
      <c r="D69" s="8">
        <f t="shared" si="9"/>
        <v>0</v>
      </c>
      <c r="E69" s="8">
        <f t="shared" si="10"/>
        <v>3</v>
      </c>
    </row>
    <row r="70" spans="2:5" x14ac:dyDescent="0.25">
      <c r="B70" s="11" t="s">
        <v>32</v>
      </c>
      <c r="C70" s="11" t="s">
        <v>34</v>
      </c>
      <c r="D70" s="8">
        <f t="shared" si="9"/>
        <v>4</v>
      </c>
      <c r="E70" s="8">
        <f t="shared" si="10"/>
        <v>1</v>
      </c>
    </row>
    <row r="71" spans="2:5" x14ac:dyDescent="0.25">
      <c r="B71" s="11" t="s">
        <v>86</v>
      </c>
      <c r="C71" s="11" t="s">
        <v>34</v>
      </c>
      <c r="D71" s="8">
        <f t="shared" si="9"/>
        <v>3</v>
      </c>
      <c r="E71" s="8">
        <f t="shared" si="10"/>
        <v>1</v>
      </c>
    </row>
    <row r="72" spans="2:5" x14ac:dyDescent="0.25">
      <c r="B72" s="11" t="s">
        <v>48</v>
      </c>
      <c r="C72" s="11" t="s">
        <v>24</v>
      </c>
      <c r="D72" s="8">
        <f t="shared" si="9"/>
        <v>2</v>
      </c>
      <c r="E72" s="8">
        <f t="shared" si="10"/>
        <v>3</v>
      </c>
    </row>
    <row r="73" spans="2:5" x14ac:dyDescent="0.25">
      <c r="B73" s="11" t="s">
        <v>23</v>
      </c>
      <c r="C73" s="11" t="s">
        <v>42</v>
      </c>
      <c r="D73" s="8">
        <f t="shared" si="9"/>
        <v>1</v>
      </c>
      <c r="E73" s="8">
        <f t="shared" si="10"/>
        <v>4</v>
      </c>
    </row>
    <row r="74" spans="2:5" x14ac:dyDescent="0.25">
      <c r="B74" s="11" t="s">
        <v>53</v>
      </c>
      <c r="C74" s="11" t="s">
        <v>42</v>
      </c>
      <c r="D74" s="8">
        <f t="shared" si="9"/>
        <v>0</v>
      </c>
      <c r="E74" s="8">
        <f t="shared" si="10"/>
        <v>4</v>
      </c>
    </row>
    <row r="75" spans="2:5" x14ac:dyDescent="0.25">
      <c r="B75" s="11" t="s">
        <v>86</v>
      </c>
      <c r="C75" s="11" t="s">
        <v>24</v>
      </c>
      <c r="D75" s="8">
        <f t="shared" si="9"/>
        <v>3</v>
      </c>
      <c r="E75" s="8">
        <f t="shared" si="10"/>
        <v>3</v>
      </c>
    </row>
    <row r="76" spans="2:5" x14ac:dyDescent="0.25">
      <c r="B76" s="11" t="s">
        <v>23</v>
      </c>
      <c r="C76" s="11" t="s">
        <v>48</v>
      </c>
      <c r="D76" s="8">
        <f t="shared" si="9"/>
        <v>1</v>
      </c>
      <c r="E76" s="8">
        <f t="shared" si="10"/>
        <v>2</v>
      </c>
    </row>
    <row r="77" spans="2:5" x14ac:dyDescent="0.25">
      <c r="B77" s="11" t="s">
        <v>23</v>
      </c>
      <c r="C77" s="11" t="s">
        <v>34</v>
      </c>
      <c r="D77" s="8">
        <f t="shared" si="9"/>
        <v>1</v>
      </c>
      <c r="E77" s="8">
        <f t="shared" si="10"/>
        <v>1</v>
      </c>
    </row>
    <row r="78" spans="2:5" x14ac:dyDescent="0.25">
      <c r="B78" s="11" t="s">
        <v>23</v>
      </c>
      <c r="C78" s="11" t="s">
        <v>24</v>
      </c>
      <c r="D78" s="8">
        <f t="shared" si="9"/>
        <v>1</v>
      </c>
      <c r="E78" s="8">
        <f t="shared" si="10"/>
        <v>3</v>
      </c>
    </row>
    <row r="79" spans="2:5" x14ac:dyDescent="0.25">
      <c r="B79" s="11" t="s">
        <v>23</v>
      </c>
      <c r="C79" s="11" t="s">
        <v>24</v>
      </c>
      <c r="D79" s="8">
        <f t="shared" si="9"/>
        <v>1</v>
      </c>
      <c r="E79" s="8">
        <f t="shared" si="10"/>
        <v>3</v>
      </c>
    </row>
    <row r="80" spans="2:5" x14ac:dyDescent="0.25">
      <c r="B80" s="11" t="s">
        <v>48</v>
      </c>
      <c r="C80" s="11" t="s">
        <v>42</v>
      </c>
      <c r="D80" s="8">
        <f t="shared" ref="D80:D86" si="11">_xlfn.IFS(B80=$F$4, 0, B80=$C$4, 1, B80=$E$4, 2, B80=$G$4, 3, B80=$D$4, 4)</f>
        <v>2</v>
      </c>
      <c r="E80" s="8">
        <f t="shared" ref="E80:E86" si="12">_xlfn.IFS(C80=$B$6, 3, C80=$B$8, 4, C80=$B$9, 2, C80=$B$7, 1, C80=$B$10, 0)</f>
        <v>4</v>
      </c>
    </row>
    <row r="81" spans="2:5" x14ac:dyDescent="0.25">
      <c r="B81" s="11" t="s">
        <v>23</v>
      </c>
      <c r="C81" s="11" t="s">
        <v>42</v>
      </c>
      <c r="D81" s="8">
        <f t="shared" si="11"/>
        <v>1</v>
      </c>
      <c r="E81" s="8">
        <f t="shared" si="12"/>
        <v>4</v>
      </c>
    </row>
    <row r="82" spans="2:5" x14ac:dyDescent="0.25">
      <c r="B82" s="11" t="s">
        <v>23</v>
      </c>
      <c r="C82" s="11" t="s">
        <v>34</v>
      </c>
      <c r="D82" s="8">
        <f t="shared" si="11"/>
        <v>1</v>
      </c>
      <c r="E82" s="8">
        <f t="shared" si="12"/>
        <v>1</v>
      </c>
    </row>
    <row r="83" spans="2:5" x14ac:dyDescent="0.25">
      <c r="B83" s="11" t="s">
        <v>53</v>
      </c>
      <c r="C83" s="11" t="s">
        <v>24</v>
      </c>
      <c r="D83" s="8">
        <f t="shared" si="11"/>
        <v>0</v>
      </c>
      <c r="E83" s="8">
        <f t="shared" si="12"/>
        <v>3</v>
      </c>
    </row>
    <row r="84" spans="2:5" x14ac:dyDescent="0.25">
      <c r="B84" s="11" t="s">
        <v>86</v>
      </c>
      <c r="C84" s="11" t="s">
        <v>24</v>
      </c>
      <c r="D84" s="8">
        <f t="shared" si="11"/>
        <v>3</v>
      </c>
      <c r="E84" s="8">
        <f t="shared" si="12"/>
        <v>3</v>
      </c>
    </row>
    <row r="85" spans="2:5" x14ac:dyDescent="0.25">
      <c r="B85" s="11" t="s">
        <v>48</v>
      </c>
      <c r="C85" s="11" t="s">
        <v>24</v>
      </c>
      <c r="D85" s="8">
        <f t="shared" si="11"/>
        <v>2</v>
      </c>
      <c r="E85" s="8">
        <f t="shared" si="12"/>
        <v>3</v>
      </c>
    </row>
    <row r="86" spans="2:5" x14ac:dyDescent="0.25">
      <c r="B86" s="11" t="s">
        <v>23</v>
      </c>
      <c r="C86" s="11" t="s">
        <v>48</v>
      </c>
      <c r="D86" s="8">
        <f t="shared" si="11"/>
        <v>1</v>
      </c>
      <c r="E86" s="8">
        <f t="shared" si="12"/>
        <v>2</v>
      </c>
    </row>
  </sheetData>
  <mergeCells count="3">
    <mergeCell ref="D3:G3"/>
    <mergeCell ref="L3:N3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Ответы на форму (1)</vt:lpstr>
      <vt:lpstr>Лист2</vt:lpstr>
      <vt:lpstr>Для 2 гипотезы</vt:lpstr>
      <vt:lpstr>Лист4</vt:lpstr>
      <vt:lpstr>Для 3 гипотезы</vt:lpstr>
      <vt:lpstr>Для 4 гипотезы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2023-05-31T17:55:08Z</dcterms:created>
  <dcterms:modified xsi:type="dcterms:W3CDTF">2023-06-01T13:32:08Z</dcterms:modified>
</cp:coreProperties>
</file>