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" documentId="8_{6BDBC167-2C39-40D2-AB5C-E5CCDCDFCF54}" xr6:coauthVersionLast="47" xr6:coauthVersionMax="47" xr10:uidLastSave="{358946F7-A246-4FE0-8D48-6751E87BF8D8}"/>
  <bookViews>
    <workbookView xWindow="-108" yWindow="-108" windowWidth="23256" windowHeight="12576" activeTab="1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Лист3" sheetId="4" r:id="rId4"/>
    <sheet name="Лист 4" sheetId="5" r:id="rId5"/>
    <sheet name="Лист5" sheetId="6" r:id="rId6"/>
    <sheet name="Лист6" sheetId="7" r:id="rId7"/>
    <sheet name="Лист7" sheetId="8" r:id="rId8"/>
    <sheet name="Лист8" sheetId="9" r:id="rId9"/>
  </sheets>
  <calcPr calcId="191029"/>
</workbook>
</file>

<file path=xl/calcChain.xml><?xml version="1.0" encoding="utf-8"?>
<calcChain xmlns="http://schemas.openxmlformats.org/spreadsheetml/2006/main">
  <c r="L14" i="9" l="1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" i="9"/>
  <c r="P7" i="9"/>
  <c r="K7" i="9"/>
  <c r="L7" i="9"/>
  <c r="M7" i="9"/>
  <c r="N7" i="9"/>
  <c r="K8" i="9"/>
  <c r="L8" i="9"/>
  <c r="M8" i="9"/>
  <c r="N8" i="9"/>
  <c r="K9" i="9"/>
  <c r="L9" i="9"/>
  <c r="M9" i="9"/>
  <c r="N9" i="9"/>
  <c r="N6" i="9"/>
  <c r="M6" i="9"/>
  <c r="L6" i="9"/>
  <c r="K6" i="9"/>
  <c r="H10" i="9"/>
  <c r="H7" i="9"/>
  <c r="H8" i="9"/>
  <c r="H9" i="9"/>
  <c r="H6" i="9"/>
  <c r="E10" i="9"/>
  <c r="F10" i="9"/>
  <c r="G10" i="9"/>
  <c r="D10" i="9"/>
  <c r="D7" i="9"/>
  <c r="E7" i="9"/>
  <c r="F7" i="9"/>
  <c r="G7" i="9"/>
  <c r="D8" i="9"/>
  <c r="E8" i="9"/>
  <c r="F8" i="9"/>
  <c r="G8" i="9"/>
  <c r="D9" i="9"/>
  <c r="E9" i="9"/>
  <c r="F9" i="9"/>
  <c r="G9" i="9"/>
  <c r="G6" i="9"/>
  <c r="F6" i="9"/>
  <c r="E6" i="9"/>
  <c r="D6" i="9"/>
  <c r="L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2" i="8"/>
  <c r="P7" i="8"/>
  <c r="K7" i="8"/>
  <c r="L7" i="8"/>
  <c r="M7" i="8"/>
  <c r="N7" i="8"/>
  <c r="K8" i="8"/>
  <c r="L8" i="8"/>
  <c r="M8" i="8"/>
  <c r="N8" i="8"/>
  <c r="N6" i="8"/>
  <c r="M6" i="8"/>
  <c r="L6" i="8"/>
  <c r="K6" i="8"/>
  <c r="H9" i="8"/>
  <c r="H7" i="8"/>
  <c r="H8" i="8"/>
  <c r="H6" i="8"/>
  <c r="E9" i="8"/>
  <c r="F9" i="8"/>
  <c r="G9" i="8"/>
  <c r="D9" i="8"/>
  <c r="D7" i="8"/>
  <c r="E7" i="8"/>
  <c r="F7" i="8"/>
  <c r="G7" i="8"/>
  <c r="D8" i="8"/>
  <c r="E8" i="8"/>
  <c r="F8" i="8"/>
  <c r="G8" i="8"/>
  <c r="G6" i="8"/>
  <c r="F6" i="8"/>
  <c r="E6" i="8"/>
  <c r="D6" i="8"/>
  <c r="K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" i="7"/>
  <c r="O7" i="7"/>
  <c r="J7" i="7"/>
  <c r="K7" i="7"/>
  <c r="L7" i="7"/>
  <c r="M7" i="7"/>
  <c r="J8" i="7"/>
  <c r="K8" i="7"/>
  <c r="L8" i="7"/>
  <c r="M8" i="7"/>
  <c r="J9" i="7"/>
  <c r="K9" i="7"/>
  <c r="L9" i="7"/>
  <c r="M9" i="7"/>
  <c r="M6" i="7"/>
  <c r="L6" i="7"/>
  <c r="K6" i="7"/>
  <c r="J6" i="7"/>
  <c r="G10" i="7"/>
  <c r="G7" i="7"/>
  <c r="G8" i="7"/>
  <c r="G9" i="7"/>
  <c r="G6" i="7"/>
  <c r="D10" i="7"/>
  <c r="E10" i="7"/>
  <c r="F10" i="7"/>
  <c r="C10" i="7"/>
  <c r="C7" i="7"/>
  <c r="D7" i="7"/>
  <c r="E7" i="7"/>
  <c r="F7" i="7"/>
  <c r="C8" i="7"/>
  <c r="D8" i="7"/>
  <c r="E8" i="7"/>
  <c r="F8" i="7"/>
  <c r="C9" i="7"/>
  <c r="D9" i="7"/>
  <c r="E9" i="7"/>
  <c r="F9" i="7"/>
  <c r="F6" i="7"/>
  <c r="E6" i="7"/>
  <c r="D6" i="7"/>
  <c r="C6" i="7"/>
  <c r="O8" i="6"/>
  <c r="I8" i="4"/>
  <c r="M7" i="4" s="1"/>
  <c r="H9" i="3"/>
  <c r="I10" i="5"/>
  <c r="O7" i="5" s="1"/>
  <c r="G36" i="6"/>
  <c r="D35" i="6"/>
  <c r="E35" i="6"/>
  <c r="F35" i="6"/>
  <c r="C35" i="6"/>
  <c r="G35" i="6" s="1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G23" i="6" s="1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F7" i="6"/>
  <c r="E7" i="6"/>
  <c r="D7" i="6"/>
  <c r="C7" i="6"/>
  <c r="L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" i="5"/>
  <c r="L7" i="5"/>
  <c r="M7" i="5"/>
  <c r="N7" i="5"/>
  <c r="L8" i="5"/>
  <c r="N8" i="5"/>
  <c r="O8" i="5"/>
  <c r="P8" i="5"/>
  <c r="L9" i="5"/>
  <c r="O9" i="5"/>
  <c r="P6" i="5"/>
  <c r="O6" i="5"/>
  <c r="N6" i="5"/>
  <c r="M6" i="5"/>
  <c r="E10" i="5"/>
  <c r="F10" i="5"/>
  <c r="G10" i="5"/>
  <c r="H10" i="5"/>
  <c r="D10" i="5"/>
  <c r="I7" i="5"/>
  <c r="I8" i="5"/>
  <c r="I9" i="5"/>
  <c r="I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H6" i="5"/>
  <c r="G6" i="5"/>
  <c r="F6" i="5"/>
  <c r="E6" i="5"/>
  <c r="D6" i="5"/>
  <c r="L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1" i="4"/>
  <c r="L6" i="4"/>
  <c r="N6" i="4"/>
  <c r="O6" i="4"/>
  <c r="P6" i="4"/>
  <c r="L7" i="4"/>
  <c r="N7" i="4"/>
  <c r="O7" i="4"/>
  <c r="P5" i="4"/>
  <c r="O5" i="4"/>
  <c r="N5" i="4"/>
  <c r="M5" i="4"/>
  <c r="E8" i="4"/>
  <c r="F8" i="4"/>
  <c r="G8" i="4"/>
  <c r="H8" i="4"/>
  <c r="D8" i="4"/>
  <c r="I6" i="4"/>
  <c r="I7" i="4"/>
  <c r="I5" i="4"/>
  <c r="D6" i="4"/>
  <c r="E6" i="4"/>
  <c r="F6" i="4"/>
  <c r="G6" i="4"/>
  <c r="H6" i="4"/>
  <c r="D7" i="4"/>
  <c r="E7" i="4"/>
  <c r="F7" i="4"/>
  <c r="G7" i="4"/>
  <c r="H7" i="4"/>
  <c r="H5" i="4"/>
  <c r="G5" i="4"/>
  <c r="F5" i="4"/>
  <c r="E5" i="4"/>
  <c r="D5" i="4"/>
  <c r="L13" i="3"/>
  <c r="K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3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O5" i="3"/>
  <c r="N5" i="3"/>
  <c r="M5" i="3"/>
  <c r="L5" i="3"/>
  <c r="K5" i="3"/>
  <c r="Q5" i="3" s="1"/>
  <c r="L6" i="2"/>
  <c r="H6" i="3"/>
  <c r="H7" i="3"/>
  <c r="H8" i="3"/>
  <c r="H5" i="3"/>
  <c r="D9" i="3"/>
  <c r="E9" i="3"/>
  <c r="F9" i="3"/>
  <c r="G9" i="3"/>
  <c r="C9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G5" i="3"/>
  <c r="F5" i="3"/>
  <c r="E5" i="3"/>
  <c r="D5" i="3"/>
  <c r="C5" i="3"/>
  <c r="S39" i="2"/>
  <c r="O38" i="2"/>
  <c r="T38" i="2"/>
  <c r="S38" i="2"/>
  <c r="P7" i="4" l="1"/>
  <c r="M6" i="4"/>
  <c r="L5" i="4"/>
  <c r="P9" i="5"/>
  <c r="M8" i="5"/>
  <c r="N9" i="5"/>
  <c r="P7" i="5"/>
  <c r="L6" i="5"/>
  <c r="R6" i="5" s="1"/>
  <c r="M9" i="5"/>
  <c r="G16" i="6"/>
  <c r="G8" i="6"/>
  <c r="G31" i="6"/>
  <c r="D36" i="6"/>
  <c r="E36" i="6"/>
  <c r="G32" i="6"/>
  <c r="G24" i="6"/>
  <c r="G17" i="6"/>
  <c r="G9" i="6"/>
  <c r="G34" i="6"/>
  <c r="G30" i="6"/>
  <c r="G28" i="6"/>
  <c r="G26" i="6"/>
  <c r="G22" i="6"/>
  <c r="G21" i="6"/>
  <c r="G19" i="6"/>
  <c r="G15" i="6"/>
  <c r="G13" i="6"/>
  <c r="G11" i="6"/>
  <c r="G7" i="6"/>
  <c r="F36" i="6"/>
  <c r="G33" i="6"/>
  <c r="G29" i="6"/>
  <c r="G27" i="6"/>
  <c r="G25" i="6"/>
  <c r="G20" i="6"/>
  <c r="G18" i="6"/>
  <c r="G14" i="6"/>
  <c r="G12" i="6"/>
  <c r="G10" i="6"/>
  <c r="C36" i="6"/>
  <c r="E35" i="2"/>
  <c r="F35" i="2"/>
  <c r="G35" i="2"/>
  <c r="H35" i="2"/>
  <c r="D3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H6" i="2"/>
  <c r="G6" i="2"/>
  <c r="F6" i="2"/>
  <c r="E6" i="2"/>
  <c r="R5" i="4" l="1"/>
  <c r="J8" i="6"/>
  <c r="I14" i="2"/>
  <c r="I30" i="2"/>
  <c r="I23" i="2"/>
  <c r="I9" i="2"/>
  <c r="I16" i="2"/>
  <c r="I8" i="2"/>
  <c r="I29" i="2"/>
  <c r="I22" i="2"/>
  <c r="I15" i="2"/>
  <c r="I7" i="2"/>
  <c r="I28" i="2"/>
  <c r="I35" i="2"/>
  <c r="I24" i="2"/>
  <c r="I6" i="2"/>
  <c r="I27" i="2"/>
  <c r="I13" i="2"/>
  <c r="I31" i="2"/>
  <c r="I34" i="2"/>
  <c r="I20" i="2"/>
  <c r="I12" i="2"/>
  <c r="I17" i="2"/>
  <c r="I33" i="2"/>
  <c r="I26" i="2"/>
  <c r="I19" i="2"/>
  <c r="I11" i="2"/>
  <c r="I32" i="2"/>
  <c r="I25" i="2"/>
  <c r="I18" i="2"/>
  <c r="I10" i="2"/>
  <c r="I21" i="2"/>
  <c r="G36" i="2"/>
  <c r="F36" i="2"/>
  <c r="E36" i="2"/>
  <c r="D36" i="2"/>
  <c r="H36" i="2"/>
  <c r="J24" i="6" l="1"/>
  <c r="J9" i="6"/>
  <c r="J20" i="6"/>
  <c r="J22" i="6"/>
  <c r="J21" i="6"/>
  <c r="J34" i="6"/>
  <c r="J19" i="6"/>
  <c r="J31" i="6"/>
  <c r="J14" i="6"/>
  <c r="J32" i="6"/>
  <c r="J17" i="6"/>
  <c r="J29" i="6"/>
  <c r="J12" i="6"/>
  <c r="J35" i="6"/>
  <c r="J33" i="6"/>
  <c r="J15" i="6"/>
  <c r="J13" i="6"/>
  <c r="M19" i="6"/>
  <c r="K8" i="6"/>
  <c r="K10" i="6"/>
  <c r="K12" i="6"/>
  <c r="K14" i="6"/>
  <c r="K16" i="6"/>
  <c r="K18" i="6"/>
  <c r="K20" i="6"/>
  <c r="K23" i="6"/>
  <c r="K25" i="6"/>
  <c r="K27" i="6"/>
  <c r="K29" i="6"/>
  <c r="K31" i="6"/>
  <c r="K33" i="6"/>
  <c r="K35" i="6"/>
  <c r="M21" i="6"/>
  <c r="L8" i="6"/>
  <c r="L10" i="6"/>
  <c r="L12" i="6"/>
  <c r="L14" i="6"/>
  <c r="L16" i="6"/>
  <c r="L18" i="6"/>
  <c r="L20" i="6"/>
  <c r="L23" i="6"/>
  <c r="L25" i="6"/>
  <c r="L27" i="6"/>
  <c r="L29" i="6"/>
  <c r="L31" i="6"/>
  <c r="L33" i="6"/>
  <c r="L35" i="6"/>
  <c r="L17" i="6"/>
  <c r="K7" i="6"/>
  <c r="M9" i="6"/>
  <c r="M24" i="6"/>
  <c r="M32" i="6"/>
  <c r="M8" i="6"/>
  <c r="M10" i="6"/>
  <c r="M12" i="6"/>
  <c r="M14" i="6"/>
  <c r="M16" i="6"/>
  <c r="M18" i="6"/>
  <c r="M20" i="6"/>
  <c r="M23" i="6"/>
  <c r="M25" i="6"/>
  <c r="M27" i="6"/>
  <c r="M29" i="6"/>
  <c r="M31" i="6"/>
  <c r="M33" i="6"/>
  <c r="M35" i="6"/>
  <c r="L15" i="6"/>
  <c r="M17" i="6"/>
  <c r="M26" i="6"/>
  <c r="M7" i="6"/>
  <c r="L13" i="6"/>
  <c r="M13" i="6"/>
  <c r="M34" i="6"/>
  <c r="K9" i="6"/>
  <c r="K11" i="6"/>
  <c r="K13" i="6"/>
  <c r="K15" i="6"/>
  <c r="K17" i="6"/>
  <c r="K19" i="6"/>
  <c r="K21" i="6"/>
  <c r="K22" i="6"/>
  <c r="K24" i="6"/>
  <c r="K26" i="6"/>
  <c r="K28" i="6"/>
  <c r="K30" i="6"/>
  <c r="K32" i="6"/>
  <c r="K34" i="6"/>
  <c r="L7" i="6"/>
  <c r="L11" i="6"/>
  <c r="M11" i="6"/>
  <c r="M22" i="6"/>
  <c r="M30" i="6"/>
  <c r="L9" i="6"/>
  <c r="L19" i="6"/>
  <c r="L21" i="6"/>
  <c r="L22" i="6"/>
  <c r="L24" i="6"/>
  <c r="L26" i="6"/>
  <c r="L28" i="6"/>
  <c r="L30" i="6"/>
  <c r="L32" i="6"/>
  <c r="L34" i="6"/>
  <c r="M15" i="6"/>
  <c r="M28" i="6"/>
  <c r="J18" i="6"/>
  <c r="J7" i="6"/>
  <c r="J16" i="6"/>
  <c r="J30" i="6"/>
  <c r="J27" i="6"/>
  <c r="J10" i="6"/>
  <c r="J28" i="6"/>
  <c r="J25" i="6"/>
  <c r="J26" i="6"/>
  <c r="J11" i="6"/>
  <c r="J23" i="6"/>
  <c r="I36" i="2"/>
  <c r="P30" i="2" s="1"/>
  <c r="W30" i="2" s="1"/>
  <c r="O7" i="2" l="1"/>
  <c r="V7" i="2" s="1"/>
  <c r="N33" i="2"/>
  <c r="U33" i="2" s="1"/>
  <c r="N13" i="2"/>
  <c r="U13" i="2" s="1"/>
  <c r="O16" i="2"/>
  <c r="V16" i="2" s="1"/>
  <c r="M32" i="2"/>
  <c r="T32" i="2" s="1"/>
  <c r="L20" i="2"/>
  <c r="S20" i="2" s="1"/>
  <c r="M20" i="2"/>
  <c r="T20" i="2" s="1"/>
  <c r="L31" i="2"/>
  <c r="S31" i="2" s="1"/>
  <c r="M17" i="2"/>
  <c r="T17" i="2" s="1"/>
  <c r="M11" i="2"/>
  <c r="T11" i="2" s="1"/>
  <c r="L7" i="2"/>
  <c r="S7" i="2" s="1"/>
  <c r="P34" i="2"/>
  <c r="W34" i="2" s="1"/>
  <c r="O6" i="2"/>
  <c r="V6" i="2" s="1"/>
  <c r="N14" i="2"/>
  <c r="U14" i="2" s="1"/>
  <c r="N11" i="2"/>
  <c r="U11" i="2" s="1"/>
  <c r="L9" i="2"/>
  <c r="S9" i="2" s="1"/>
  <c r="N6" i="2"/>
  <c r="U6" i="2" s="1"/>
  <c r="O9" i="2"/>
  <c r="V9" i="2" s="1"/>
  <c r="L8" i="2"/>
  <c r="S8" i="2" s="1"/>
  <c r="N15" i="2"/>
  <c r="U15" i="2" s="1"/>
  <c r="N20" i="2"/>
  <c r="U20" i="2" s="1"/>
  <c r="M35" i="2"/>
  <c r="T35" i="2" s="1"/>
  <c r="P35" i="2"/>
  <c r="W35" i="2" s="1"/>
  <c r="P14" i="2"/>
  <c r="W14" i="2" s="1"/>
  <c r="N9" i="2"/>
  <c r="U9" i="2" s="1"/>
  <c r="L29" i="2"/>
  <c r="S29" i="2" s="1"/>
  <c r="N31" i="2"/>
  <c r="U31" i="2" s="1"/>
  <c r="N19" i="2"/>
  <c r="U19" i="2" s="1"/>
  <c r="M33" i="2"/>
  <c r="T33" i="2" s="1"/>
  <c r="P29" i="2"/>
  <c r="W29" i="2" s="1"/>
  <c r="P12" i="2"/>
  <c r="W12" i="2" s="1"/>
  <c r="L30" i="2"/>
  <c r="S30" i="2" s="1"/>
  <c r="O30" i="2"/>
  <c r="V30" i="2" s="1"/>
  <c r="M14" i="2"/>
  <c r="T14" i="2" s="1"/>
  <c r="P25" i="2"/>
  <c r="W25" i="2" s="1"/>
  <c r="N25" i="2"/>
  <c r="U25" i="2" s="1"/>
  <c r="O23" i="2"/>
  <c r="V23" i="2" s="1"/>
  <c r="L28" i="2"/>
  <c r="S28" i="2" s="1"/>
  <c r="M18" i="2"/>
  <c r="T18" i="2" s="1"/>
  <c r="M27" i="2"/>
  <c r="T27" i="2" s="1"/>
  <c r="N21" i="2"/>
  <c r="U21" i="2" s="1"/>
  <c r="O34" i="2"/>
  <c r="V34" i="2" s="1"/>
  <c r="O24" i="2"/>
  <c r="V24" i="2" s="1"/>
  <c r="L12" i="2"/>
  <c r="S12" i="2" s="1"/>
  <c r="L14" i="2"/>
  <c r="S14" i="2" s="1"/>
  <c r="O29" i="2"/>
  <c r="V29" i="2" s="1"/>
  <c r="M30" i="2"/>
  <c r="T30" i="2" s="1"/>
  <c r="M26" i="2"/>
  <c r="T26" i="2" s="1"/>
  <c r="P19" i="2"/>
  <c r="W19" i="2" s="1"/>
  <c r="N29" i="2"/>
  <c r="U29" i="2" s="1"/>
  <c r="L33" i="2"/>
  <c r="S33" i="2" s="1"/>
  <c r="O27" i="2"/>
  <c r="V27" i="2" s="1"/>
  <c r="P21" i="2"/>
  <c r="W21" i="2" s="1"/>
  <c r="L11" i="2"/>
  <c r="S11" i="2" s="1"/>
  <c r="L34" i="2"/>
  <c r="S34" i="2" s="1"/>
  <c r="O11" i="2"/>
  <c r="V11" i="2" s="1"/>
  <c r="P22" i="2"/>
  <c r="W22" i="2" s="1"/>
  <c r="N23" i="2"/>
  <c r="U23" i="2" s="1"/>
  <c r="L18" i="2"/>
  <c r="S18" i="2" s="1"/>
  <c r="L13" i="2"/>
  <c r="S13" i="2" s="1"/>
  <c r="N17" i="2"/>
  <c r="U17" i="2" s="1"/>
  <c r="M10" i="2"/>
  <c r="T10" i="2" s="1"/>
  <c r="M19" i="2"/>
  <c r="T19" i="2" s="1"/>
  <c r="P11" i="2"/>
  <c r="W11" i="2" s="1"/>
  <c r="O18" i="2"/>
  <c r="V18" i="2" s="1"/>
  <c r="N24" i="2"/>
  <c r="U24" i="2" s="1"/>
  <c r="N26" i="2"/>
  <c r="U26" i="2" s="1"/>
  <c r="N27" i="2"/>
  <c r="U27" i="2" s="1"/>
  <c r="L32" i="2"/>
  <c r="S32" i="2" s="1"/>
  <c r="L24" i="2"/>
  <c r="S24" i="2" s="1"/>
  <c r="L22" i="2"/>
  <c r="S22" i="2" s="1"/>
  <c r="O12" i="2"/>
  <c r="V12" i="2" s="1"/>
  <c r="O14" i="2"/>
  <c r="V14" i="2" s="1"/>
  <c r="N34" i="2"/>
  <c r="U34" i="2" s="1"/>
  <c r="M34" i="2"/>
  <c r="T34" i="2" s="1"/>
  <c r="M28" i="2"/>
  <c r="T28" i="2" s="1"/>
  <c r="M31" i="2"/>
  <c r="T31" i="2" s="1"/>
  <c r="M15" i="2"/>
  <c r="T15" i="2" s="1"/>
  <c r="P33" i="2"/>
  <c r="W33" i="2" s="1"/>
  <c r="P15" i="2"/>
  <c r="W15" i="2" s="1"/>
  <c r="P28" i="2"/>
  <c r="W28" i="2" s="1"/>
  <c r="P10" i="2"/>
  <c r="W10" i="2" s="1"/>
  <c r="O20" i="2"/>
  <c r="V20" i="2" s="1"/>
  <c r="M21" i="2"/>
  <c r="T21" i="2" s="1"/>
  <c r="O8" i="2"/>
  <c r="V8" i="2" s="1"/>
  <c r="O21" i="2"/>
  <c r="V21" i="2" s="1"/>
  <c r="L10" i="2"/>
  <c r="S10" i="2" s="1"/>
  <c r="L17" i="2"/>
  <c r="S17" i="2" s="1"/>
  <c r="L15" i="2"/>
  <c r="S15" i="2" s="1"/>
  <c r="O28" i="2"/>
  <c r="V28" i="2" s="1"/>
  <c r="N35" i="2"/>
  <c r="U35" i="2" s="1"/>
  <c r="M25" i="2"/>
  <c r="T25" i="2" s="1"/>
  <c r="M23" i="2"/>
  <c r="T23" i="2" s="1"/>
  <c r="M29" i="2"/>
  <c r="T29" i="2" s="1"/>
  <c r="M13" i="2"/>
  <c r="T13" i="2" s="1"/>
  <c r="P31" i="2"/>
  <c r="W31" i="2" s="1"/>
  <c r="P13" i="2"/>
  <c r="W13" i="2" s="1"/>
  <c r="P8" i="2"/>
  <c r="W8" i="2" s="1"/>
  <c r="O35" i="2"/>
  <c r="V35" i="2" s="1"/>
  <c r="M9" i="2"/>
  <c r="T9" i="2" s="1"/>
  <c r="P27" i="2"/>
  <c r="W27" i="2" s="1"/>
  <c r="P9" i="2"/>
  <c r="W9" i="2" s="1"/>
  <c r="O25" i="2"/>
  <c r="V25" i="2" s="1"/>
  <c r="O15" i="2"/>
  <c r="V15" i="2" s="1"/>
  <c r="O17" i="2"/>
  <c r="V17" i="2" s="1"/>
  <c r="O19" i="2"/>
  <c r="V19" i="2" s="1"/>
  <c r="O22" i="2"/>
  <c r="V22" i="2" s="1"/>
  <c r="L26" i="2"/>
  <c r="S26" i="2" s="1"/>
  <c r="S6" i="2"/>
  <c r="L23" i="2"/>
  <c r="S23" i="2" s="1"/>
  <c r="L35" i="2"/>
  <c r="S35" i="2" s="1"/>
  <c r="N16" i="2"/>
  <c r="U16" i="2" s="1"/>
  <c r="N18" i="2"/>
  <c r="U18" i="2" s="1"/>
  <c r="O13" i="2"/>
  <c r="V13" i="2" s="1"/>
  <c r="M12" i="2"/>
  <c r="T12" i="2" s="1"/>
  <c r="M24" i="2"/>
  <c r="T24" i="2" s="1"/>
  <c r="M7" i="2"/>
  <c r="T7" i="2" s="1"/>
  <c r="P26" i="2"/>
  <c r="W26" i="2" s="1"/>
  <c r="P7" i="2"/>
  <c r="W7" i="2" s="1"/>
  <c r="P20" i="2"/>
  <c r="W20" i="2" s="1"/>
  <c r="N28" i="2"/>
  <c r="U28" i="2" s="1"/>
  <c r="O26" i="2"/>
  <c r="V26" i="2" s="1"/>
  <c r="P23" i="2"/>
  <c r="W23" i="2" s="1"/>
  <c r="N8" i="2"/>
  <c r="U8" i="2" s="1"/>
  <c r="N10" i="2"/>
  <c r="U10" i="2" s="1"/>
  <c r="N12" i="2"/>
  <c r="U12" i="2" s="1"/>
  <c r="L19" i="2"/>
  <c r="S19" i="2" s="1"/>
  <c r="L25" i="2"/>
  <c r="S25" i="2" s="1"/>
  <c r="L16" i="2"/>
  <c r="S16" i="2" s="1"/>
  <c r="L27" i="2"/>
  <c r="S27" i="2" s="1"/>
  <c r="N30" i="2"/>
  <c r="U30" i="2" s="1"/>
  <c r="N32" i="2"/>
  <c r="U32" i="2" s="1"/>
  <c r="O31" i="2"/>
  <c r="V31" i="2" s="1"/>
  <c r="M16" i="2"/>
  <c r="T16" i="2" s="1"/>
  <c r="M8" i="2"/>
  <c r="T8" i="2" s="1"/>
  <c r="M22" i="2"/>
  <c r="T22" i="2" s="1"/>
  <c r="M6" i="2"/>
  <c r="T6" i="2" s="1"/>
  <c r="P24" i="2"/>
  <c r="W24" i="2" s="1"/>
  <c r="P6" i="2"/>
  <c r="W6" i="2" s="1"/>
  <c r="P18" i="2"/>
  <c r="W18" i="2" s="1"/>
  <c r="N7" i="2"/>
  <c r="U7" i="2" s="1"/>
  <c r="O33" i="2"/>
  <c r="V33" i="2" s="1"/>
  <c r="O10" i="2"/>
  <c r="V10" i="2" s="1"/>
  <c r="P17" i="2"/>
  <c r="W17" i="2" s="1"/>
  <c r="P32" i="2"/>
  <c r="W32" i="2" s="1"/>
  <c r="P16" i="2"/>
  <c r="W16" i="2" s="1"/>
  <c r="O32" i="2"/>
  <c r="V32" i="2" s="1"/>
  <c r="N22" i="2"/>
  <c r="U22" i="2" s="1"/>
  <c r="L21" i="2"/>
  <c r="S21" i="2" s="1"/>
  <c r="R38" i="2" l="1"/>
</calcChain>
</file>

<file path=xl/sharedStrings.xml><?xml version="1.0" encoding="utf-8"?>
<sst xmlns="http://schemas.openxmlformats.org/spreadsheetml/2006/main" count="3390" uniqueCount="107">
  <si>
    <t>Отметка времени</t>
  </si>
  <si>
    <t xml:space="preserve">Укажите, пожалуйста, ваш возраст. </t>
  </si>
  <si>
    <r>
      <rPr>
        <sz val="10"/>
        <color theme="1"/>
        <rFont val="Arial"/>
      </rPr>
      <t>Укажите, пожалуйста, вашу сферу деятельности / обучения</t>
    </r>
    <r>
      <rPr>
        <sz val="10"/>
        <color theme="1"/>
        <rFont val="Arial"/>
      </rPr>
      <t xml:space="preserve"> </t>
    </r>
  </si>
  <si>
    <t xml:space="preserve">Являетесь ли вы пользователем Instagram? </t>
  </si>
  <si>
    <r>
      <t xml:space="preserve">Подписаны ли вы на каких-либо </t>
    </r>
    <r>
      <rPr>
        <b/>
        <sz val="10"/>
        <color theme="1"/>
        <rFont val="Arial"/>
      </rPr>
      <t>блогеров-экспертов</t>
    </r>
    <r>
      <rPr>
        <sz val="10"/>
        <color theme="1"/>
        <rFont val="Arial"/>
      </rPr>
      <t>, в том числе продающих обучающие курсы, мастер-классы, чек листы или менторство в Instagram?</t>
    </r>
  </si>
  <si>
    <r>
      <t xml:space="preserve">Приобретали ли вы когда-нибудь </t>
    </r>
    <r>
      <rPr>
        <b/>
        <sz val="10"/>
        <color theme="1"/>
        <rFont val="Arial"/>
      </rPr>
      <t>продукты</t>
    </r>
    <r>
      <rPr>
        <sz val="10"/>
        <color theme="1"/>
        <rFont val="Arial"/>
      </rPr>
      <t xml:space="preserve"> у блогеров-экспертов?</t>
    </r>
  </si>
  <si>
    <r>
      <rPr>
        <b/>
        <sz val="10"/>
        <color theme="1"/>
        <rFont val="Arial"/>
      </rPr>
      <t>Если да</t>
    </r>
    <r>
      <rPr>
        <sz val="10"/>
        <color theme="1"/>
        <rFont val="Arial"/>
      </rPr>
      <t xml:space="preserve">, почему вы приобрели продукт у блогера-эксперта? Выберите все подходящие варианты ответа. </t>
    </r>
  </si>
  <si>
    <t xml:space="preserve">Слежу за социальными сетями исключительно в качестве развлечения, не доверяю онлайн-продуктам
</t>
  </si>
  <si>
    <t>Эксперты кажутся недостаточно убедительными, не вызывают доверия и желания купить</t>
  </si>
  <si>
    <t>Не нравится процесс продажи, те способы, которые используют блогеры-эксперты</t>
  </si>
  <si>
    <t>Доверяю онлайн-бизнесу и определенным экспертам, но пока не нашел подходящего продукта</t>
  </si>
  <si>
    <r>
      <t xml:space="preserve">Знаете ли вы, что такое </t>
    </r>
    <r>
      <rPr>
        <b/>
        <sz val="10"/>
        <color theme="1"/>
        <rFont val="Arial"/>
      </rPr>
      <t>«прогрев»</t>
    </r>
    <r>
      <rPr>
        <sz val="10"/>
        <color theme="1"/>
        <rFont val="Arial"/>
      </rPr>
      <t>?</t>
    </r>
  </si>
  <si>
    <r>
      <t xml:space="preserve">Замечаете ли вы, что эксперты используют такую </t>
    </r>
    <r>
      <rPr>
        <b/>
        <sz val="10"/>
        <color theme="1"/>
        <rFont val="Arial"/>
      </rPr>
      <t>стратегию, которую можно было бы описать следующим образом</t>
    </r>
    <r>
      <rPr>
        <sz val="10"/>
        <color theme="1"/>
        <rFont val="Arial"/>
      </rPr>
      <t xml:space="preserve">: блогеры делятся с аудиторией проблемной ситуацией, демонстрируют результат успешного решения проблемы и предлагают купить продукт, который позволит повторить успех? </t>
    </r>
  </si>
  <si>
    <r>
      <t xml:space="preserve">Расскажите, пожалуйста, как </t>
    </r>
    <r>
      <rPr>
        <b/>
        <sz val="10"/>
        <color theme="1"/>
        <rFont val="Arial"/>
      </rPr>
      <t>вы относитесь</t>
    </r>
    <r>
      <rPr>
        <sz val="10"/>
        <color theme="1"/>
        <rFont val="Arial"/>
      </rPr>
      <t xml:space="preserve"> к такой стратегии?</t>
    </r>
  </si>
  <si>
    <r>
      <t xml:space="preserve">Если вы замечаете, что блогер не только делится с вами информацией, но и старается продать вам тот или иной продукт, как это влияет </t>
    </r>
    <r>
      <rPr>
        <b/>
        <sz val="10"/>
        <color theme="1"/>
        <rFont val="Arial"/>
      </rPr>
      <t>на ваше внимание к контенту блогера</t>
    </r>
    <r>
      <rPr>
        <sz val="10"/>
        <color theme="1"/>
        <rFont val="Arial"/>
      </rPr>
      <t>?</t>
    </r>
  </si>
  <si>
    <r>
      <t xml:space="preserve">Если вы замечаете, что блогер не только делится с вами информацией, но и старается продать вам тот или иной продукт, как это сказывается </t>
    </r>
    <r>
      <rPr>
        <b/>
        <sz val="10"/>
        <color theme="1"/>
        <rFont val="Arial"/>
      </rPr>
      <t>на вашем отношении к самому блогеру</t>
    </r>
    <r>
      <rPr>
        <sz val="10"/>
        <color theme="1"/>
        <rFont val="Arial"/>
      </rPr>
      <t>?</t>
    </r>
  </si>
  <si>
    <t>25-45</t>
  </si>
  <si>
    <t>Научная сфера</t>
  </si>
  <si>
    <t>Да</t>
  </si>
  <si>
    <t>Да, покупал/а 2-3 раза</t>
  </si>
  <si>
    <t>Давно следил за блогером, впервые увидел у него продукт и заинтересовался</t>
  </si>
  <si>
    <t>Да, постоянно замечаю</t>
  </si>
  <si>
    <t>Устал/а от такой стратегии, надоело смотреть одно и то же</t>
  </si>
  <si>
    <t>Смотрю реже</t>
  </si>
  <si>
    <t>Отношение не меняется</t>
  </si>
  <si>
    <t>18-25</t>
  </si>
  <si>
    <t>Предпринимательство</t>
  </si>
  <si>
    <t>Нет, никогда не покупал/а</t>
  </si>
  <si>
    <t>Отношусь нейтрально</t>
  </si>
  <si>
    <t>Маркетинговая сфера</t>
  </si>
  <si>
    <t>Нет</t>
  </si>
  <si>
    <t>Сфера услуг</t>
  </si>
  <si>
    <t>Не обращал внимания</t>
  </si>
  <si>
    <t>Никак не влияет</t>
  </si>
  <si>
    <t>Давно следил/а за блогером, впервые увидел у него продукт, долгое время думала и продолжала следить, уверовал/а и купила</t>
  </si>
  <si>
    <t>Затрудняюсь ответить</t>
  </si>
  <si>
    <t>Технологическая сфера</t>
  </si>
  <si>
    <t>Начинаю относиться негативнее</t>
  </si>
  <si>
    <t>Давно искал/а подходящего эксперта в конкретной отрасли</t>
  </si>
  <si>
    <t>Да, покупал/а 1 раз</t>
  </si>
  <si>
    <t>Считаю стратегию эффективной, мне интересно наблюдать за ее развитием</t>
  </si>
  <si>
    <t>Перестаю смотреть</t>
  </si>
  <si>
    <t>Да, регулярно покупаю</t>
  </si>
  <si>
    <t>Давно искал/а подходящего эксперта в конкретной отрасли, Давно следил/а за блогером, впервые увидел у него продукт, долгое время думала и продолжала следить, уверовал/а и купила</t>
  </si>
  <si>
    <t>ИТ</t>
  </si>
  <si>
    <t>Давно следил/а за блогером, впервые увидел у него продукт, долгое время думала и продолжала следить, уверовал/а и купила, Давно следил/а за блогером, впервые увидел/а у него продукт и сразу же купил/а</t>
  </si>
  <si>
    <t>Социальные науки</t>
  </si>
  <si>
    <t>Иногда замечаю</t>
  </si>
  <si>
    <t>медиа</t>
  </si>
  <si>
    <t>Туристический бизнес</t>
  </si>
  <si>
    <t>Давно следил/а за блогером, впервые увидел/а у него продукт и сразу же купил/а</t>
  </si>
  <si>
    <t>Начинаю относиться позитивнее</t>
  </si>
  <si>
    <t>Кино</t>
  </si>
  <si>
    <t>Экономика (студент)</t>
  </si>
  <si>
    <t xml:space="preserve">Производство и реализация готовой продукции </t>
  </si>
  <si>
    <t>Гуманитарная сфера</t>
  </si>
  <si>
    <t>Меньше 18</t>
  </si>
  <si>
    <t>МЧС</t>
  </si>
  <si>
    <t>Давно искал/а подходящего эксперта в конкретной отрасли, Давно следил/а за блогером, впервые увидел/а у него продукт и сразу же купил/а</t>
  </si>
  <si>
    <t>учеба</t>
  </si>
  <si>
    <t xml:space="preserve">Образование </t>
  </si>
  <si>
    <t>Смотрю чаще</t>
  </si>
  <si>
    <t>Образование</t>
  </si>
  <si>
    <t>научно-технологическая</t>
  </si>
  <si>
    <t>Учитель</t>
  </si>
  <si>
    <t>Дизайн</t>
  </si>
  <si>
    <t>Психология</t>
  </si>
  <si>
    <t>Рабочий</t>
  </si>
  <si>
    <t>Больше 45</t>
  </si>
  <si>
    <t xml:space="preserve">Педагогическая деятельность </t>
  </si>
  <si>
    <t>Сфера образования</t>
  </si>
  <si>
    <t>Агрономия</t>
  </si>
  <si>
    <t xml:space="preserve">Педагогика </t>
  </si>
  <si>
    <t>Преподавание</t>
  </si>
  <si>
    <t xml:space="preserve">Образовательная сфера </t>
  </si>
  <si>
    <t>Педагогическая сфера</t>
  </si>
  <si>
    <t>Экономика и финансы</t>
  </si>
  <si>
    <t>С</t>
  </si>
  <si>
    <t>О</t>
  </si>
  <si>
    <t>O</t>
  </si>
  <si>
    <t>Пусто</t>
  </si>
  <si>
    <t>Таблица сопряженности по 1 вопросу</t>
  </si>
  <si>
    <t>Всего</t>
  </si>
  <si>
    <t xml:space="preserve">Ожидаемые частоты </t>
  </si>
  <si>
    <t>Значения хи-квадрата Пирсона</t>
  </si>
  <si>
    <t>Хи-квадрат расчетный</t>
  </si>
  <si>
    <t>Степень свободы</t>
  </si>
  <si>
    <t>Хи-квадрат критический</t>
  </si>
  <si>
    <t>F</t>
  </si>
  <si>
    <t>Таблица сопряженности по 2 вопросу</t>
  </si>
  <si>
    <t>Ranks</t>
  </si>
  <si>
    <t>Спирмен</t>
  </si>
  <si>
    <t>Выборка</t>
  </si>
  <si>
    <t>Спирмен из таблицы</t>
  </si>
  <si>
    <t>М</t>
  </si>
  <si>
    <t>Таблица сопряженности по 3 вопросу</t>
  </si>
  <si>
    <t>N</t>
  </si>
  <si>
    <t>Таблица сопряженности по 4 вопросу</t>
  </si>
  <si>
    <t>P</t>
  </si>
  <si>
    <t>Таблица сопряженности по 5 вопросу</t>
  </si>
  <si>
    <t>Ожидаемые частоты</t>
  </si>
  <si>
    <t>Таблица сопряженности по 6 вопросу</t>
  </si>
  <si>
    <t>Таблица сопряженности по 7 вопросу</t>
  </si>
  <si>
    <t>Таблица сопряженности по 8 вопросу</t>
  </si>
  <si>
    <t>Вывод: независимы</t>
  </si>
  <si>
    <t>Вывод: зависимы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</si>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</sst>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/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35"/>
  <sheetViews>
    <sheetView topLeftCell="G1" workbookViewId="0">
      <pane ySplit="1" topLeftCell="A112" activePane="bottomLeft" state="frozen"/>
      <selection pane="bottomLeft" activeCell="N2" sqref="N2:N135"/>
    </sheetView>
  </sheetViews>
  <sheetFormatPr defaultColWidth="12.6640625" defaultRowHeight="15.75" customHeight="1" x14ac:dyDescent="0.25"/>
  <cols>
    <col min="1" max="22" width="18.88671875" customWidth="1"/>
  </cols>
  <sheetData>
    <row r="1" spans="1:16" x14ac:dyDescent="0.25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44994.464288125004</v>
      </c>
      <c r="B2" s="1" t="s">
        <v>16</v>
      </c>
      <c r="C2" s="1" t="s">
        <v>17</v>
      </c>
      <c r="D2" s="1" t="s">
        <v>18</v>
      </c>
      <c r="E2" s="1" t="s">
        <v>18</v>
      </c>
      <c r="F2" s="1" t="s">
        <v>19</v>
      </c>
      <c r="G2" s="1" t="s">
        <v>20</v>
      </c>
      <c r="L2" s="1" t="s">
        <v>18</v>
      </c>
      <c r="M2" s="1" t="s">
        <v>21</v>
      </c>
      <c r="N2" s="1" t="s">
        <v>22</v>
      </c>
      <c r="O2" s="1" t="s">
        <v>23</v>
      </c>
      <c r="P2" s="1" t="s">
        <v>24</v>
      </c>
    </row>
    <row r="3" spans="1:16" x14ac:dyDescent="0.25">
      <c r="A3" s="2">
        <v>45003.450127430551</v>
      </c>
      <c r="B3" s="1" t="s">
        <v>25</v>
      </c>
      <c r="C3" s="1" t="s">
        <v>26</v>
      </c>
      <c r="D3" s="1" t="s">
        <v>18</v>
      </c>
      <c r="E3" s="1" t="s">
        <v>18</v>
      </c>
      <c r="F3" s="1" t="s">
        <v>27</v>
      </c>
      <c r="H3" s="1">
        <v>3</v>
      </c>
      <c r="I3" s="1">
        <v>4</v>
      </c>
      <c r="J3" s="1">
        <v>2</v>
      </c>
      <c r="K3" s="1">
        <v>3</v>
      </c>
      <c r="L3" s="1" t="s">
        <v>18</v>
      </c>
      <c r="M3" s="1" t="s">
        <v>21</v>
      </c>
      <c r="N3" s="1" t="s">
        <v>28</v>
      </c>
      <c r="O3" s="1" t="s">
        <v>23</v>
      </c>
      <c r="P3" s="1" t="s">
        <v>24</v>
      </c>
    </row>
    <row r="4" spans="1:16" x14ac:dyDescent="0.25">
      <c r="A4" s="2">
        <v>45003.450484918983</v>
      </c>
      <c r="B4" s="1" t="s">
        <v>16</v>
      </c>
      <c r="C4" s="1" t="s">
        <v>29</v>
      </c>
      <c r="D4" s="1" t="s">
        <v>18</v>
      </c>
      <c r="E4" s="1" t="s">
        <v>30</v>
      </c>
      <c r="F4" s="1" t="s">
        <v>27</v>
      </c>
      <c r="H4" s="1">
        <v>4</v>
      </c>
      <c r="I4" s="1">
        <v>4</v>
      </c>
      <c r="J4" s="1">
        <v>4</v>
      </c>
      <c r="K4" s="1">
        <v>2</v>
      </c>
      <c r="L4" s="1" t="s">
        <v>18</v>
      </c>
      <c r="M4" s="1" t="s">
        <v>21</v>
      </c>
      <c r="N4" s="1" t="s">
        <v>28</v>
      </c>
      <c r="O4" s="1" t="s">
        <v>23</v>
      </c>
      <c r="P4" s="1" t="s">
        <v>24</v>
      </c>
    </row>
    <row r="5" spans="1:16" x14ac:dyDescent="0.25">
      <c r="A5" s="2">
        <v>45003.45050914352</v>
      </c>
      <c r="B5" s="1" t="s">
        <v>25</v>
      </c>
      <c r="C5" s="1" t="s">
        <v>31</v>
      </c>
      <c r="D5" s="1" t="s">
        <v>18</v>
      </c>
      <c r="E5" s="1" t="s">
        <v>18</v>
      </c>
      <c r="F5" s="1" t="s">
        <v>27</v>
      </c>
      <c r="H5" s="1">
        <v>5</v>
      </c>
      <c r="I5" s="1">
        <v>3</v>
      </c>
      <c r="J5" s="1">
        <v>3</v>
      </c>
      <c r="K5" s="1">
        <v>3</v>
      </c>
      <c r="L5" s="1" t="s">
        <v>18</v>
      </c>
      <c r="M5" s="1" t="s">
        <v>32</v>
      </c>
      <c r="N5" s="1" t="s">
        <v>28</v>
      </c>
      <c r="O5" s="1" t="s">
        <v>33</v>
      </c>
      <c r="P5" s="1" t="s">
        <v>24</v>
      </c>
    </row>
    <row r="6" spans="1:16" x14ac:dyDescent="0.25">
      <c r="A6" s="2">
        <v>45003.45293136574</v>
      </c>
      <c r="B6" s="1" t="s">
        <v>25</v>
      </c>
      <c r="C6" s="1" t="s">
        <v>29</v>
      </c>
      <c r="D6" s="1" t="s">
        <v>18</v>
      </c>
      <c r="E6" s="1" t="s">
        <v>18</v>
      </c>
      <c r="F6" s="1" t="s">
        <v>19</v>
      </c>
      <c r="G6" s="1" t="s">
        <v>34</v>
      </c>
      <c r="L6" s="1" t="s">
        <v>18</v>
      </c>
      <c r="M6" s="1" t="s">
        <v>21</v>
      </c>
      <c r="N6" s="1" t="s">
        <v>28</v>
      </c>
      <c r="O6" s="1" t="s">
        <v>35</v>
      </c>
      <c r="P6" s="1" t="s">
        <v>24</v>
      </c>
    </row>
    <row r="7" spans="1:16" x14ac:dyDescent="0.25">
      <c r="A7" s="2">
        <v>45003.459733425931</v>
      </c>
      <c r="B7" s="1" t="s">
        <v>25</v>
      </c>
      <c r="C7" s="1" t="s">
        <v>36</v>
      </c>
      <c r="D7" s="1" t="s">
        <v>18</v>
      </c>
      <c r="E7" s="1" t="s">
        <v>18</v>
      </c>
      <c r="F7" s="1" t="s">
        <v>19</v>
      </c>
      <c r="G7" s="1" t="s">
        <v>34</v>
      </c>
      <c r="L7" s="1" t="s">
        <v>18</v>
      </c>
      <c r="M7" s="1" t="s">
        <v>21</v>
      </c>
      <c r="N7" s="1" t="s">
        <v>22</v>
      </c>
      <c r="O7" s="1" t="s">
        <v>33</v>
      </c>
      <c r="P7" s="1" t="s">
        <v>37</v>
      </c>
    </row>
    <row r="8" spans="1:16" x14ac:dyDescent="0.25">
      <c r="A8" s="2">
        <v>45003.463191770832</v>
      </c>
      <c r="B8" s="1" t="s">
        <v>16</v>
      </c>
      <c r="C8" s="1" t="s">
        <v>29</v>
      </c>
      <c r="D8" s="1" t="s">
        <v>18</v>
      </c>
      <c r="E8" s="1" t="s">
        <v>18</v>
      </c>
      <c r="F8" s="1" t="s">
        <v>19</v>
      </c>
      <c r="G8" s="1" t="s">
        <v>38</v>
      </c>
      <c r="H8" s="1">
        <v>3</v>
      </c>
      <c r="I8" s="1">
        <v>2</v>
      </c>
      <c r="J8" s="1">
        <v>2</v>
      </c>
      <c r="K8" s="1">
        <v>4</v>
      </c>
      <c r="L8" s="1" t="s">
        <v>18</v>
      </c>
      <c r="M8" s="1" t="s">
        <v>21</v>
      </c>
      <c r="N8" s="1" t="s">
        <v>22</v>
      </c>
      <c r="O8" s="1" t="s">
        <v>33</v>
      </c>
      <c r="P8" s="1" t="s">
        <v>24</v>
      </c>
    </row>
    <row r="9" spans="1:16" x14ac:dyDescent="0.25">
      <c r="A9" s="2">
        <v>45003.465504907406</v>
      </c>
      <c r="B9" s="1" t="s">
        <v>25</v>
      </c>
      <c r="C9" s="1" t="s">
        <v>36</v>
      </c>
      <c r="D9" s="1" t="s">
        <v>18</v>
      </c>
      <c r="E9" s="1" t="s">
        <v>18</v>
      </c>
      <c r="F9" s="1" t="s">
        <v>27</v>
      </c>
      <c r="H9" s="1">
        <v>2</v>
      </c>
      <c r="I9" s="1">
        <v>2</v>
      </c>
      <c r="J9" s="1">
        <v>5</v>
      </c>
      <c r="K9" s="1">
        <v>4</v>
      </c>
      <c r="L9" s="1" t="s">
        <v>18</v>
      </c>
      <c r="M9" s="1" t="s">
        <v>21</v>
      </c>
      <c r="N9" s="1" t="s">
        <v>22</v>
      </c>
      <c r="O9" s="1" t="s">
        <v>33</v>
      </c>
      <c r="P9" s="1" t="s">
        <v>24</v>
      </c>
    </row>
    <row r="10" spans="1:16" x14ac:dyDescent="0.25">
      <c r="A10" s="2">
        <v>45003.471095381945</v>
      </c>
      <c r="B10" s="1" t="s">
        <v>25</v>
      </c>
      <c r="C10" s="1" t="s">
        <v>29</v>
      </c>
      <c r="D10" s="1" t="s">
        <v>18</v>
      </c>
      <c r="E10" s="1" t="s">
        <v>18</v>
      </c>
      <c r="F10" s="1" t="s">
        <v>39</v>
      </c>
      <c r="G10" s="1" t="s">
        <v>34</v>
      </c>
      <c r="H10" s="1">
        <v>4</v>
      </c>
      <c r="I10" s="1">
        <v>3</v>
      </c>
      <c r="J10" s="1">
        <v>4</v>
      </c>
      <c r="K10" s="1">
        <v>2</v>
      </c>
      <c r="L10" s="1" t="s">
        <v>18</v>
      </c>
      <c r="M10" s="1" t="s">
        <v>21</v>
      </c>
      <c r="N10" s="1" t="s">
        <v>40</v>
      </c>
      <c r="O10" s="1" t="s">
        <v>41</v>
      </c>
      <c r="P10" s="1" t="s">
        <v>37</v>
      </c>
    </row>
    <row r="11" spans="1:16" x14ac:dyDescent="0.25">
      <c r="A11" s="2">
        <v>45003.475222465277</v>
      </c>
      <c r="B11" s="1" t="s">
        <v>25</v>
      </c>
      <c r="C11" s="1" t="s">
        <v>29</v>
      </c>
      <c r="D11" s="1" t="s">
        <v>18</v>
      </c>
      <c r="E11" s="1" t="s">
        <v>18</v>
      </c>
      <c r="F11" s="1" t="s">
        <v>19</v>
      </c>
      <c r="G11" s="1" t="s">
        <v>34</v>
      </c>
      <c r="H11" s="1">
        <v>3</v>
      </c>
      <c r="I11" s="1">
        <v>4</v>
      </c>
      <c r="J11" s="1">
        <v>3</v>
      </c>
      <c r="K11" s="1">
        <v>2</v>
      </c>
      <c r="L11" s="1" t="s">
        <v>18</v>
      </c>
      <c r="M11" s="1" t="s">
        <v>21</v>
      </c>
      <c r="N11" s="1" t="s">
        <v>22</v>
      </c>
      <c r="O11" s="1" t="s">
        <v>33</v>
      </c>
      <c r="P11" s="1" t="s">
        <v>24</v>
      </c>
    </row>
    <row r="12" spans="1:16" x14ac:dyDescent="0.25">
      <c r="A12" s="2">
        <v>45003.478430868054</v>
      </c>
      <c r="B12" s="1" t="s">
        <v>25</v>
      </c>
      <c r="C12" s="1" t="s">
        <v>26</v>
      </c>
      <c r="D12" s="1" t="s">
        <v>18</v>
      </c>
      <c r="E12" s="1" t="s">
        <v>18</v>
      </c>
      <c r="F12" s="1" t="s">
        <v>39</v>
      </c>
      <c r="G12" s="1" t="s">
        <v>38</v>
      </c>
      <c r="L12" s="1" t="s">
        <v>18</v>
      </c>
      <c r="M12" s="1" t="s">
        <v>21</v>
      </c>
      <c r="N12" s="1" t="s">
        <v>22</v>
      </c>
      <c r="O12" s="1" t="s">
        <v>23</v>
      </c>
      <c r="P12" s="1" t="s">
        <v>24</v>
      </c>
    </row>
    <row r="13" spans="1:16" x14ac:dyDescent="0.25">
      <c r="A13" s="2">
        <v>45003.485664224536</v>
      </c>
      <c r="B13" s="1" t="s">
        <v>16</v>
      </c>
      <c r="C13" s="1" t="s">
        <v>29</v>
      </c>
      <c r="D13" s="1" t="s">
        <v>18</v>
      </c>
      <c r="E13" s="1" t="s">
        <v>18</v>
      </c>
      <c r="F13" s="1" t="s">
        <v>42</v>
      </c>
      <c r="G13" s="1" t="s">
        <v>38</v>
      </c>
      <c r="L13" s="1" t="s">
        <v>18</v>
      </c>
      <c r="M13" s="1" t="s">
        <v>21</v>
      </c>
      <c r="N13" s="1" t="s">
        <v>28</v>
      </c>
      <c r="O13" s="1" t="s">
        <v>33</v>
      </c>
      <c r="P13" s="1" t="s">
        <v>24</v>
      </c>
    </row>
    <row r="14" spans="1:16" x14ac:dyDescent="0.25">
      <c r="A14" s="2">
        <v>45003.492604837964</v>
      </c>
      <c r="B14" s="1" t="s">
        <v>16</v>
      </c>
      <c r="C14" s="1" t="s">
        <v>29</v>
      </c>
      <c r="D14" s="1" t="s">
        <v>18</v>
      </c>
      <c r="E14" s="1" t="s">
        <v>18</v>
      </c>
      <c r="F14" s="1" t="s">
        <v>19</v>
      </c>
      <c r="G14" s="1" t="s">
        <v>34</v>
      </c>
      <c r="L14" s="1" t="s">
        <v>18</v>
      </c>
      <c r="M14" s="1" t="s">
        <v>21</v>
      </c>
      <c r="N14" s="1" t="s">
        <v>22</v>
      </c>
      <c r="O14" s="1" t="s">
        <v>33</v>
      </c>
      <c r="P14" s="1" t="s">
        <v>24</v>
      </c>
    </row>
    <row r="15" spans="1:16" x14ac:dyDescent="0.25">
      <c r="A15" s="2">
        <v>45003.500086388885</v>
      </c>
      <c r="B15" s="1" t="s">
        <v>25</v>
      </c>
      <c r="C15" s="1" t="s">
        <v>36</v>
      </c>
      <c r="D15" s="1" t="s">
        <v>18</v>
      </c>
      <c r="E15" s="1" t="s">
        <v>18</v>
      </c>
      <c r="F15" s="1" t="s">
        <v>39</v>
      </c>
      <c r="G15" s="1" t="s">
        <v>43</v>
      </c>
      <c r="L15" s="1" t="s">
        <v>18</v>
      </c>
      <c r="M15" s="1" t="s">
        <v>21</v>
      </c>
      <c r="N15" s="1" t="s">
        <v>22</v>
      </c>
      <c r="O15" s="1" t="s">
        <v>33</v>
      </c>
      <c r="P15" s="1" t="s">
        <v>24</v>
      </c>
    </row>
    <row r="16" spans="1:16" x14ac:dyDescent="0.25">
      <c r="A16" s="2">
        <v>45003.506840127317</v>
      </c>
      <c r="B16" s="1" t="s">
        <v>25</v>
      </c>
      <c r="C16" s="1" t="s">
        <v>29</v>
      </c>
      <c r="D16" s="1" t="s">
        <v>18</v>
      </c>
      <c r="E16" s="1" t="s">
        <v>18</v>
      </c>
      <c r="F16" s="1" t="s">
        <v>19</v>
      </c>
      <c r="G16" s="1" t="s">
        <v>34</v>
      </c>
      <c r="L16" s="1" t="s">
        <v>18</v>
      </c>
      <c r="M16" s="1" t="s">
        <v>21</v>
      </c>
      <c r="N16" s="1" t="s">
        <v>22</v>
      </c>
      <c r="O16" s="1" t="s">
        <v>23</v>
      </c>
      <c r="P16" s="1" t="s">
        <v>24</v>
      </c>
    </row>
    <row r="17" spans="1:16" x14ac:dyDescent="0.25">
      <c r="A17" s="2">
        <v>45003.508740624995</v>
      </c>
      <c r="B17" s="1" t="s">
        <v>25</v>
      </c>
      <c r="C17" s="1" t="s">
        <v>36</v>
      </c>
      <c r="D17" s="1" t="s">
        <v>18</v>
      </c>
      <c r="E17" s="1" t="s">
        <v>18</v>
      </c>
      <c r="F17" s="1" t="s">
        <v>42</v>
      </c>
      <c r="G17" s="1" t="s">
        <v>43</v>
      </c>
      <c r="L17" s="1" t="s">
        <v>18</v>
      </c>
      <c r="M17" s="1" t="s">
        <v>21</v>
      </c>
      <c r="N17" s="1" t="s">
        <v>28</v>
      </c>
      <c r="O17" s="1" t="s">
        <v>33</v>
      </c>
      <c r="P17" s="1" t="s">
        <v>24</v>
      </c>
    </row>
    <row r="18" spans="1:16" x14ac:dyDescent="0.25">
      <c r="A18" s="2">
        <v>45006.505902881945</v>
      </c>
      <c r="B18" s="1" t="s">
        <v>16</v>
      </c>
      <c r="C18" s="1" t="s">
        <v>44</v>
      </c>
      <c r="D18" s="1" t="s">
        <v>18</v>
      </c>
      <c r="E18" s="1" t="s">
        <v>18</v>
      </c>
      <c r="F18" s="1" t="s">
        <v>42</v>
      </c>
      <c r="G18" s="1" t="s">
        <v>45</v>
      </c>
      <c r="L18" s="1" t="s">
        <v>18</v>
      </c>
      <c r="M18" s="1" t="s">
        <v>21</v>
      </c>
      <c r="N18" s="1" t="s">
        <v>40</v>
      </c>
      <c r="O18" s="1" t="s">
        <v>23</v>
      </c>
      <c r="P18" s="1" t="s">
        <v>24</v>
      </c>
    </row>
    <row r="19" spans="1:16" x14ac:dyDescent="0.25">
      <c r="A19" s="2">
        <v>45006.509887037042</v>
      </c>
      <c r="B19" s="1" t="s">
        <v>25</v>
      </c>
      <c r="C19" s="1" t="s">
        <v>46</v>
      </c>
      <c r="D19" s="1" t="s">
        <v>18</v>
      </c>
      <c r="E19" s="1" t="s">
        <v>30</v>
      </c>
      <c r="F19" s="1" t="s">
        <v>27</v>
      </c>
      <c r="H19" s="1">
        <v>4</v>
      </c>
      <c r="I19" s="1">
        <v>4</v>
      </c>
      <c r="J19" s="1">
        <v>4</v>
      </c>
      <c r="K19" s="1">
        <v>3</v>
      </c>
      <c r="L19" s="1" t="s">
        <v>18</v>
      </c>
      <c r="M19" s="1" t="s">
        <v>47</v>
      </c>
      <c r="N19" s="1" t="s">
        <v>22</v>
      </c>
      <c r="O19" s="1" t="s">
        <v>35</v>
      </c>
      <c r="P19" s="1" t="s">
        <v>35</v>
      </c>
    </row>
    <row r="20" spans="1:16" x14ac:dyDescent="0.25">
      <c r="A20" s="2">
        <v>45006.517339282407</v>
      </c>
      <c r="B20" s="1" t="s">
        <v>25</v>
      </c>
      <c r="C20" s="1" t="s">
        <v>17</v>
      </c>
      <c r="D20" s="1" t="s">
        <v>18</v>
      </c>
      <c r="E20" s="1" t="s">
        <v>30</v>
      </c>
      <c r="F20" s="1" t="s">
        <v>27</v>
      </c>
      <c r="H20" s="1">
        <v>2</v>
      </c>
      <c r="I20" s="1">
        <v>3</v>
      </c>
      <c r="J20" s="1">
        <v>3</v>
      </c>
      <c r="K20" s="1">
        <v>2</v>
      </c>
      <c r="L20" s="1" t="s">
        <v>18</v>
      </c>
      <c r="M20" s="1" t="s">
        <v>47</v>
      </c>
      <c r="N20" s="1" t="s">
        <v>22</v>
      </c>
      <c r="O20" s="1" t="s">
        <v>33</v>
      </c>
      <c r="P20" s="1" t="s">
        <v>35</v>
      </c>
    </row>
    <row r="21" spans="1:16" x14ac:dyDescent="0.25">
      <c r="A21" s="2">
        <v>45006.521293958329</v>
      </c>
      <c r="B21" s="1" t="s">
        <v>25</v>
      </c>
      <c r="C21" s="1" t="s">
        <v>48</v>
      </c>
      <c r="D21" s="1" t="s">
        <v>18</v>
      </c>
      <c r="E21" s="1" t="s">
        <v>18</v>
      </c>
      <c r="F21" s="1" t="s">
        <v>27</v>
      </c>
      <c r="H21" s="1">
        <v>3</v>
      </c>
      <c r="I21" s="1">
        <v>4</v>
      </c>
      <c r="J21" s="1">
        <v>2</v>
      </c>
      <c r="K21" s="1">
        <v>4</v>
      </c>
      <c r="L21" s="1" t="s">
        <v>18</v>
      </c>
      <c r="M21" s="1" t="s">
        <v>47</v>
      </c>
      <c r="N21" s="1" t="s">
        <v>22</v>
      </c>
      <c r="O21" s="1" t="s">
        <v>23</v>
      </c>
      <c r="P21" s="1" t="s">
        <v>24</v>
      </c>
    </row>
    <row r="22" spans="1:16" x14ac:dyDescent="0.25">
      <c r="A22" s="2">
        <v>45006.526004444444</v>
      </c>
      <c r="B22" s="1" t="s">
        <v>25</v>
      </c>
      <c r="C22" s="1" t="s">
        <v>36</v>
      </c>
      <c r="D22" s="1" t="s">
        <v>18</v>
      </c>
      <c r="E22" s="1" t="s">
        <v>18</v>
      </c>
      <c r="F22" s="1" t="s">
        <v>42</v>
      </c>
      <c r="G22" s="1" t="s">
        <v>38</v>
      </c>
      <c r="L22" s="1" t="s">
        <v>18</v>
      </c>
      <c r="M22" s="1" t="s">
        <v>21</v>
      </c>
      <c r="N22" s="1" t="s">
        <v>22</v>
      </c>
      <c r="O22" s="1" t="s">
        <v>33</v>
      </c>
      <c r="P22" s="1" t="s">
        <v>37</v>
      </c>
    </row>
    <row r="23" spans="1:16" x14ac:dyDescent="0.25">
      <c r="A23" s="2">
        <v>45006.532324016203</v>
      </c>
      <c r="B23" s="1" t="s">
        <v>25</v>
      </c>
      <c r="C23" s="1" t="s">
        <v>29</v>
      </c>
      <c r="D23" s="1" t="s">
        <v>18</v>
      </c>
      <c r="E23" s="1" t="s">
        <v>18</v>
      </c>
      <c r="F23" s="1" t="s">
        <v>39</v>
      </c>
      <c r="G23" s="1" t="s">
        <v>43</v>
      </c>
      <c r="L23" s="1" t="s">
        <v>18</v>
      </c>
      <c r="M23" s="1" t="s">
        <v>21</v>
      </c>
      <c r="N23" s="1" t="s">
        <v>22</v>
      </c>
      <c r="O23" s="1" t="s">
        <v>35</v>
      </c>
      <c r="P23" s="1" t="s">
        <v>35</v>
      </c>
    </row>
    <row r="24" spans="1:16" x14ac:dyDescent="0.25">
      <c r="A24" s="2">
        <v>45006.541129953708</v>
      </c>
      <c r="B24" s="1" t="s">
        <v>25</v>
      </c>
      <c r="C24" s="1" t="s">
        <v>29</v>
      </c>
      <c r="D24" s="1" t="s">
        <v>18</v>
      </c>
      <c r="E24" s="1" t="s">
        <v>18</v>
      </c>
      <c r="F24" s="1" t="s">
        <v>19</v>
      </c>
      <c r="G24" s="1" t="s">
        <v>34</v>
      </c>
      <c r="H24" s="1">
        <v>3</v>
      </c>
      <c r="I24" s="1">
        <v>2</v>
      </c>
      <c r="J24" s="1">
        <v>3</v>
      </c>
      <c r="K24" s="1">
        <v>3</v>
      </c>
      <c r="L24" s="1" t="s">
        <v>18</v>
      </c>
      <c r="M24" s="1" t="s">
        <v>21</v>
      </c>
      <c r="N24" s="1" t="s">
        <v>22</v>
      </c>
      <c r="O24" s="1" t="s">
        <v>33</v>
      </c>
      <c r="P24" s="1" t="s">
        <v>24</v>
      </c>
    </row>
    <row r="25" spans="1:16" x14ac:dyDescent="0.25">
      <c r="A25" s="2">
        <v>45006.547636805553</v>
      </c>
      <c r="B25" s="1" t="s">
        <v>25</v>
      </c>
      <c r="C25" s="1" t="s">
        <v>36</v>
      </c>
      <c r="D25" s="1" t="s">
        <v>18</v>
      </c>
      <c r="E25" s="1" t="s">
        <v>30</v>
      </c>
      <c r="F25" s="1" t="s">
        <v>39</v>
      </c>
      <c r="G25" s="1" t="s">
        <v>34</v>
      </c>
      <c r="L25" s="1" t="s">
        <v>30</v>
      </c>
      <c r="M25" s="1" t="s">
        <v>47</v>
      </c>
      <c r="N25" s="1" t="s">
        <v>28</v>
      </c>
      <c r="O25" s="1" t="s">
        <v>41</v>
      </c>
      <c r="P25" s="1" t="s">
        <v>37</v>
      </c>
    </row>
    <row r="26" spans="1:16" x14ac:dyDescent="0.25">
      <c r="A26" s="2">
        <v>45006.549685636579</v>
      </c>
      <c r="B26" s="1" t="s">
        <v>25</v>
      </c>
      <c r="C26" s="1" t="s">
        <v>29</v>
      </c>
      <c r="D26" s="1" t="s">
        <v>18</v>
      </c>
      <c r="E26" s="1" t="s">
        <v>18</v>
      </c>
      <c r="F26" s="1" t="s">
        <v>27</v>
      </c>
      <c r="H26" s="1">
        <v>3</v>
      </c>
      <c r="I26" s="1">
        <v>3</v>
      </c>
      <c r="J26" s="1">
        <v>5</v>
      </c>
      <c r="K26" s="1">
        <v>5</v>
      </c>
      <c r="L26" s="1" t="s">
        <v>18</v>
      </c>
      <c r="M26" s="1" t="s">
        <v>21</v>
      </c>
      <c r="N26" s="1" t="s">
        <v>22</v>
      </c>
      <c r="O26" s="1" t="s">
        <v>33</v>
      </c>
      <c r="P26" s="1" t="s">
        <v>24</v>
      </c>
    </row>
    <row r="27" spans="1:16" x14ac:dyDescent="0.25">
      <c r="A27" s="2">
        <v>45006.560298993056</v>
      </c>
      <c r="B27" s="1" t="s">
        <v>16</v>
      </c>
      <c r="C27" s="1" t="s">
        <v>49</v>
      </c>
      <c r="D27" s="1" t="s">
        <v>18</v>
      </c>
      <c r="E27" s="1" t="s">
        <v>18</v>
      </c>
      <c r="F27" s="1" t="s">
        <v>39</v>
      </c>
      <c r="G27" s="1" t="s">
        <v>50</v>
      </c>
      <c r="H27" s="1">
        <v>1</v>
      </c>
      <c r="I27" s="1">
        <v>1</v>
      </c>
      <c r="J27" s="1">
        <v>1</v>
      </c>
      <c r="K27" s="1">
        <v>1</v>
      </c>
      <c r="L27" s="1" t="s">
        <v>18</v>
      </c>
      <c r="M27" s="1" t="s">
        <v>21</v>
      </c>
      <c r="N27" s="1" t="s">
        <v>40</v>
      </c>
      <c r="O27" s="1" t="s">
        <v>33</v>
      </c>
      <c r="P27" s="1" t="s">
        <v>51</v>
      </c>
    </row>
    <row r="28" spans="1:16" x14ac:dyDescent="0.25">
      <c r="A28" s="2">
        <v>45006.567282800926</v>
      </c>
      <c r="B28" s="1" t="s">
        <v>25</v>
      </c>
      <c r="C28" s="1" t="s">
        <v>29</v>
      </c>
      <c r="D28" s="1" t="s">
        <v>18</v>
      </c>
      <c r="E28" s="1" t="s">
        <v>18</v>
      </c>
      <c r="F28" s="1" t="s">
        <v>27</v>
      </c>
      <c r="H28" s="1">
        <v>3</v>
      </c>
      <c r="I28" s="1">
        <v>3</v>
      </c>
      <c r="J28" s="1">
        <v>4</v>
      </c>
      <c r="K28" s="1">
        <v>4</v>
      </c>
      <c r="L28" s="1" t="s">
        <v>18</v>
      </c>
      <c r="M28" s="1" t="s">
        <v>21</v>
      </c>
      <c r="N28" s="1" t="s">
        <v>22</v>
      </c>
      <c r="O28" s="1" t="s">
        <v>23</v>
      </c>
      <c r="P28" s="1" t="s">
        <v>35</v>
      </c>
    </row>
    <row r="29" spans="1:16" x14ac:dyDescent="0.25">
      <c r="A29" s="2">
        <v>45006.567907384262</v>
      </c>
      <c r="B29" s="1" t="s">
        <v>25</v>
      </c>
      <c r="C29" s="1" t="s">
        <v>29</v>
      </c>
      <c r="D29" s="1" t="s">
        <v>18</v>
      </c>
      <c r="E29" s="1" t="s">
        <v>18</v>
      </c>
      <c r="F29" s="1" t="s">
        <v>27</v>
      </c>
      <c r="H29" s="1">
        <v>2</v>
      </c>
      <c r="I29" s="1">
        <v>4</v>
      </c>
      <c r="J29" s="1">
        <v>4</v>
      </c>
      <c r="K29" s="1">
        <v>2</v>
      </c>
      <c r="L29" s="1" t="s">
        <v>18</v>
      </c>
      <c r="M29" s="1" t="s">
        <v>21</v>
      </c>
      <c r="N29" s="1" t="s">
        <v>22</v>
      </c>
      <c r="O29" s="1" t="s">
        <v>33</v>
      </c>
      <c r="P29" s="1" t="s">
        <v>24</v>
      </c>
    </row>
    <row r="30" spans="1:16" x14ac:dyDescent="0.25">
      <c r="A30" s="2">
        <v>45006.588920613431</v>
      </c>
      <c r="B30" s="1" t="s">
        <v>25</v>
      </c>
      <c r="C30" s="1" t="s">
        <v>17</v>
      </c>
      <c r="D30" s="1" t="s">
        <v>18</v>
      </c>
      <c r="E30" s="1" t="s">
        <v>30</v>
      </c>
      <c r="F30" s="1" t="s">
        <v>39</v>
      </c>
      <c r="G30" s="1" t="s">
        <v>43</v>
      </c>
      <c r="L30" s="1" t="s">
        <v>18</v>
      </c>
      <c r="M30" s="1" t="s">
        <v>21</v>
      </c>
      <c r="N30" s="1" t="s">
        <v>28</v>
      </c>
      <c r="O30" s="1" t="s">
        <v>23</v>
      </c>
      <c r="P30" s="1" t="s">
        <v>35</v>
      </c>
    </row>
    <row r="31" spans="1:16" x14ac:dyDescent="0.25">
      <c r="A31" s="2">
        <v>45006.718590729171</v>
      </c>
      <c r="B31" s="1" t="s">
        <v>25</v>
      </c>
      <c r="C31" s="1" t="s">
        <v>26</v>
      </c>
      <c r="D31" s="1" t="s">
        <v>18</v>
      </c>
      <c r="E31" s="1" t="s">
        <v>30</v>
      </c>
      <c r="F31" s="1" t="s">
        <v>27</v>
      </c>
      <c r="H31" s="1">
        <v>4</v>
      </c>
      <c r="I31" s="1">
        <v>5</v>
      </c>
      <c r="J31" s="1">
        <v>1</v>
      </c>
      <c r="K31" s="1">
        <v>2</v>
      </c>
      <c r="L31" s="1" t="s">
        <v>18</v>
      </c>
      <c r="M31" s="1" t="s">
        <v>21</v>
      </c>
      <c r="N31" s="1" t="s">
        <v>22</v>
      </c>
      <c r="O31" s="1" t="s">
        <v>23</v>
      </c>
      <c r="P31" s="1" t="s">
        <v>37</v>
      </c>
    </row>
    <row r="32" spans="1:16" x14ac:dyDescent="0.25">
      <c r="A32" s="2">
        <v>45006.719814305558</v>
      </c>
      <c r="B32" s="1" t="s">
        <v>25</v>
      </c>
      <c r="C32" s="1" t="s">
        <v>26</v>
      </c>
      <c r="D32" s="1" t="s">
        <v>18</v>
      </c>
      <c r="E32" s="1" t="s">
        <v>18</v>
      </c>
      <c r="F32" s="1" t="s">
        <v>27</v>
      </c>
      <c r="H32" s="1">
        <v>3</v>
      </c>
      <c r="I32" s="1">
        <v>5</v>
      </c>
      <c r="J32" s="1">
        <v>5</v>
      </c>
      <c r="K32" s="1">
        <v>2</v>
      </c>
      <c r="L32" s="1" t="s">
        <v>18</v>
      </c>
      <c r="M32" s="1" t="s">
        <v>21</v>
      </c>
      <c r="N32" s="1" t="s">
        <v>22</v>
      </c>
      <c r="O32" s="1" t="s">
        <v>23</v>
      </c>
      <c r="P32" s="1" t="s">
        <v>37</v>
      </c>
    </row>
    <row r="33" spans="1:16" x14ac:dyDescent="0.25">
      <c r="A33" s="2">
        <v>45006.737140358797</v>
      </c>
      <c r="B33" s="1" t="s">
        <v>25</v>
      </c>
      <c r="C33" s="1" t="s">
        <v>26</v>
      </c>
      <c r="D33" s="1" t="s">
        <v>18</v>
      </c>
      <c r="E33" s="1" t="s">
        <v>18</v>
      </c>
      <c r="F33" s="1" t="s">
        <v>27</v>
      </c>
      <c r="H33" s="1">
        <v>3</v>
      </c>
      <c r="I33" s="1">
        <v>4</v>
      </c>
      <c r="J33" s="1">
        <v>2</v>
      </c>
      <c r="K33" s="1">
        <v>3</v>
      </c>
      <c r="L33" s="1" t="s">
        <v>30</v>
      </c>
      <c r="M33" s="1" t="s">
        <v>32</v>
      </c>
      <c r="N33" s="1" t="s">
        <v>28</v>
      </c>
      <c r="O33" s="1" t="s">
        <v>33</v>
      </c>
      <c r="P33" s="1" t="s">
        <v>24</v>
      </c>
    </row>
    <row r="34" spans="1:16" x14ac:dyDescent="0.25">
      <c r="A34" s="2">
        <v>45006.741185358798</v>
      </c>
      <c r="B34" s="1" t="s">
        <v>25</v>
      </c>
      <c r="C34" s="1" t="s">
        <v>17</v>
      </c>
      <c r="D34" s="1" t="s">
        <v>18</v>
      </c>
      <c r="E34" s="1" t="s">
        <v>18</v>
      </c>
      <c r="F34" s="1" t="s">
        <v>27</v>
      </c>
      <c r="H34" s="1">
        <v>3</v>
      </c>
      <c r="I34" s="1">
        <v>2</v>
      </c>
      <c r="J34" s="1">
        <v>3</v>
      </c>
      <c r="K34" s="1">
        <v>3</v>
      </c>
      <c r="L34" s="1" t="s">
        <v>18</v>
      </c>
      <c r="M34" s="1" t="s">
        <v>21</v>
      </c>
      <c r="N34" s="1" t="s">
        <v>28</v>
      </c>
      <c r="O34" s="1" t="s">
        <v>23</v>
      </c>
      <c r="P34" s="1" t="s">
        <v>24</v>
      </c>
    </row>
    <row r="35" spans="1:16" x14ac:dyDescent="0.25">
      <c r="A35" s="2">
        <v>45006.748750740742</v>
      </c>
      <c r="B35" s="1" t="s">
        <v>25</v>
      </c>
      <c r="C35" s="1" t="s">
        <v>52</v>
      </c>
      <c r="D35" s="1" t="s">
        <v>18</v>
      </c>
      <c r="E35" s="1" t="s">
        <v>18</v>
      </c>
      <c r="F35" s="1" t="s">
        <v>27</v>
      </c>
      <c r="H35" s="1">
        <v>3</v>
      </c>
      <c r="I35" s="1">
        <v>4</v>
      </c>
      <c r="J35" s="1">
        <v>4</v>
      </c>
      <c r="K35" s="1">
        <v>5</v>
      </c>
      <c r="L35" s="1" t="s">
        <v>18</v>
      </c>
      <c r="M35" s="1" t="s">
        <v>21</v>
      </c>
      <c r="N35" s="1" t="s">
        <v>40</v>
      </c>
      <c r="O35" s="1" t="s">
        <v>23</v>
      </c>
      <c r="P35" s="1" t="s">
        <v>24</v>
      </c>
    </row>
    <row r="36" spans="1:16" x14ac:dyDescent="0.25">
      <c r="A36" s="2">
        <v>45006.763039467594</v>
      </c>
      <c r="B36" s="1" t="s">
        <v>25</v>
      </c>
      <c r="C36" s="1" t="s">
        <v>53</v>
      </c>
      <c r="D36" s="1" t="s">
        <v>18</v>
      </c>
      <c r="E36" s="1" t="s">
        <v>18</v>
      </c>
      <c r="F36" s="1" t="s">
        <v>27</v>
      </c>
      <c r="H36" s="1">
        <v>1</v>
      </c>
      <c r="I36" s="1">
        <v>1</v>
      </c>
      <c r="J36" s="1">
        <v>1</v>
      </c>
      <c r="K36" s="1">
        <v>4</v>
      </c>
      <c r="L36" s="1" t="s">
        <v>18</v>
      </c>
      <c r="M36" s="1" t="s">
        <v>21</v>
      </c>
      <c r="N36" s="1" t="s">
        <v>22</v>
      </c>
      <c r="O36" s="1" t="s">
        <v>23</v>
      </c>
      <c r="P36" s="1" t="s">
        <v>24</v>
      </c>
    </row>
    <row r="37" spans="1:16" x14ac:dyDescent="0.25">
      <c r="A37" s="2">
        <v>45006.9262394213</v>
      </c>
      <c r="B37" s="1" t="s">
        <v>25</v>
      </c>
      <c r="C37" s="1" t="s">
        <v>31</v>
      </c>
      <c r="D37" s="1" t="s">
        <v>18</v>
      </c>
      <c r="E37" s="1" t="s">
        <v>18</v>
      </c>
      <c r="F37" s="1" t="s">
        <v>39</v>
      </c>
      <c r="G37" s="1" t="s">
        <v>34</v>
      </c>
      <c r="L37" s="1" t="s">
        <v>18</v>
      </c>
      <c r="M37" s="1" t="s">
        <v>21</v>
      </c>
      <c r="N37" s="1" t="s">
        <v>22</v>
      </c>
      <c r="O37" s="1" t="s">
        <v>23</v>
      </c>
      <c r="P37" s="1" t="s">
        <v>37</v>
      </c>
    </row>
    <row r="38" spans="1:16" x14ac:dyDescent="0.25">
      <c r="A38" s="2">
        <v>45021.930875335645</v>
      </c>
      <c r="B38" s="1" t="s">
        <v>16</v>
      </c>
      <c r="C38" s="1" t="s">
        <v>31</v>
      </c>
      <c r="D38" s="1" t="s">
        <v>18</v>
      </c>
      <c r="E38" s="1" t="s">
        <v>18</v>
      </c>
      <c r="F38" s="1" t="s">
        <v>19</v>
      </c>
      <c r="G38" s="1" t="s">
        <v>50</v>
      </c>
      <c r="H38" s="1">
        <v>5</v>
      </c>
      <c r="I38" s="1">
        <v>5</v>
      </c>
      <c r="J38" s="1">
        <v>5</v>
      </c>
      <c r="K38" s="1">
        <v>1</v>
      </c>
      <c r="L38" s="1" t="s">
        <v>18</v>
      </c>
      <c r="M38" s="1" t="s">
        <v>21</v>
      </c>
      <c r="N38" s="1" t="s">
        <v>40</v>
      </c>
      <c r="O38" s="1" t="s">
        <v>33</v>
      </c>
      <c r="P38" s="1" t="s">
        <v>24</v>
      </c>
    </row>
    <row r="39" spans="1:16" x14ac:dyDescent="0.25">
      <c r="A39" s="2">
        <v>45021.950963773153</v>
      </c>
      <c r="B39" s="1" t="s">
        <v>25</v>
      </c>
      <c r="C39" s="1" t="s">
        <v>54</v>
      </c>
      <c r="D39" s="1" t="s">
        <v>18</v>
      </c>
      <c r="E39" s="1" t="s">
        <v>18</v>
      </c>
      <c r="F39" s="1" t="s">
        <v>19</v>
      </c>
      <c r="G39" s="1" t="s">
        <v>34</v>
      </c>
      <c r="L39" s="1" t="s">
        <v>18</v>
      </c>
      <c r="M39" s="1" t="s">
        <v>21</v>
      </c>
      <c r="N39" s="1" t="s">
        <v>40</v>
      </c>
      <c r="O39" s="1" t="s">
        <v>33</v>
      </c>
      <c r="P39" s="1" t="s">
        <v>35</v>
      </c>
    </row>
    <row r="40" spans="1:16" x14ac:dyDescent="0.25">
      <c r="A40" s="2">
        <v>45021.995716203703</v>
      </c>
      <c r="B40" s="1" t="s">
        <v>25</v>
      </c>
      <c r="C40" s="1" t="s">
        <v>55</v>
      </c>
      <c r="D40" s="1" t="s">
        <v>18</v>
      </c>
      <c r="E40" s="1" t="s">
        <v>18</v>
      </c>
      <c r="F40" s="1" t="s">
        <v>19</v>
      </c>
      <c r="G40" s="1" t="s">
        <v>34</v>
      </c>
      <c r="L40" s="1" t="s">
        <v>18</v>
      </c>
      <c r="M40" s="1" t="s">
        <v>21</v>
      </c>
      <c r="N40" s="1" t="s">
        <v>28</v>
      </c>
      <c r="O40" s="1" t="s">
        <v>23</v>
      </c>
      <c r="P40" s="1" t="s">
        <v>24</v>
      </c>
    </row>
    <row r="41" spans="1:16" x14ac:dyDescent="0.25">
      <c r="A41" s="2">
        <v>45022.403149942125</v>
      </c>
      <c r="B41" s="1" t="s">
        <v>25</v>
      </c>
      <c r="C41" s="1" t="s">
        <v>29</v>
      </c>
      <c r="D41" s="1" t="s">
        <v>18</v>
      </c>
      <c r="E41" s="1" t="s">
        <v>18</v>
      </c>
      <c r="F41" s="1" t="s">
        <v>19</v>
      </c>
      <c r="G41" s="1" t="s">
        <v>34</v>
      </c>
      <c r="H41" s="1">
        <v>4</v>
      </c>
      <c r="I41" s="1">
        <v>2</v>
      </c>
      <c r="L41" s="1" t="s">
        <v>18</v>
      </c>
      <c r="M41" s="1" t="s">
        <v>21</v>
      </c>
      <c r="N41" s="1" t="s">
        <v>22</v>
      </c>
      <c r="O41" s="1" t="s">
        <v>23</v>
      </c>
      <c r="P41" s="1" t="s">
        <v>24</v>
      </c>
    </row>
    <row r="42" spans="1:16" x14ac:dyDescent="0.25">
      <c r="A42" s="2">
        <v>45022.511879722224</v>
      </c>
      <c r="B42" s="1" t="s">
        <v>16</v>
      </c>
      <c r="C42" s="1" t="s">
        <v>31</v>
      </c>
      <c r="D42" s="1" t="s">
        <v>18</v>
      </c>
      <c r="E42" s="1" t="s">
        <v>30</v>
      </c>
      <c r="F42" s="1" t="s">
        <v>27</v>
      </c>
      <c r="H42" s="1">
        <v>5</v>
      </c>
      <c r="I42" s="1">
        <v>5</v>
      </c>
      <c r="J42" s="1">
        <v>5</v>
      </c>
      <c r="K42" s="1">
        <v>1</v>
      </c>
      <c r="L42" s="1" t="s">
        <v>18</v>
      </c>
      <c r="M42" s="1" t="s">
        <v>21</v>
      </c>
      <c r="N42" s="1" t="s">
        <v>22</v>
      </c>
      <c r="O42" s="1" t="s">
        <v>41</v>
      </c>
      <c r="P42" s="1" t="s">
        <v>37</v>
      </c>
    </row>
    <row r="43" spans="1:16" x14ac:dyDescent="0.25">
      <c r="A43" s="2">
        <v>45022.787941863426</v>
      </c>
      <c r="B43" s="1" t="s">
        <v>56</v>
      </c>
      <c r="C43" s="1" t="s">
        <v>57</v>
      </c>
      <c r="D43" s="1" t="s">
        <v>18</v>
      </c>
      <c r="E43" s="1" t="s">
        <v>30</v>
      </c>
      <c r="F43" s="1" t="s">
        <v>27</v>
      </c>
      <c r="H43" s="1">
        <v>3</v>
      </c>
      <c r="I43" s="1">
        <v>4</v>
      </c>
      <c r="J43" s="1">
        <v>5</v>
      </c>
      <c r="K43" s="1">
        <v>2</v>
      </c>
      <c r="L43" s="1" t="s">
        <v>30</v>
      </c>
      <c r="M43" s="1" t="s">
        <v>21</v>
      </c>
      <c r="N43" s="1" t="s">
        <v>28</v>
      </c>
      <c r="O43" s="1" t="s">
        <v>33</v>
      </c>
      <c r="P43" s="1" t="s">
        <v>24</v>
      </c>
    </row>
    <row r="44" spans="1:16" x14ac:dyDescent="0.25">
      <c r="A44" s="2">
        <v>45022.788029201387</v>
      </c>
      <c r="B44" s="1" t="s">
        <v>25</v>
      </c>
      <c r="C44" s="1" t="s">
        <v>31</v>
      </c>
      <c r="D44" s="1" t="s">
        <v>18</v>
      </c>
      <c r="E44" s="1" t="s">
        <v>18</v>
      </c>
      <c r="F44" s="1" t="s">
        <v>19</v>
      </c>
      <c r="G44" s="1" t="s">
        <v>58</v>
      </c>
      <c r="L44" s="1" t="s">
        <v>18</v>
      </c>
      <c r="M44" s="1" t="s">
        <v>47</v>
      </c>
      <c r="N44" s="1" t="s">
        <v>22</v>
      </c>
      <c r="O44" s="1" t="s">
        <v>33</v>
      </c>
      <c r="P44" s="1" t="s">
        <v>37</v>
      </c>
    </row>
    <row r="45" spans="1:16" x14ac:dyDescent="0.25">
      <c r="A45" s="2">
        <v>45022.78803246528</v>
      </c>
      <c r="B45" s="1" t="s">
        <v>25</v>
      </c>
      <c r="C45" s="1" t="s">
        <v>17</v>
      </c>
      <c r="D45" s="1" t="s">
        <v>18</v>
      </c>
      <c r="E45" s="1" t="s">
        <v>18</v>
      </c>
      <c r="F45" s="1" t="s">
        <v>27</v>
      </c>
      <c r="H45" s="1">
        <v>4</v>
      </c>
      <c r="I45" s="1">
        <v>4</v>
      </c>
      <c r="J45" s="1">
        <v>1</v>
      </c>
      <c r="K45" s="1">
        <v>1</v>
      </c>
      <c r="L45" s="1" t="s">
        <v>18</v>
      </c>
      <c r="M45" s="1" t="s">
        <v>21</v>
      </c>
      <c r="N45" s="1" t="s">
        <v>22</v>
      </c>
      <c r="O45" s="1" t="s">
        <v>23</v>
      </c>
      <c r="P45" s="1" t="s">
        <v>35</v>
      </c>
    </row>
    <row r="46" spans="1:16" x14ac:dyDescent="0.25">
      <c r="A46" s="2">
        <v>45022.788127326392</v>
      </c>
      <c r="B46" s="1" t="s">
        <v>56</v>
      </c>
      <c r="C46" s="1" t="s">
        <v>31</v>
      </c>
      <c r="D46" s="1" t="s">
        <v>18</v>
      </c>
      <c r="E46" s="1" t="s">
        <v>18</v>
      </c>
      <c r="F46" s="1" t="s">
        <v>27</v>
      </c>
      <c r="G46" s="1" t="s">
        <v>38</v>
      </c>
      <c r="H46" s="1">
        <v>3</v>
      </c>
      <c r="I46" s="1">
        <v>3</v>
      </c>
      <c r="J46" s="1">
        <v>3</v>
      </c>
      <c r="K46" s="1">
        <v>3</v>
      </c>
      <c r="L46" s="1" t="s">
        <v>30</v>
      </c>
      <c r="M46" s="1" t="s">
        <v>47</v>
      </c>
      <c r="N46" s="1" t="s">
        <v>28</v>
      </c>
      <c r="O46" s="1" t="s">
        <v>33</v>
      </c>
      <c r="P46" s="1" t="s">
        <v>51</v>
      </c>
    </row>
    <row r="47" spans="1:16" x14ac:dyDescent="0.25">
      <c r="A47" s="2">
        <v>45022.788190763888</v>
      </c>
      <c r="B47" s="1" t="s">
        <v>56</v>
      </c>
      <c r="C47" s="1" t="s">
        <v>59</v>
      </c>
      <c r="D47" s="1" t="s">
        <v>18</v>
      </c>
      <c r="E47" s="1" t="s">
        <v>18</v>
      </c>
      <c r="F47" s="1" t="s">
        <v>27</v>
      </c>
      <c r="H47" s="1">
        <v>2</v>
      </c>
      <c r="I47" s="1">
        <v>3</v>
      </c>
      <c r="J47" s="1">
        <v>2</v>
      </c>
      <c r="K47" s="1">
        <v>4</v>
      </c>
      <c r="L47" s="1" t="s">
        <v>18</v>
      </c>
      <c r="M47" s="1" t="s">
        <v>21</v>
      </c>
      <c r="N47" s="1" t="s">
        <v>22</v>
      </c>
      <c r="O47" s="1" t="s">
        <v>33</v>
      </c>
      <c r="P47" s="1" t="s">
        <v>24</v>
      </c>
    </row>
    <row r="48" spans="1:16" x14ac:dyDescent="0.25">
      <c r="A48" s="2">
        <v>45022.788208090278</v>
      </c>
      <c r="B48" s="1" t="s">
        <v>25</v>
      </c>
      <c r="C48" s="1" t="s">
        <v>17</v>
      </c>
      <c r="D48" s="1" t="s">
        <v>18</v>
      </c>
      <c r="E48" s="1" t="s">
        <v>18</v>
      </c>
      <c r="F48" s="1" t="s">
        <v>27</v>
      </c>
      <c r="H48" s="1">
        <v>3</v>
      </c>
      <c r="I48" s="1">
        <v>2</v>
      </c>
      <c r="J48" s="1">
        <v>3</v>
      </c>
      <c r="K48" s="1">
        <v>1</v>
      </c>
      <c r="L48" s="1" t="s">
        <v>18</v>
      </c>
      <c r="M48" s="1" t="s">
        <v>21</v>
      </c>
      <c r="N48" s="1" t="s">
        <v>22</v>
      </c>
      <c r="O48" s="1" t="s">
        <v>23</v>
      </c>
      <c r="P48" s="1" t="s">
        <v>24</v>
      </c>
    </row>
    <row r="49" spans="1:16" x14ac:dyDescent="0.25">
      <c r="A49" s="2">
        <v>45022.788324293986</v>
      </c>
      <c r="B49" s="1" t="s">
        <v>16</v>
      </c>
      <c r="C49" s="9" t="s">
        <v>62</v>
      </c>
      <c r="D49" s="1" t="s">
        <v>18</v>
      </c>
      <c r="E49" s="1" t="s">
        <v>18</v>
      </c>
      <c r="F49" s="1" t="s">
        <v>27</v>
      </c>
      <c r="H49" s="1">
        <v>3</v>
      </c>
      <c r="I49" s="1">
        <v>1</v>
      </c>
      <c r="J49" s="1">
        <v>3</v>
      </c>
      <c r="K49" s="1">
        <v>1</v>
      </c>
      <c r="L49" s="1" t="s">
        <v>30</v>
      </c>
      <c r="M49" s="1" t="s">
        <v>47</v>
      </c>
      <c r="N49" s="1" t="s">
        <v>28</v>
      </c>
      <c r="O49" s="1" t="s">
        <v>33</v>
      </c>
      <c r="P49" s="1" t="s">
        <v>24</v>
      </c>
    </row>
    <row r="50" spans="1:16" x14ac:dyDescent="0.25">
      <c r="A50" s="2">
        <v>45022.788542013892</v>
      </c>
      <c r="B50" s="1" t="s">
        <v>56</v>
      </c>
      <c r="C50" s="1" t="s">
        <v>26</v>
      </c>
      <c r="D50" s="1" t="s">
        <v>18</v>
      </c>
      <c r="E50" s="1" t="s">
        <v>18</v>
      </c>
      <c r="F50" s="1" t="s">
        <v>39</v>
      </c>
      <c r="G50" s="1" t="s">
        <v>34</v>
      </c>
      <c r="L50" s="1" t="s">
        <v>18</v>
      </c>
      <c r="M50" s="1" t="s">
        <v>21</v>
      </c>
      <c r="N50" s="1" t="s">
        <v>40</v>
      </c>
      <c r="O50" s="1" t="s">
        <v>33</v>
      </c>
      <c r="P50" s="1" t="s">
        <v>35</v>
      </c>
    </row>
    <row r="51" spans="1:16" x14ac:dyDescent="0.25">
      <c r="A51" s="2">
        <v>45022.788558900458</v>
      </c>
      <c r="B51" s="1" t="s">
        <v>25</v>
      </c>
      <c r="C51" s="1" t="s">
        <v>26</v>
      </c>
      <c r="D51" s="1" t="s">
        <v>18</v>
      </c>
      <c r="E51" s="1" t="s">
        <v>18</v>
      </c>
      <c r="F51" s="1" t="s">
        <v>19</v>
      </c>
      <c r="G51" s="1" t="s">
        <v>38</v>
      </c>
      <c r="L51" s="1" t="s">
        <v>18</v>
      </c>
      <c r="M51" s="1" t="s">
        <v>21</v>
      </c>
      <c r="N51" s="1" t="s">
        <v>22</v>
      </c>
      <c r="O51" s="1" t="s">
        <v>33</v>
      </c>
      <c r="P51" s="1" t="s">
        <v>24</v>
      </c>
    </row>
    <row r="52" spans="1:16" x14ac:dyDescent="0.25">
      <c r="A52" s="2">
        <v>45022.788920729166</v>
      </c>
      <c r="B52" s="1" t="s">
        <v>56</v>
      </c>
      <c r="C52" s="1" t="s">
        <v>29</v>
      </c>
      <c r="D52" s="1" t="s">
        <v>18</v>
      </c>
      <c r="E52" s="1" t="s">
        <v>30</v>
      </c>
      <c r="F52" s="1" t="s">
        <v>39</v>
      </c>
      <c r="G52" s="1" t="s">
        <v>34</v>
      </c>
      <c r="L52" s="1" t="s">
        <v>30</v>
      </c>
      <c r="M52" s="1" t="s">
        <v>21</v>
      </c>
      <c r="N52" s="1" t="s">
        <v>40</v>
      </c>
      <c r="O52" s="1" t="s">
        <v>61</v>
      </c>
      <c r="P52" s="1" t="s">
        <v>51</v>
      </c>
    </row>
    <row r="53" spans="1:16" x14ac:dyDescent="0.25">
      <c r="A53" s="2">
        <v>45022.788978321754</v>
      </c>
      <c r="B53" s="1" t="s">
        <v>25</v>
      </c>
      <c r="C53" s="1" t="s">
        <v>62</v>
      </c>
      <c r="D53" s="1" t="s">
        <v>18</v>
      </c>
      <c r="E53" s="1" t="s">
        <v>18</v>
      </c>
      <c r="F53" s="1" t="s">
        <v>27</v>
      </c>
      <c r="H53" s="1">
        <v>3</v>
      </c>
      <c r="I53" s="1">
        <v>3</v>
      </c>
      <c r="J53" s="1">
        <v>4</v>
      </c>
      <c r="K53" s="1">
        <v>3</v>
      </c>
      <c r="L53" s="1" t="s">
        <v>18</v>
      </c>
      <c r="M53" s="1" t="s">
        <v>21</v>
      </c>
      <c r="N53" s="1" t="s">
        <v>28</v>
      </c>
      <c r="O53" s="1" t="s">
        <v>23</v>
      </c>
      <c r="P53" s="1" t="s">
        <v>35</v>
      </c>
    </row>
    <row r="54" spans="1:16" x14ac:dyDescent="0.25">
      <c r="A54" s="2">
        <v>45022.789917268514</v>
      </c>
      <c r="B54" s="1" t="s">
        <v>16</v>
      </c>
      <c r="C54" s="1" t="s">
        <v>62</v>
      </c>
      <c r="D54" s="1" t="s">
        <v>18</v>
      </c>
      <c r="E54" s="1" t="s">
        <v>18</v>
      </c>
      <c r="F54" s="1" t="s">
        <v>19</v>
      </c>
      <c r="G54" s="1" t="s">
        <v>34</v>
      </c>
      <c r="L54" s="1" t="s">
        <v>18</v>
      </c>
      <c r="M54" s="1" t="s">
        <v>21</v>
      </c>
      <c r="N54" s="1" t="s">
        <v>28</v>
      </c>
      <c r="O54" s="1" t="s">
        <v>33</v>
      </c>
      <c r="P54" s="1" t="s">
        <v>24</v>
      </c>
    </row>
    <row r="55" spans="1:16" x14ac:dyDescent="0.25">
      <c r="A55" s="2">
        <v>45022.790501365744</v>
      </c>
      <c r="B55" s="1" t="s">
        <v>56</v>
      </c>
      <c r="C55" s="1" t="s">
        <v>63</v>
      </c>
      <c r="D55" s="1" t="s">
        <v>18</v>
      </c>
      <c r="E55" s="1" t="s">
        <v>30</v>
      </c>
      <c r="F55" s="1" t="s">
        <v>27</v>
      </c>
      <c r="H55" s="1">
        <v>5</v>
      </c>
      <c r="I55" s="1">
        <v>5</v>
      </c>
      <c r="J55" s="1">
        <v>5</v>
      </c>
      <c r="K55" s="1">
        <v>1</v>
      </c>
      <c r="L55" s="1" t="s">
        <v>30</v>
      </c>
      <c r="M55" s="1" t="s">
        <v>21</v>
      </c>
      <c r="N55" s="1" t="s">
        <v>22</v>
      </c>
      <c r="O55" s="1" t="s">
        <v>41</v>
      </c>
      <c r="P55" s="1" t="s">
        <v>37</v>
      </c>
    </row>
    <row r="56" spans="1:16" x14ac:dyDescent="0.25">
      <c r="A56" s="2">
        <v>45022.790540995367</v>
      </c>
      <c r="B56" s="1" t="s">
        <v>56</v>
      </c>
      <c r="C56" s="1" t="s">
        <v>55</v>
      </c>
      <c r="D56" s="1" t="s">
        <v>18</v>
      </c>
      <c r="E56" s="1" t="s">
        <v>18</v>
      </c>
      <c r="F56" s="1" t="s">
        <v>27</v>
      </c>
      <c r="H56" s="1">
        <v>2</v>
      </c>
      <c r="I56" s="1">
        <v>2</v>
      </c>
      <c r="J56" s="1">
        <v>2</v>
      </c>
      <c r="K56" s="1">
        <v>4</v>
      </c>
      <c r="L56" s="1" t="s">
        <v>18</v>
      </c>
      <c r="M56" s="1" t="s">
        <v>21</v>
      </c>
      <c r="N56" s="1" t="s">
        <v>22</v>
      </c>
      <c r="O56" s="1" t="s">
        <v>33</v>
      </c>
      <c r="P56" s="1" t="s">
        <v>35</v>
      </c>
    </row>
    <row r="57" spans="1:16" x14ac:dyDescent="0.25">
      <c r="A57" s="2">
        <v>45022.790728321765</v>
      </c>
      <c r="B57" s="1" t="s">
        <v>25</v>
      </c>
      <c r="D57" s="1" t="s">
        <v>18</v>
      </c>
      <c r="E57" s="1" t="s">
        <v>18</v>
      </c>
      <c r="F57" s="1" t="s">
        <v>27</v>
      </c>
      <c r="H57" s="1">
        <v>1</v>
      </c>
      <c r="I57" s="1">
        <v>1</v>
      </c>
      <c r="J57" s="1">
        <v>1</v>
      </c>
      <c r="K57" s="1">
        <v>3</v>
      </c>
      <c r="L57" s="1" t="s">
        <v>18</v>
      </c>
      <c r="M57" s="1" t="s">
        <v>47</v>
      </c>
      <c r="N57" s="1" t="s">
        <v>28</v>
      </c>
      <c r="O57" s="1" t="s">
        <v>33</v>
      </c>
      <c r="P57" s="1" t="s">
        <v>24</v>
      </c>
    </row>
    <row r="58" spans="1:16" x14ac:dyDescent="0.25">
      <c r="A58" s="2">
        <v>45022.790864780094</v>
      </c>
      <c r="B58" s="1" t="s">
        <v>56</v>
      </c>
      <c r="D58" s="1" t="s">
        <v>18</v>
      </c>
      <c r="E58" s="1" t="s">
        <v>18</v>
      </c>
      <c r="F58" s="1" t="s">
        <v>27</v>
      </c>
      <c r="H58" s="1">
        <v>2</v>
      </c>
      <c r="I58" s="1">
        <v>3</v>
      </c>
      <c r="J58" s="1">
        <v>2</v>
      </c>
      <c r="K58" s="1">
        <v>4</v>
      </c>
      <c r="L58" s="1" t="s">
        <v>18</v>
      </c>
      <c r="M58" s="1" t="s">
        <v>21</v>
      </c>
      <c r="N58" s="1" t="s">
        <v>28</v>
      </c>
      <c r="O58" s="1" t="s">
        <v>33</v>
      </c>
      <c r="P58" s="1" t="s">
        <v>24</v>
      </c>
    </row>
    <row r="59" spans="1:16" x14ac:dyDescent="0.25">
      <c r="A59" s="2">
        <v>45022.791303379629</v>
      </c>
      <c r="B59" s="1" t="s">
        <v>25</v>
      </c>
      <c r="C59" s="1" t="s">
        <v>31</v>
      </c>
      <c r="D59" s="1" t="s">
        <v>18</v>
      </c>
      <c r="E59" s="1" t="s">
        <v>18</v>
      </c>
      <c r="F59" s="1" t="s">
        <v>19</v>
      </c>
      <c r="G59" s="1" t="s">
        <v>58</v>
      </c>
      <c r="L59" s="1" t="s">
        <v>18</v>
      </c>
      <c r="M59" s="1" t="s">
        <v>47</v>
      </c>
      <c r="N59" s="1" t="s">
        <v>28</v>
      </c>
      <c r="O59" s="1" t="s">
        <v>33</v>
      </c>
      <c r="P59" s="1" t="s">
        <v>24</v>
      </c>
    </row>
    <row r="60" spans="1:16" x14ac:dyDescent="0.25">
      <c r="A60" s="2">
        <v>45022.792447557869</v>
      </c>
      <c r="B60" s="1" t="s">
        <v>56</v>
      </c>
      <c r="D60" s="1" t="s">
        <v>18</v>
      </c>
      <c r="E60" s="1" t="s">
        <v>18</v>
      </c>
      <c r="F60" s="1" t="s">
        <v>27</v>
      </c>
      <c r="H60" s="1">
        <v>1</v>
      </c>
      <c r="I60" s="1">
        <v>2</v>
      </c>
      <c r="J60" s="1">
        <v>2</v>
      </c>
      <c r="K60" s="1">
        <v>5</v>
      </c>
      <c r="L60" s="1" t="s">
        <v>30</v>
      </c>
      <c r="M60" s="1" t="s">
        <v>21</v>
      </c>
      <c r="N60" s="1" t="s">
        <v>28</v>
      </c>
      <c r="O60" s="1" t="s">
        <v>35</v>
      </c>
      <c r="P60" s="1" t="s">
        <v>37</v>
      </c>
    </row>
    <row r="61" spans="1:16" x14ac:dyDescent="0.25">
      <c r="A61" s="2">
        <v>45022.793032476853</v>
      </c>
      <c r="B61" s="1" t="s">
        <v>25</v>
      </c>
      <c r="C61" s="1" t="s">
        <v>17</v>
      </c>
      <c r="D61" s="1" t="s">
        <v>18</v>
      </c>
      <c r="E61" s="1" t="s">
        <v>18</v>
      </c>
      <c r="F61" s="1" t="s">
        <v>19</v>
      </c>
      <c r="G61" s="1" t="s">
        <v>34</v>
      </c>
      <c r="H61" s="1">
        <v>3</v>
      </c>
      <c r="I61" s="1">
        <v>3</v>
      </c>
      <c r="J61" s="1">
        <v>5</v>
      </c>
      <c r="K61" s="1">
        <v>5</v>
      </c>
      <c r="L61" s="1" t="s">
        <v>18</v>
      </c>
      <c r="M61" s="1" t="s">
        <v>47</v>
      </c>
      <c r="N61" s="1" t="s">
        <v>40</v>
      </c>
      <c r="O61" s="1" t="s">
        <v>23</v>
      </c>
      <c r="P61" s="1" t="s">
        <v>24</v>
      </c>
    </row>
    <row r="62" spans="1:16" x14ac:dyDescent="0.25">
      <c r="A62" s="2">
        <v>45022.793495266204</v>
      </c>
      <c r="B62" s="1" t="s">
        <v>25</v>
      </c>
      <c r="C62" s="1" t="s">
        <v>62</v>
      </c>
      <c r="D62" s="1" t="s">
        <v>18</v>
      </c>
      <c r="E62" s="1" t="s">
        <v>18</v>
      </c>
      <c r="F62" s="1" t="s">
        <v>19</v>
      </c>
      <c r="G62" s="1" t="s">
        <v>34</v>
      </c>
      <c r="L62" s="1" t="s">
        <v>18</v>
      </c>
      <c r="M62" s="1" t="s">
        <v>21</v>
      </c>
      <c r="N62" s="1" t="s">
        <v>22</v>
      </c>
      <c r="O62" s="1" t="s">
        <v>23</v>
      </c>
      <c r="P62" s="1" t="s">
        <v>24</v>
      </c>
    </row>
    <row r="63" spans="1:16" x14ac:dyDescent="0.25">
      <c r="A63" s="2">
        <v>45022.793724583331</v>
      </c>
      <c r="B63" s="1" t="s">
        <v>56</v>
      </c>
      <c r="D63" s="1" t="s">
        <v>18</v>
      </c>
      <c r="E63" s="1" t="s">
        <v>18</v>
      </c>
      <c r="F63" s="1" t="s">
        <v>27</v>
      </c>
      <c r="H63" s="1">
        <v>3</v>
      </c>
      <c r="I63" s="1">
        <v>3</v>
      </c>
      <c r="J63" s="1">
        <v>3</v>
      </c>
      <c r="K63" s="1">
        <v>5</v>
      </c>
      <c r="L63" s="1" t="s">
        <v>30</v>
      </c>
      <c r="M63" s="1" t="s">
        <v>21</v>
      </c>
      <c r="N63" s="1" t="s">
        <v>40</v>
      </c>
      <c r="O63" s="1" t="s">
        <v>33</v>
      </c>
      <c r="P63" s="1" t="s">
        <v>24</v>
      </c>
    </row>
    <row r="64" spans="1:16" x14ac:dyDescent="0.25">
      <c r="A64" s="2">
        <v>45022.794214074078</v>
      </c>
      <c r="B64" s="1" t="s">
        <v>25</v>
      </c>
      <c r="C64" s="1" t="s">
        <v>64</v>
      </c>
      <c r="D64" s="1" t="s">
        <v>18</v>
      </c>
      <c r="E64" s="1" t="s">
        <v>18</v>
      </c>
      <c r="F64" s="1" t="s">
        <v>39</v>
      </c>
      <c r="G64" s="1" t="s">
        <v>34</v>
      </c>
      <c r="H64" s="1">
        <v>2</v>
      </c>
      <c r="I64" s="1">
        <v>3</v>
      </c>
      <c r="J64" s="1">
        <v>3</v>
      </c>
      <c r="K64" s="1">
        <v>4</v>
      </c>
      <c r="L64" s="1" t="s">
        <v>18</v>
      </c>
      <c r="M64" s="1" t="s">
        <v>21</v>
      </c>
      <c r="N64" s="1" t="s">
        <v>22</v>
      </c>
      <c r="O64" s="1" t="s">
        <v>23</v>
      </c>
      <c r="P64" s="1" t="s">
        <v>37</v>
      </c>
    </row>
    <row r="65" spans="1:16" x14ac:dyDescent="0.25">
      <c r="A65" s="2">
        <v>45022.794430694441</v>
      </c>
      <c r="B65" s="1" t="s">
        <v>56</v>
      </c>
      <c r="C65" s="1" t="s">
        <v>36</v>
      </c>
      <c r="D65" s="1" t="s">
        <v>18</v>
      </c>
      <c r="E65" s="1" t="s">
        <v>18</v>
      </c>
      <c r="F65" s="1" t="s">
        <v>27</v>
      </c>
      <c r="H65" s="1">
        <v>3</v>
      </c>
      <c r="I65" s="1">
        <v>2</v>
      </c>
      <c r="J65" s="1">
        <v>1</v>
      </c>
      <c r="K65" s="1">
        <v>5</v>
      </c>
      <c r="L65" s="1" t="s">
        <v>30</v>
      </c>
      <c r="M65" s="1" t="s">
        <v>21</v>
      </c>
      <c r="N65" s="1" t="s">
        <v>22</v>
      </c>
      <c r="O65" s="1" t="s">
        <v>23</v>
      </c>
      <c r="P65" s="1" t="s">
        <v>24</v>
      </c>
    </row>
    <row r="66" spans="1:16" x14ac:dyDescent="0.25">
      <c r="A66" s="2">
        <v>45022.797338217591</v>
      </c>
      <c r="B66" s="1" t="s">
        <v>56</v>
      </c>
      <c r="D66" s="1" t="s">
        <v>18</v>
      </c>
      <c r="E66" s="1" t="s">
        <v>18</v>
      </c>
      <c r="F66" s="1" t="s">
        <v>27</v>
      </c>
      <c r="H66" s="1">
        <v>2</v>
      </c>
      <c r="I66" s="1">
        <v>1</v>
      </c>
      <c r="J66" s="1">
        <v>1</v>
      </c>
      <c r="K66" s="1">
        <v>5</v>
      </c>
      <c r="L66" s="1" t="s">
        <v>30</v>
      </c>
      <c r="M66" s="1" t="s">
        <v>21</v>
      </c>
      <c r="N66" s="1" t="s">
        <v>28</v>
      </c>
      <c r="O66" s="1" t="s">
        <v>33</v>
      </c>
      <c r="P66" s="1" t="s">
        <v>24</v>
      </c>
    </row>
    <row r="67" spans="1:16" x14ac:dyDescent="0.25">
      <c r="A67" s="2">
        <v>45022.800017500005</v>
      </c>
      <c r="B67" s="1" t="s">
        <v>25</v>
      </c>
      <c r="C67" s="1" t="s">
        <v>17</v>
      </c>
      <c r="D67" s="1" t="s">
        <v>18</v>
      </c>
      <c r="E67" s="1" t="s">
        <v>18</v>
      </c>
      <c r="F67" s="1" t="s">
        <v>27</v>
      </c>
      <c r="H67" s="1">
        <v>3</v>
      </c>
      <c r="I67" s="1">
        <v>3</v>
      </c>
      <c r="J67" s="1">
        <v>3</v>
      </c>
      <c r="K67" s="1">
        <v>3</v>
      </c>
      <c r="L67" s="1" t="s">
        <v>18</v>
      </c>
      <c r="M67" s="1" t="s">
        <v>21</v>
      </c>
      <c r="N67" s="1" t="s">
        <v>22</v>
      </c>
      <c r="O67" s="1" t="s">
        <v>41</v>
      </c>
      <c r="P67" s="1" t="s">
        <v>24</v>
      </c>
    </row>
    <row r="68" spans="1:16" x14ac:dyDescent="0.25">
      <c r="A68" s="2">
        <v>45022.801370034722</v>
      </c>
      <c r="B68" s="1" t="s">
        <v>25</v>
      </c>
      <c r="C68" s="1" t="s">
        <v>17</v>
      </c>
      <c r="D68" s="1" t="s">
        <v>18</v>
      </c>
      <c r="E68" s="1" t="s">
        <v>18</v>
      </c>
      <c r="F68" s="1" t="s">
        <v>27</v>
      </c>
      <c r="H68" s="1">
        <v>3</v>
      </c>
      <c r="I68" s="1">
        <v>2</v>
      </c>
      <c r="J68" s="1">
        <v>4</v>
      </c>
      <c r="K68" s="1">
        <v>4</v>
      </c>
      <c r="L68" s="1" t="s">
        <v>18</v>
      </c>
      <c r="M68" s="1" t="s">
        <v>21</v>
      </c>
      <c r="N68" s="1" t="s">
        <v>22</v>
      </c>
      <c r="O68" s="1" t="s">
        <v>23</v>
      </c>
      <c r="P68" s="1" t="s">
        <v>37</v>
      </c>
    </row>
    <row r="69" spans="1:16" x14ac:dyDescent="0.25">
      <c r="A69" s="2">
        <v>45022.801847083334</v>
      </c>
      <c r="B69" s="1" t="s">
        <v>25</v>
      </c>
      <c r="C69" s="1" t="s">
        <v>17</v>
      </c>
      <c r="D69" s="1" t="s">
        <v>18</v>
      </c>
      <c r="E69" s="1" t="s">
        <v>18</v>
      </c>
      <c r="F69" s="1" t="s">
        <v>27</v>
      </c>
      <c r="H69" s="1">
        <v>3</v>
      </c>
      <c r="I69" s="1">
        <v>2</v>
      </c>
      <c r="J69" s="1">
        <v>1</v>
      </c>
      <c r="K69" s="1">
        <v>5</v>
      </c>
      <c r="L69" s="1" t="s">
        <v>18</v>
      </c>
      <c r="M69" s="1" t="s">
        <v>21</v>
      </c>
      <c r="N69" s="1" t="s">
        <v>22</v>
      </c>
      <c r="O69" s="1" t="s">
        <v>23</v>
      </c>
      <c r="P69" s="1" t="s">
        <v>24</v>
      </c>
    </row>
    <row r="70" spans="1:16" x14ac:dyDescent="0.25">
      <c r="A70" s="2">
        <v>45022.802801736107</v>
      </c>
      <c r="B70" s="1" t="s">
        <v>25</v>
      </c>
      <c r="C70" s="1" t="s">
        <v>17</v>
      </c>
      <c r="D70" s="1" t="s">
        <v>18</v>
      </c>
      <c r="E70" s="1" t="s">
        <v>18</v>
      </c>
      <c r="F70" s="1" t="s">
        <v>27</v>
      </c>
      <c r="L70" s="1" t="s">
        <v>18</v>
      </c>
      <c r="M70" s="1" t="s">
        <v>21</v>
      </c>
      <c r="N70" s="1" t="s">
        <v>28</v>
      </c>
      <c r="O70" s="1" t="s">
        <v>33</v>
      </c>
      <c r="P70" s="1" t="s">
        <v>37</v>
      </c>
    </row>
    <row r="71" spans="1:16" x14ac:dyDescent="0.25">
      <c r="A71" s="2">
        <v>45022.802885162033</v>
      </c>
      <c r="B71" s="1" t="s">
        <v>16</v>
      </c>
      <c r="C71" s="1" t="s">
        <v>17</v>
      </c>
      <c r="D71" s="1" t="s">
        <v>30</v>
      </c>
      <c r="E71" s="1" t="s">
        <v>30</v>
      </c>
      <c r="F71" s="1" t="s">
        <v>27</v>
      </c>
      <c r="H71" s="1">
        <v>3</v>
      </c>
      <c r="I71" s="1">
        <v>2</v>
      </c>
      <c r="J71" s="1">
        <v>4</v>
      </c>
      <c r="K71" s="1">
        <v>5</v>
      </c>
      <c r="L71" s="1" t="s">
        <v>18</v>
      </c>
      <c r="M71" s="1" t="s">
        <v>47</v>
      </c>
      <c r="N71" s="1" t="s">
        <v>28</v>
      </c>
      <c r="O71" s="1" t="s">
        <v>33</v>
      </c>
      <c r="P71" s="1" t="s">
        <v>24</v>
      </c>
    </row>
    <row r="72" spans="1:16" x14ac:dyDescent="0.25">
      <c r="A72" s="2">
        <v>45022.804473217591</v>
      </c>
      <c r="B72" s="1" t="s">
        <v>25</v>
      </c>
      <c r="C72" s="1" t="s">
        <v>17</v>
      </c>
      <c r="D72" s="1" t="s">
        <v>18</v>
      </c>
      <c r="E72" s="1" t="s">
        <v>30</v>
      </c>
      <c r="F72" s="1" t="s">
        <v>27</v>
      </c>
      <c r="H72" s="1">
        <v>3</v>
      </c>
      <c r="I72" s="1">
        <v>5</v>
      </c>
      <c r="J72" s="1">
        <v>3</v>
      </c>
      <c r="K72" s="1">
        <v>3</v>
      </c>
      <c r="L72" s="1" t="s">
        <v>18</v>
      </c>
      <c r="M72" s="1" t="s">
        <v>21</v>
      </c>
      <c r="N72" s="1" t="s">
        <v>22</v>
      </c>
      <c r="O72" s="1" t="s">
        <v>23</v>
      </c>
      <c r="P72" s="1" t="s">
        <v>37</v>
      </c>
    </row>
    <row r="73" spans="1:16" x14ac:dyDescent="0.25">
      <c r="A73" s="2">
        <v>45022.80637179398</v>
      </c>
      <c r="B73" s="1" t="s">
        <v>56</v>
      </c>
      <c r="C73" s="1" t="s">
        <v>17</v>
      </c>
      <c r="D73" s="1" t="s">
        <v>18</v>
      </c>
      <c r="E73" s="1" t="s">
        <v>30</v>
      </c>
      <c r="F73" s="1" t="s">
        <v>27</v>
      </c>
      <c r="H73" s="1">
        <v>5</v>
      </c>
      <c r="I73" s="1">
        <v>2</v>
      </c>
      <c r="J73" s="1">
        <v>2</v>
      </c>
      <c r="K73" s="1">
        <v>2</v>
      </c>
      <c r="L73" s="1" t="s">
        <v>18</v>
      </c>
      <c r="M73" s="1" t="s">
        <v>21</v>
      </c>
      <c r="N73" s="1" t="s">
        <v>22</v>
      </c>
      <c r="O73" s="1" t="s">
        <v>33</v>
      </c>
      <c r="P73" s="1" t="s">
        <v>37</v>
      </c>
    </row>
    <row r="74" spans="1:16" x14ac:dyDescent="0.25">
      <c r="A74" s="2">
        <v>45022.806625081023</v>
      </c>
      <c r="B74" s="1" t="s">
        <v>25</v>
      </c>
      <c r="C74" s="1" t="s">
        <v>65</v>
      </c>
      <c r="D74" s="1" t="s">
        <v>18</v>
      </c>
      <c r="E74" s="1" t="s">
        <v>18</v>
      </c>
      <c r="F74" s="1" t="s">
        <v>39</v>
      </c>
      <c r="G74" s="1" t="s">
        <v>34</v>
      </c>
      <c r="L74" s="1" t="s">
        <v>18</v>
      </c>
      <c r="M74" s="1" t="s">
        <v>21</v>
      </c>
      <c r="N74" s="1" t="s">
        <v>22</v>
      </c>
      <c r="O74" s="1" t="s">
        <v>23</v>
      </c>
      <c r="P74" s="1" t="s">
        <v>35</v>
      </c>
    </row>
    <row r="75" spans="1:16" x14ac:dyDescent="0.25">
      <c r="A75" s="2">
        <v>45022.808285057872</v>
      </c>
      <c r="B75" s="1" t="s">
        <v>25</v>
      </c>
      <c r="D75" s="1" t="s">
        <v>18</v>
      </c>
      <c r="E75" s="1" t="s">
        <v>18</v>
      </c>
      <c r="F75" s="1" t="s">
        <v>27</v>
      </c>
      <c r="H75" s="1">
        <v>3</v>
      </c>
      <c r="I75" s="1">
        <v>2</v>
      </c>
      <c r="J75" s="1">
        <v>2</v>
      </c>
      <c r="K75" s="1">
        <v>4</v>
      </c>
      <c r="L75" s="1" t="s">
        <v>30</v>
      </c>
      <c r="M75" s="1" t="s">
        <v>47</v>
      </c>
      <c r="N75" s="1" t="s">
        <v>28</v>
      </c>
      <c r="O75" s="1" t="s">
        <v>33</v>
      </c>
      <c r="P75" s="1" t="s">
        <v>24</v>
      </c>
    </row>
    <row r="76" spans="1:16" x14ac:dyDescent="0.25">
      <c r="A76" s="2">
        <v>45022.809981296297</v>
      </c>
      <c r="B76" s="1" t="s">
        <v>25</v>
      </c>
      <c r="C76" s="1" t="s">
        <v>66</v>
      </c>
      <c r="D76" s="1" t="s">
        <v>18</v>
      </c>
      <c r="E76" s="1" t="s">
        <v>30</v>
      </c>
      <c r="F76" s="1" t="s">
        <v>27</v>
      </c>
      <c r="H76" s="1">
        <v>5</v>
      </c>
      <c r="I76" s="1">
        <v>5</v>
      </c>
      <c r="J76" s="1">
        <v>5</v>
      </c>
      <c r="K76" s="1">
        <v>4</v>
      </c>
      <c r="L76" s="1" t="s">
        <v>18</v>
      </c>
      <c r="M76" s="1" t="s">
        <v>47</v>
      </c>
      <c r="N76" s="1" t="s">
        <v>22</v>
      </c>
      <c r="O76" s="1" t="s">
        <v>23</v>
      </c>
      <c r="P76" s="1" t="s">
        <v>37</v>
      </c>
    </row>
    <row r="77" spans="1:16" x14ac:dyDescent="0.25">
      <c r="A77" s="2">
        <v>45022.810317280091</v>
      </c>
      <c r="B77" s="1" t="s">
        <v>16</v>
      </c>
      <c r="C77" s="1" t="s">
        <v>31</v>
      </c>
      <c r="D77" s="1" t="s">
        <v>18</v>
      </c>
      <c r="E77" s="1" t="s">
        <v>18</v>
      </c>
      <c r="F77" s="1" t="s">
        <v>19</v>
      </c>
      <c r="G77" s="1" t="s">
        <v>34</v>
      </c>
      <c r="L77" s="1" t="s">
        <v>18</v>
      </c>
      <c r="M77" s="1" t="s">
        <v>21</v>
      </c>
      <c r="N77" s="1" t="s">
        <v>22</v>
      </c>
      <c r="O77" s="1" t="s">
        <v>23</v>
      </c>
      <c r="P77" s="1" t="s">
        <v>37</v>
      </c>
    </row>
    <row r="78" spans="1:16" x14ac:dyDescent="0.25">
      <c r="A78" s="2">
        <v>45022.810793993056</v>
      </c>
      <c r="B78" s="1" t="s">
        <v>16</v>
      </c>
      <c r="C78" s="1" t="s">
        <v>67</v>
      </c>
      <c r="D78" s="1" t="s">
        <v>18</v>
      </c>
      <c r="E78" s="1" t="s">
        <v>18</v>
      </c>
      <c r="F78" s="1" t="s">
        <v>27</v>
      </c>
      <c r="H78" s="1">
        <v>5</v>
      </c>
      <c r="I78" s="1">
        <v>2</v>
      </c>
      <c r="J78" s="1">
        <v>2</v>
      </c>
      <c r="K78" s="1">
        <v>2</v>
      </c>
      <c r="L78" s="1" t="s">
        <v>18</v>
      </c>
      <c r="M78" s="1" t="s">
        <v>47</v>
      </c>
      <c r="N78" s="1" t="s">
        <v>28</v>
      </c>
      <c r="O78" s="1" t="s">
        <v>23</v>
      </c>
      <c r="P78" s="1" t="s">
        <v>37</v>
      </c>
    </row>
    <row r="79" spans="1:16" x14ac:dyDescent="0.25">
      <c r="A79" s="2">
        <v>45022.811487465282</v>
      </c>
      <c r="B79" s="1" t="s">
        <v>56</v>
      </c>
      <c r="D79" s="1" t="s">
        <v>18</v>
      </c>
      <c r="E79" s="1" t="s">
        <v>30</v>
      </c>
      <c r="F79" s="1" t="s">
        <v>27</v>
      </c>
      <c r="H79" s="1">
        <v>3</v>
      </c>
      <c r="I79" s="1">
        <v>5</v>
      </c>
      <c r="J79" s="1">
        <v>4</v>
      </c>
      <c r="K79" s="1">
        <v>3</v>
      </c>
      <c r="L79" s="1" t="s">
        <v>30</v>
      </c>
      <c r="M79" s="1" t="s">
        <v>21</v>
      </c>
      <c r="N79" s="1" t="s">
        <v>22</v>
      </c>
      <c r="O79" s="1" t="s">
        <v>23</v>
      </c>
      <c r="P79" s="1" t="s">
        <v>24</v>
      </c>
    </row>
    <row r="80" spans="1:16" x14ac:dyDescent="0.25">
      <c r="A80" s="2">
        <v>45022.814233333338</v>
      </c>
      <c r="B80" s="1" t="s">
        <v>16</v>
      </c>
      <c r="C80" s="1" t="s">
        <v>64</v>
      </c>
      <c r="D80" s="1" t="s">
        <v>18</v>
      </c>
      <c r="E80" s="1" t="s">
        <v>18</v>
      </c>
      <c r="F80" s="1" t="s">
        <v>27</v>
      </c>
      <c r="H80" s="1">
        <v>5</v>
      </c>
      <c r="I80" s="1">
        <v>1</v>
      </c>
      <c r="J80" s="1">
        <v>5</v>
      </c>
      <c r="K80" s="1">
        <v>5</v>
      </c>
      <c r="L80" s="1" t="s">
        <v>18</v>
      </c>
      <c r="M80" s="1" t="s">
        <v>21</v>
      </c>
      <c r="N80" s="1" t="s">
        <v>35</v>
      </c>
      <c r="O80" s="1" t="s">
        <v>23</v>
      </c>
      <c r="P80" s="1" t="s">
        <v>37</v>
      </c>
    </row>
    <row r="81" spans="1:16" x14ac:dyDescent="0.25">
      <c r="A81" s="2">
        <v>45022.81487548611</v>
      </c>
      <c r="B81" s="1" t="s">
        <v>68</v>
      </c>
      <c r="C81" s="1" t="s">
        <v>31</v>
      </c>
      <c r="D81" s="1" t="s">
        <v>30</v>
      </c>
      <c r="E81" s="1" t="s">
        <v>18</v>
      </c>
      <c r="F81" s="1" t="s">
        <v>27</v>
      </c>
      <c r="H81" s="1">
        <v>3</v>
      </c>
      <c r="I81" s="1">
        <v>3</v>
      </c>
      <c r="J81" s="1">
        <v>3</v>
      </c>
      <c r="K81" s="1">
        <v>5</v>
      </c>
      <c r="L81" s="1" t="s">
        <v>18</v>
      </c>
      <c r="M81" s="1" t="s">
        <v>21</v>
      </c>
      <c r="N81" s="1" t="s">
        <v>22</v>
      </c>
      <c r="O81" s="1" t="s">
        <v>23</v>
      </c>
      <c r="P81" s="1" t="s">
        <v>37</v>
      </c>
    </row>
    <row r="82" spans="1:16" x14ac:dyDescent="0.25">
      <c r="A82" s="2">
        <v>45022.815070752316</v>
      </c>
      <c r="B82" s="1" t="s">
        <v>16</v>
      </c>
      <c r="C82" s="1" t="s">
        <v>62</v>
      </c>
      <c r="D82" s="1" t="s">
        <v>18</v>
      </c>
      <c r="E82" s="1" t="s">
        <v>18</v>
      </c>
      <c r="F82" s="1" t="s">
        <v>39</v>
      </c>
      <c r="G82" s="1" t="s">
        <v>50</v>
      </c>
      <c r="L82" s="1" t="s">
        <v>18</v>
      </c>
      <c r="M82" s="1" t="s">
        <v>21</v>
      </c>
      <c r="N82" s="1" t="s">
        <v>28</v>
      </c>
      <c r="O82" s="1" t="s">
        <v>33</v>
      </c>
      <c r="P82" s="1" t="s">
        <v>24</v>
      </c>
    </row>
    <row r="83" spans="1:16" x14ac:dyDescent="0.25">
      <c r="A83" s="2">
        <v>45022.817111620374</v>
      </c>
      <c r="B83" s="1" t="s">
        <v>16</v>
      </c>
      <c r="C83" s="1" t="s">
        <v>62</v>
      </c>
      <c r="D83" s="1" t="s">
        <v>18</v>
      </c>
      <c r="E83" s="1" t="s">
        <v>18</v>
      </c>
      <c r="F83" s="1" t="s">
        <v>27</v>
      </c>
      <c r="H83" s="1">
        <v>2</v>
      </c>
      <c r="I83" s="1">
        <v>5</v>
      </c>
      <c r="J83" s="1">
        <v>2</v>
      </c>
      <c r="K83" s="1">
        <v>2</v>
      </c>
      <c r="L83" s="1" t="s">
        <v>30</v>
      </c>
      <c r="M83" s="1" t="s">
        <v>21</v>
      </c>
      <c r="N83" s="1" t="s">
        <v>28</v>
      </c>
      <c r="O83" s="1" t="s">
        <v>35</v>
      </c>
      <c r="P83" s="1" t="s">
        <v>35</v>
      </c>
    </row>
    <row r="84" spans="1:16" x14ac:dyDescent="0.25">
      <c r="A84" s="2">
        <v>45022.818715405097</v>
      </c>
      <c r="B84" s="1" t="s">
        <v>25</v>
      </c>
      <c r="C84" s="1" t="s">
        <v>17</v>
      </c>
      <c r="D84" s="1" t="s">
        <v>18</v>
      </c>
      <c r="E84" s="1" t="s">
        <v>18</v>
      </c>
      <c r="F84" s="1" t="s">
        <v>19</v>
      </c>
      <c r="G84" s="1" t="s">
        <v>50</v>
      </c>
      <c r="L84" s="1" t="s">
        <v>18</v>
      </c>
      <c r="M84" s="1" t="s">
        <v>21</v>
      </c>
      <c r="N84" s="1" t="s">
        <v>40</v>
      </c>
      <c r="O84" s="1" t="s">
        <v>33</v>
      </c>
      <c r="P84" s="1" t="s">
        <v>24</v>
      </c>
    </row>
    <row r="85" spans="1:16" x14ac:dyDescent="0.25">
      <c r="A85" s="2">
        <v>45022.824010752316</v>
      </c>
      <c r="B85" s="1" t="s">
        <v>56</v>
      </c>
      <c r="C85" s="1" t="s">
        <v>17</v>
      </c>
      <c r="D85" s="1" t="s">
        <v>18</v>
      </c>
      <c r="E85" s="1" t="s">
        <v>18</v>
      </c>
      <c r="F85" s="1" t="s">
        <v>27</v>
      </c>
      <c r="H85" s="1">
        <v>3</v>
      </c>
      <c r="I85" s="1">
        <v>1</v>
      </c>
      <c r="J85" s="1">
        <v>2</v>
      </c>
      <c r="K85" s="1">
        <v>3</v>
      </c>
      <c r="L85" s="1" t="s">
        <v>30</v>
      </c>
      <c r="M85" s="1" t="s">
        <v>47</v>
      </c>
      <c r="N85" s="1" t="s">
        <v>22</v>
      </c>
      <c r="O85" s="1" t="s">
        <v>33</v>
      </c>
      <c r="P85" s="1" t="s">
        <v>35</v>
      </c>
    </row>
    <row r="86" spans="1:16" x14ac:dyDescent="0.25">
      <c r="A86" s="2">
        <v>45022.825195833335</v>
      </c>
      <c r="B86" s="1" t="s">
        <v>25</v>
      </c>
      <c r="C86" s="1" t="s">
        <v>31</v>
      </c>
      <c r="D86" s="1" t="s">
        <v>18</v>
      </c>
      <c r="E86" s="1" t="s">
        <v>18</v>
      </c>
      <c r="F86" s="1" t="s">
        <v>42</v>
      </c>
      <c r="G86" s="1" t="s">
        <v>43</v>
      </c>
      <c r="L86" s="1" t="s">
        <v>18</v>
      </c>
      <c r="M86" s="1" t="s">
        <v>21</v>
      </c>
      <c r="N86" s="1" t="s">
        <v>28</v>
      </c>
      <c r="O86" s="1" t="s">
        <v>23</v>
      </c>
      <c r="P86" s="1" t="s">
        <v>35</v>
      </c>
    </row>
    <row r="87" spans="1:16" x14ac:dyDescent="0.25">
      <c r="A87" s="2">
        <v>45022.827323402773</v>
      </c>
      <c r="B87" s="1" t="s">
        <v>56</v>
      </c>
      <c r="C87" s="1" t="s">
        <v>31</v>
      </c>
      <c r="D87" s="1" t="s">
        <v>18</v>
      </c>
      <c r="E87" s="1" t="s">
        <v>18</v>
      </c>
      <c r="F87" s="1" t="s">
        <v>27</v>
      </c>
      <c r="G87" s="1" t="s">
        <v>50</v>
      </c>
      <c r="H87" s="1">
        <v>4</v>
      </c>
      <c r="I87" s="1">
        <v>4</v>
      </c>
      <c r="J87" s="1">
        <v>5</v>
      </c>
      <c r="K87" s="1">
        <v>4</v>
      </c>
      <c r="L87" s="1" t="s">
        <v>18</v>
      </c>
      <c r="M87" s="1" t="s">
        <v>47</v>
      </c>
      <c r="N87" s="1" t="s">
        <v>28</v>
      </c>
      <c r="O87" s="1" t="s">
        <v>23</v>
      </c>
      <c r="P87" s="1" t="s">
        <v>37</v>
      </c>
    </row>
    <row r="88" spans="1:16" x14ac:dyDescent="0.25">
      <c r="A88" s="2">
        <v>45022.836645497686</v>
      </c>
      <c r="B88" s="1" t="s">
        <v>16</v>
      </c>
      <c r="C88" s="1" t="s">
        <v>17</v>
      </c>
      <c r="D88" s="1" t="s">
        <v>30</v>
      </c>
      <c r="E88" s="1" t="s">
        <v>30</v>
      </c>
      <c r="F88" s="1" t="s">
        <v>27</v>
      </c>
      <c r="H88" s="1">
        <v>2</v>
      </c>
      <c r="I88" s="1">
        <v>3</v>
      </c>
      <c r="J88" s="1">
        <v>3</v>
      </c>
      <c r="K88" s="1">
        <v>3</v>
      </c>
      <c r="L88" s="1" t="s">
        <v>30</v>
      </c>
      <c r="M88" s="1" t="s">
        <v>47</v>
      </c>
      <c r="N88" s="1" t="s">
        <v>28</v>
      </c>
      <c r="O88" s="1" t="s">
        <v>33</v>
      </c>
      <c r="P88" s="1" t="s">
        <v>37</v>
      </c>
    </row>
    <row r="89" spans="1:16" x14ac:dyDescent="0.25">
      <c r="A89" s="2">
        <v>45022.844111041668</v>
      </c>
      <c r="B89" s="1" t="s">
        <v>16</v>
      </c>
      <c r="C89" s="1" t="s">
        <v>26</v>
      </c>
      <c r="D89" s="1" t="s">
        <v>18</v>
      </c>
      <c r="E89" s="1" t="s">
        <v>30</v>
      </c>
      <c r="F89" s="1" t="s">
        <v>27</v>
      </c>
      <c r="H89" s="1">
        <v>1</v>
      </c>
      <c r="I89" s="1">
        <v>1</v>
      </c>
      <c r="J89" s="1">
        <v>1</v>
      </c>
      <c r="K89" s="1">
        <v>5</v>
      </c>
      <c r="L89" s="1" t="s">
        <v>30</v>
      </c>
      <c r="M89" s="1" t="s">
        <v>32</v>
      </c>
      <c r="N89" s="1" t="s">
        <v>35</v>
      </c>
      <c r="O89" s="1" t="s">
        <v>33</v>
      </c>
      <c r="P89" s="1" t="s">
        <v>24</v>
      </c>
    </row>
    <row r="90" spans="1:16" x14ac:dyDescent="0.25">
      <c r="A90" s="2">
        <v>45022.849696238423</v>
      </c>
      <c r="B90" s="1" t="s">
        <v>56</v>
      </c>
      <c r="C90" s="1" t="s">
        <v>31</v>
      </c>
      <c r="D90" s="1" t="s">
        <v>30</v>
      </c>
      <c r="E90" s="1" t="s">
        <v>30</v>
      </c>
      <c r="F90" s="1" t="s">
        <v>27</v>
      </c>
      <c r="H90" s="1">
        <v>3</v>
      </c>
      <c r="I90" s="1">
        <v>5</v>
      </c>
      <c r="J90" s="1">
        <v>5</v>
      </c>
      <c r="K90" s="1">
        <v>1</v>
      </c>
      <c r="L90" s="1" t="s">
        <v>30</v>
      </c>
      <c r="M90" s="1" t="s">
        <v>47</v>
      </c>
      <c r="N90" s="1" t="s">
        <v>40</v>
      </c>
      <c r="O90" s="1" t="s">
        <v>35</v>
      </c>
      <c r="P90" s="1" t="s">
        <v>24</v>
      </c>
    </row>
    <row r="91" spans="1:16" x14ac:dyDescent="0.25">
      <c r="A91" s="2">
        <v>45022.857350925929</v>
      </c>
      <c r="B91" s="1" t="s">
        <v>25</v>
      </c>
      <c r="C91" s="1" t="s">
        <v>73</v>
      </c>
      <c r="D91" s="1" t="s">
        <v>18</v>
      </c>
      <c r="E91" s="1" t="s">
        <v>18</v>
      </c>
      <c r="F91" s="1" t="s">
        <v>27</v>
      </c>
      <c r="H91" s="1">
        <v>5</v>
      </c>
      <c r="I91" s="1">
        <v>3</v>
      </c>
      <c r="J91" s="1">
        <v>5</v>
      </c>
      <c r="K91" s="1">
        <v>1</v>
      </c>
      <c r="L91" s="1" t="s">
        <v>18</v>
      </c>
      <c r="M91" s="1" t="s">
        <v>32</v>
      </c>
      <c r="N91" s="1" t="s">
        <v>22</v>
      </c>
      <c r="O91" s="1" t="s">
        <v>33</v>
      </c>
      <c r="P91" s="1" t="s">
        <v>35</v>
      </c>
    </row>
    <row r="92" spans="1:16" x14ac:dyDescent="0.25">
      <c r="A92" s="2">
        <v>45022.857698796295</v>
      </c>
      <c r="B92" s="1" t="s">
        <v>25</v>
      </c>
      <c r="C92" s="1" t="s">
        <v>62</v>
      </c>
      <c r="D92" s="1" t="s">
        <v>18</v>
      </c>
      <c r="E92" s="1" t="s">
        <v>18</v>
      </c>
      <c r="F92" s="1" t="s">
        <v>39</v>
      </c>
      <c r="G92" s="1" t="s">
        <v>43</v>
      </c>
      <c r="L92" s="1" t="s">
        <v>18</v>
      </c>
      <c r="M92" s="1" t="s">
        <v>21</v>
      </c>
      <c r="N92" s="1" t="s">
        <v>28</v>
      </c>
      <c r="O92" s="1" t="s">
        <v>33</v>
      </c>
      <c r="P92" s="1" t="s">
        <v>35</v>
      </c>
    </row>
    <row r="93" spans="1:16" x14ac:dyDescent="0.25">
      <c r="A93" s="2">
        <v>45022.861709305551</v>
      </c>
      <c r="B93" s="1" t="s">
        <v>56</v>
      </c>
      <c r="D93" s="1" t="s">
        <v>18</v>
      </c>
      <c r="E93" s="1" t="s">
        <v>18</v>
      </c>
      <c r="F93" s="1" t="s">
        <v>27</v>
      </c>
      <c r="H93" s="1">
        <v>5</v>
      </c>
      <c r="I93" s="1">
        <v>5</v>
      </c>
      <c r="J93" s="1">
        <v>5</v>
      </c>
      <c r="K93" s="1">
        <v>3</v>
      </c>
      <c r="L93" s="1" t="s">
        <v>18</v>
      </c>
      <c r="M93" s="1" t="s">
        <v>21</v>
      </c>
      <c r="N93" s="1" t="s">
        <v>22</v>
      </c>
      <c r="O93" s="1" t="s">
        <v>33</v>
      </c>
      <c r="P93" s="1" t="s">
        <v>24</v>
      </c>
    </row>
    <row r="94" spans="1:16" x14ac:dyDescent="0.25">
      <c r="A94" s="2">
        <v>45022.864233321758</v>
      </c>
      <c r="B94" s="1" t="s">
        <v>25</v>
      </c>
      <c r="C94" s="1" t="s">
        <v>62</v>
      </c>
      <c r="D94" s="1" t="s">
        <v>18</v>
      </c>
      <c r="E94" s="1" t="s">
        <v>18</v>
      </c>
      <c r="F94" s="1" t="s">
        <v>27</v>
      </c>
      <c r="H94" s="1">
        <v>3</v>
      </c>
      <c r="I94" s="1">
        <v>3</v>
      </c>
      <c r="J94" s="1">
        <v>3</v>
      </c>
      <c r="K94" s="1">
        <v>3</v>
      </c>
      <c r="L94" s="1" t="s">
        <v>18</v>
      </c>
      <c r="M94" s="1" t="s">
        <v>47</v>
      </c>
      <c r="N94" s="1" t="s">
        <v>35</v>
      </c>
      <c r="O94" s="1" t="s">
        <v>33</v>
      </c>
      <c r="P94" s="1" t="s">
        <v>35</v>
      </c>
    </row>
    <row r="95" spans="1:16" x14ac:dyDescent="0.25">
      <c r="A95" s="2">
        <v>45022.866693472221</v>
      </c>
      <c r="B95" s="1" t="s">
        <v>25</v>
      </c>
      <c r="C95" s="1" t="s">
        <v>36</v>
      </c>
      <c r="D95" s="1" t="s">
        <v>18</v>
      </c>
      <c r="E95" s="1" t="s">
        <v>18</v>
      </c>
      <c r="F95" s="1" t="s">
        <v>27</v>
      </c>
      <c r="H95" s="1">
        <v>5</v>
      </c>
      <c r="I95" s="1">
        <v>5</v>
      </c>
      <c r="J95" s="1">
        <v>5</v>
      </c>
      <c r="K95" s="1">
        <v>1</v>
      </c>
      <c r="L95" s="1" t="s">
        <v>30</v>
      </c>
      <c r="M95" s="1" t="s">
        <v>21</v>
      </c>
      <c r="N95" s="1" t="s">
        <v>28</v>
      </c>
      <c r="O95" s="1" t="s">
        <v>23</v>
      </c>
      <c r="P95" s="1" t="s">
        <v>24</v>
      </c>
    </row>
    <row r="96" spans="1:16" x14ac:dyDescent="0.25">
      <c r="A96" s="2">
        <v>45022.87495060185</v>
      </c>
      <c r="B96" s="1" t="s">
        <v>25</v>
      </c>
      <c r="C96" s="1" t="s">
        <v>31</v>
      </c>
      <c r="D96" s="1" t="s">
        <v>18</v>
      </c>
      <c r="E96" s="1" t="s">
        <v>30</v>
      </c>
      <c r="F96" s="1" t="s">
        <v>27</v>
      </c>
      <c r="H96" s="1">
        <v>3</v>
      </c>
      <c r="I96" s="1">
        <v>3</v>
      </c>
      <c r="J96" s="1">
        <v>1</v>
      </c>
      <c r="K96" s="1">
        <v>4</v>
      </c>
      <c r="L96" s="1" t="s">
        <v>18</v>
      </c>
      <c r="M96" s="1" t="s">
        <v>21</v>
      </c>
      <c r="N96" s="1" t="s">
        <v>28</v>
      </c>
      <c r="O96" s="1" t="s">
        <v>33</v>
      </c>
      <c r="P96" s="1" t="s">
        <v>24</v>
      </c>
    </row>
    <row r="97" spans="1:16" x14ac:dyDescent="0.25">
      <c r="A97" s="2">
        <v>45022.877231053237</v>
      </c>
      <c r="B97" s="1" t="s">
        <v>56</v>
      </c>
      <c r="C97" s="1" t="s">
        <v>36</v>
      </c>
      <c r="D97" s="1" t="s">
        <v>30</v>
      </c>
      <c r="E97" s="1" t="s">
        <v>30</v>
      </c>
      <c r="F97" s="1" t="s">
        <v>27</v>
      </c>
      <c r="H97" s="1">
        <v>3</v>
      </c>
      <c r="I97" s="1">
        <v>4</v>
      </c>
      <c r="J97" s="1">
        <v>2</v>
      </c>
      <c r="K97" s="1">
        <v>4</v>
      </c>
      <c r="L97" s="1" t="s">
        <v>30</v>
      </c>
      <c r="M97" s="1" t="s">
        <v>21</v>
      </c>
      <c r="N97" s="1" t="s">
        <v>22</v>
      </c>
      <c r="O97" s="1" t="s">
        <v>23</v>
      </c>
      <c r="P97" s="1" t="s">
        <v>24</v>
      </c>
    </row>
    <row r="98" spans="1:16" x14ac:dyDescent="0.25">
      <c r="A98" s="2">
        <v>45022.881216111113</v>
      </c>
      <c r="B98" s="1" t="s">
        <v>25</v>
      </c>
      <c r="C98" s="1" t="s">
        <v>69</v>
      </c>
      <c r="D98" s="1" t="s">
        <v>18</v>
      </c>
      <c r="E98" s="1" t="s">
        <v>18</v>
      </c>
      <c r="F98" s="1" t="s">
        <v>19</v>
      </c>
      <c r="G98" s="1" t="s">
        <v>38</v>
      </c>
      <c r="L98" s="1" t="s">
        <v>18</v>
      </c>
      <c r="M98" s="1" t="s">
        <v>21</v>
      </c>
      <c r="N98" s="1" t="s">
        <v>22</v>
      </c>
      <c r="O98" s="1" t="s">
        <v>35</v>
      </c>
      <c r="P98" s="1" t="s">
        <v>24</v>
      </c>
    </row>
    <row r="99" spans="1:16" x14ac:dyDescent="0.25">
      <c r="A99" s="2">
        <v>45022.887400196763</v>
      </c>
      <c r="B99" s="1" t="s">
        <v>25</v>
      </c>
      <c r="C99" s="1" t="s">
        <v>70</v>
      </c>
      <c r="D99" s="1" t="s">
        <v>18</v>
      </c>
      <c r="E99" s="1" t="s">
        <v>18</v>
      </c>
      <c r="F99" s="1" t="s">
        <v>27</v>
      </c>
      <c r="G99" s="1" t="s">
        <v>38</v>
      </c>
      <c r="H99" s="1">
        <v>3</v>
      </c>
      <c r="I99" s="1">
        <v>4</v>
      </c>
      <c r="J99" s="1">
        <v>3</v>
      </c>
      <c r="K99" s="1">
        <v>2</v>
      </c>
      <c r="L99" s="1" t="s">
        <v>18</v>
      </c>
      <c r="M99" s="1" t="s">
        <v>47</v>
      </c>
      <c r="N99" s="1" t="s">
        <v>28</v>
      </c>
      <c r="O99" s="1" t="s">
        <v>33</v>
      </c>
      <c r="P99" s="1" t="s">
        <v>24</v>
      </c>
    </row>
    <row r="100" spans="1:16" x14ac:dyDescent="0.25">
      <c r="A100" s="2">
        <v>45022.891949803241</v>
      </c>
      <c r="B100" s="1" t="s">
        <v>25</v>
      </c>
      <c r="C100" s="1" t="s">
        <v>71</v>
      </c>
      <c r="D100" s="1" t="s">
        <v>18</v>
      </c>
      <c r="E100" s="1" t="s">
        <v>18</v>
      </c>
      <c r="F100" s="1" t="s">
        <v>19</v>
      </c>
      <c r="G100" s="1" t="s">
        <v>45</v>
      </c>
      <c r="L100" s="1" t="s">
        <v>18</v>
      </c>
      <c r="M100" s="1" t="s">
        <v>21</v>
      </c>
      <c r="N100" s="1" t="s">
        <v>22</v>
      </c>
      <c r="O100" s="1" t="s">
        <v>23</v>
      </c>
      <c r="P100" s="1" t="s">
        <v>24</v>
      </c>
    </row>
    <row r="101" spans="1:16" x14ac:dyDescent="0.25">
      <c r="A101" s="2">
        <v>45022.896453865746</v>
      </c>
      <c r="B101" s="1" t="s">
        <v>56</v>
      </c>
      <c r="C101" s="1" t="s">
        <v>17</v>
      </c>
      <c r="D101" s="1" t="s">
        <v>18</v>
      </c>
      <c r="E101" s="1" t="s">
        <v>30</v>
      </c>
      <c r="F101" s="1" t="s">
        <v>27</v>
      </c>
      <c r="H101" s="1">
        <v>4</v>
      </c>
      <c r="I101" s="1">
        <v>3</v>
      </c>
      <c r="J101" s="1">
        <v>2</v>
      </c>
      <c r="K101" s="1">
        <v>4</v>
      </c>
      <c r="L101" s="1" t="s">
        <v>18</v>
      </c>
      <c r="M101" s="1" t="s">
        <v>47</v>
      </c>
      <c r="N101" s="1" t="s">
        <v>40</v>
      </c>
      <c r="O101" s="1" t="s">
        <v>33</v>
      </c>
      <c r="P101" s="1" t="s">
        <v>35</v>
      </c>
    </row>
    <row r="102" spans="1:16" x14ac:dyDescent="0.25">
      <c r="A102" s="2">
        <v>45022.909570937496</v>
      </c>
      <c r="B102" s="1" t="s">
        <v>25</v>
      </c>
      <c r="C102" s="1" t="s">
        <v>31</v>
      </c>
      <c r="D102" s="1" t="s">
        <v>18</v>
      </c>
      <c r="E102" s="1" t="s">
        <v>30</v>
      </c>
      <c r="F102" s="1" t="s">
        <v>27</v>
      </c>
      <c r="H102" s="1">
        <v>5</v>
      </c>
      <c r="I102" s="1">
        <v>5</v>
      </c>
      <c r="J102" s="1">
        <v>3</v>
      </c>
      <c r="K102" s="1">
        <v>1</v>
      </c>
      <c r="L102" s="1" t="s">
        <v>18</v>
      </c>
      <c r="M102" s="1" t="s">
        <v>21</v>
      </c>
      <c r="N102" s="1" t="s">
        <v>28</v>
      </c>
      <c r="O102" s="1" t="s">
        <v>33</v>
      </c>
      <c r="P102" s="1" t="s">
        <v>24</v>
      </c>
    </row>
    <row r="103" spans="1:16" x14ac:dyDescent="0.25">
      <c r="A103" s="2">
        <v>45022.910539525459</v>
      </c>
      <c r="B103" s="1" t="s">
        <v>25</v>
      </c>
      <c r="C103" s="1" t="s">
        <v>31</v>
      </c>
      <c r="D103" s="1" t="s">
        <v>18</v>
      </c>
      <c r="E103" s="1" t="s">
        <v>18</v>
      </c>
      <c r="F103" s="1" t="s">
        <v>19</v>
      </c>
      <c r="G103" s="1" t="s">
        <v>45</v>
      </c>
      <c r="H103" s="1">
        <v>1</v>
      </c>
      <c r="I103" s="1">
        <v>4</v>
      </c>
      <c r="J103" s="1">
        <v>3</v>
      </c>
      <c r="K103" s="1">
        <v>2</v>
      </c>
      <c r="L103" s="1" t="s">
        <v>18</v>
      </c>
      <c r="M103" s="1" t="s">
        <v>21</v>
      </c>
      <c r="N103" s="1" t="s">
        <v>22</v>
      </c>
      <c r="O103" s="1" t="s">
        <v>41</v>
      </c>
      <c r="P103" s="1" t="s">
        <v>37</v>
      </c>
    </row>
    <row r="104" spans="1:16" x14ac:dyDescent="0.25">
      <c r="A104" s="2">
        <v>45022.921521377313</v>
      </c>
      <c r="B104" s="1" t="s">
        <v>16</v>
      </c>
      <c r="D104" s="1" t="s">
        <v>30</v>
      </c>
      <c r="E104" s="1" t="s">
        <v>30</v>
      </c>
      <c r="F104" s="1" t="s">
        <v>27</v>
      </c>
      <c r="H104" s="1">
        <v>3</v>
      </c>
      <c r="I104" s="1">
        <v>5</v>
      </c>
      <c r="J104" s="1">
        <v>5</v>
      </c>
      <c r="K104" s="1">
        <v>3</v>
      </c>
      <c r="L104" s="1" t="s">
        <v>18</v>
      </c>
      <c r="M104" s="1" t="s">
        <v>21</v>
      </c>
      <c r="N104" s="1" t="s">
        <v>22</v>
      </c>
      <c r="O104" s="1" t="s">
        <v>41</v>
      </c>
      <c r="P104" s="1" t="s">
        <v>24</v>
      </c>
    </row>
    <row r="105" spans="1:16" x14ac:dyDescent="0.25">
      <c r="A105" s="2">
        <v>45022.93366761574</v>
      </c>
      <c r="B105" s="1" t="s">
        <v>56</v>
      </c>
      <c r="C105" s="1" t="s">
        <v>17</v>
      </c>
      <c r="D105" s="1" t="s">
        <v>18</v>
      </c>
      <c r="E105" s="1" t="s">
        <v>18</v>
      </c>
      <c r="F105" s="1" t="s">
        <v>27</v>
      </c>
      <c r="H105" s="1">
        <v>3</v>
      </c>
      <c r="I105" s="1">
        <v>3</v>
      </c>
      <c r="J105" s="1">
        <v>5</v>
      </c>
      <c r="K105" s="1">
        <v>5</v>
      </c>
      <c r="L105" s="1" t="s">
        <v>18</v>
      </c>
      <c r="M105" s="1" t="s">
        <v>21</v>
      </c>
      <c r="N105" s="1" t="s">
        <v>28</v>
      </c>
      <c r="O105" s="1" t="s">
        <v>33</v>
      </c>
      <c r="P105" s="1" t="s">
        <v>24</v>
      </c>
    </row>
    <row r="106" spans="1:16" x14ac:dyDescent="0.25">
      <c r="A106" s="2">
        <v>45022.939991006948</v>
      </c>
      <c r="B106" s="1" t="s">
        <v>16</v>
      </c>
      <c r="C106" s="1" t="s">
        <v>62</v>
      </c>
      <c r="D106" s="1" t="s">
        <v>18</v>
      </c>
      <c r="E106" s="1" t="s">
        <v>18</v>
      </c>
      <c r="F106" s="1" t="s">
        <v>19</v>
      </c>
      <c r="G106" s="1" t="s">
        <v>43</v>
      </c>
      <c r="H106" s="1">
        <v>2</v>
      </c>
      <c r="I106" s="1">
        <v>1</v>
      </c>
      <c r="J106" s="1">
        <v>1</v>
      </c>
      <c r="K106" s="1">
        <v>4</v>
      </c>
      <c r="L106" s="1" t="s">
        <v>18</v>
      </c>
      <c r="M106" s="1" t="s">
        <v>21</v>
      </c>
      <c r="N106" s="1" t="s">
        <v>28</v>
      </c>
      <c r="O106" s="1" t="s">
        <v>33</v>
      </c>
      <c r="P106" s="1" t="s">
        <v>24</v>
      </c>
    </row>
    <row r="107" spans="1:16" x14ac:dyDescent="0.25">
      <c r="A107" s="2">
        <v>45022.953909421296</v>
      </c>
      <c r="B107" s="1" t="s">
        <v>56</v>
      </c>
      <c r="C107" s="1" t="s">
        <v>62</v>
      </c>
      <c r="D107" s="1" t="s">
        <v>18</v>
      </c>
      <c r="E107" s="1" t="s">
        <v>18</v>
      </c>
      <c r="F107" s="1" t="s">
        <v>19</v>
      </c>
      <c r="G107" s="1" t="s">
        <v>34</v>
      </c>
      <c r="L107" s="1" t="s">
        <v>18</v>
      </c>
      <c r="M107" s="1" t="s">
        <v>21</v>
      </c>
      <c r="N107" s="1" t="s">
        <v>22</v>
      </c>
      <c r="O107" s="1" t="s">
        <v>23</v>
      </c>
      <c r="P107" s="1" t="s">
        <v>24</v>
      </c>
    </row>
    <row r="108" spans="1:16" x14ac:dyDescent="0.25">
      <c r="A108" s="2">
        <v>45022.969822557869</v>
      </c>
      <c r="B108" s="1" t="s">
        <v>56</v>
      </c>
      <c r="C108" s="1" t="s">
        <v>72</v>
      </c>
      <c r="D108" s="1" t="s">
        <v>18</v>
      </c>
      <c r="E108" s="1" t="s">
        <v>18</v>
      </c>
      <c r="F108" s="1" t="s">
        <v>39</v>
      </c>
      <c r="G108" s="1" t="s">
        <v>34</v>
      </c>
      <c r="H108" s="1">
        <v>1</v>
      </c>
      <c r="I108" s="1">
        <v>3</v>
      </c>
      <c r="J108" s="1">
        <v>2</v>
      </c>
      <c r="K108" s="1">
        <v>5</v>
      </c>
      <c r="L108" s="1" t="s">
        <v>30</v>
      </c>
      <c r="M108" s="1" t="s">
        <v>21</v>
      </c>
      <c r="N108" s="1" t="s">
        <v>28</v>
      </c>
      <c r="O108" s="1" t="s">
        <v>33</v>
      </c>
      <c r="P108" s="1" t="s">
        <v>24</v>
      </c>
    </row>
    <row r="109" spans="1:16" x14ac:dyDescent="0.25">
      <c r="A109" s="2">
        <v>45023.00736103009</v>
      </c>
      <c r="B109" s="1" t="s">
        <v>25</v>
      </c>
      <c r="C109" s="1" t="s">
        <v>62</v>
      </c>
      <c r="D109" s="1" t="s">
        <v>18</v>
      </c>
      <c r="E109" s="1" t="s">
        <v>18</v>
      </c>
      <c r="F109" s="1" t="s">
        <v>19</v>
      </c>
      <c r="G109" s="1" t="s">
        <v>34</v>
      </c>
      <c r="L109" s="1" t="s">
        <v>18</v>
      </c>
      <c r="M109" s="1" t="s">
        <v>21</v>
      </c>
      <c r="N109" s="1" t="s">
        <v>28</v>
      </c>
      <c r="O109" s="1" t="s">
        <v>33</v>
      </c>
      <c r="P109" s="1" t="s">
        <v>24</v>
      </c>
    </row>
    <row r="110" spans="1:16" x14ac:dyDescent="0.25">
      <c r="A110" s="2">
        <v>45023.021750868051</v>
      </c>
      <c r="B110" s="1" t="s">
        <v>56</v>
      </c>
      <c r="C110" s="1" t="s">
        <v>36</v>
      </c>
      <c r="D110" s="1" t="s">
        <v>18</v>
      </c>
      <c r="E110" s="1" t="s">
        <v>18</v>
      </c>
      <c r="F110" s="1" t="s">
        <v>27</v>
      </c>
      <c r="H110" s="1">
        <v>2</v>
      </c>
      <c r="I110" s="1">
        <v>2</v>
      </c>
      <c r="J110" s="1">
        <v>4</v>
      </c>
      <c r="K110" s="1">
        <v>5</v>
      </c>
      <c r="L110" s="1" t="s">
        <v>18</v>
      </c>
      <c r="M110" s="1" t="s">
        <v>47</v>
      </c>
      <c r="N110" s="1" t="s">
        <v>28</v>
      </c>
      <c r="O110" s="1" t="s">
        <v>33</v>
      </c>
      <c r="P110" s="1" t="s">
        <v>24</v>
      </c>
    </row>
    <row r="111" spans="1:16" x14ac:dyDescent="0.25">
      <c r="A111" s="2">
        <v>45023.177140659725</v>
      </c>
      <c r="B111" s="1" t="s">
        <v>25</v>
      </c>
      <c r="C111" s="1" t="s">
        <v>31</v>
      </c>
      <c r="D111" s="1" t="s">
        <v>18</v>
      </c>
      <c r="E111" s="1" t="s">
        <v>18</v>
      </c>
      <c r="F111" s="1" t="s">
        <v>19</v>
      </c>
      <c r="G111" s="1" t="s">
        <v>38</v>
      </c>
      <c r="H111" s="1">
        <v>3</v>
      </c>
      <c r="I111" s="1">
        <v>4</v>
      </c>
      <c r="J111" s="1">
        <v>4</v>
      </c>
      <c r="K111" s="1">
        <v>2</v>
      </c>
      <c r="L111" s="1" t="s">
        <v>18</v>
      </c>
      <c r="M111" s="1" t="s">
        <v>21</v>
      </c>
      <c r="N111" s="1" t="s">
        <v>22</v>
      </c>
      <c r="O111" s="1" t="s">
        <v>23</v>
      </c>
      <c r="P111" s="1" t="s">
        <v>24</v>
      </c>
    </row>
    <row r="112" spans="1:16" x14ac:dyDescent="0.25">
      <c r="A112" s="2">
        <v>45023.21468070602</v>
      </c>
      <c r="B112" s="1" t="s">
        <v>25</v>
      </c>
      <c r="C112" s="1" t="s">
        <v>31</v>
      </c>
      <c r="D112" s="1" t="s">
        <v>18</v>
      </c>
      <c r="E112" s="1" t="s">
        <v>30</v>
      </c>
      <c r="F112" s="1" t="s">
        <v>27</v>
      </c>
      <c r="H112" s="1">
        <v>5</v>
      </c>
      <c r="I112" s="1">
        <v>4</v>
      </c>
      <c r="J112" s="1">
        <v>5</v>
      </c>
      <c r="K112" s="1">
        <v>1</v>
      </c>
      <c r="L112" s="1" t="s">
        <v>18</v>
      </c>
      <c r="M112" s="1" t="s">
        <v>21</v>
      </c>
      <c r="N112" s="1" t="s">
        <v>22</v>
      </c>
      <c r="O112" s="1" t="s">
        <v>23</v>
      </c>
      <c r="P112" s="1" t="s">
        <v>37</v>
      </c>
    </row>
    <row r="113" spans="1:16" x14ac:dyDescent="0.25">
      <c r="A113" s="2">
        <v>45023.315804351849</v>
      </c>
      <c r="B113" s="1" t="s">
        <v>56</v>
      </c>
      <c r="C113" s="1" t="s">
        <v>26</v>
      </c>
      <c r="D113" s="1" t="s">
        <v>18</v>
      </c>
      <c r="E113" s="1" t="s">
        <v>30</v>
      </c>
      <c r="F113" s="1" t="s">
        <v>39</v>
      </c>
      <c r="G113" s="1" t="s">
        <v>34</v>
      </c>
      <c r="H113" s="1">
        <v>5</v>
      </c>
      <c r="I113" s="1">
        <v>5</v>
      </c>
      <c r="J113" s="1">
        <v>3</v>
      </c>
      <c r="K113" s="1">
        <v>5</v>
      </c>
      <c r="L113" s="1" t="s">
        <v>18</v>
      </c>
      <c r="M113" s="1" t="s">
        <v>21</v>
      </c>
      <c r="N113" s="1" t="s">
        <v>22</v>
      </c>
      <c r="O113" s="1" t="s">
        <v>33</v>
      </c>
      <c r="P113" s="1" t="s">
        <v>24</v>
      </c>
    </row>
    <row r="114" spans="1:16" x14ac:dyDescent="0.25">
      <c r="A114" s="2">
        <v>45023.316404398152</v>
      </c>
      <c r="B114" s="1" t="s">
        <v>16</v>
      </c>
      <c r="C114" s="1" t="s">
        <v>31</v>
      </c>
      <c r="D114" s="1" t="s">
        <v>18</v>
      </c>
      <c r="E114" s="1" t="s">
        <v>18</v>
      </c>
      <c r="F114" s="1" t="s">
        <v>27</v>
      </c>
      <c r="H114" s="1">
        <v>3</v>
      </c>
      <c r="I114" s="1">
        <v>4</v>
      </c>
      <c r="J114" s="1">
        <v>5</v>
      </c>
      <c r="K114" s="1">
        <v>2</v>
      </c>
      <c r="L114" s="1" t="s">
        <v>18</v>
      </c>
      <c r="M114" s="1" t="s">
        <v>21</v>
      </c>
      <c r="N114" s="1" t="s">
        <v>22</v>
      </c>
      <c r="O114" s="1" t="s">
        <v>23</v>
      </c>
      <c r="P114" s="1" t="s">
        <v>37</v>
      </c>
    </row>
    <row r="115" spans="1:16" x14ac:dyDescent="0.25">
      <c r="A115" s="2">
        <v>45023.321684479168</v>
      </c>
      <c r="B115" s="1" t="s">
        <v>25</v>
      </c>
      <c r="C115" s="1" t="s">
        <v>73</v>
      </c>
      <c r="D115" s="1" t="s">
        <v>18</v>
      </c>
      <c r="E115" s="1" t="s">
        <v>30</v>
      </c>
      <c r="F115" s="1" t="s">
        <v>27</v>
      </c>
      <c r="H115" s="1">
        <v>4</v>
      </c>
      <c r="I115" s="1">
        <v>4</v>
      </c>
      <c r="J115" s="1">
        <v>4</v>
      </c>
      <c r="K115" s="1">
        <v>5</v>
      </c>
      <c r="L115" s="1" t="s">
        <v>30</v>
      </c>
      <c r="M115" s="1" t="s">
        <v>21</v>
      </c>
      <c r="N115" s="1" t="s">
        <v>22</v>
      </c>
      <c r="O115" s="1" t="s">
        <v>33</v>
      </c>
      <c r="P115" s="1" t="s">
        <v>24</v>
      </c>
    </row>
    <row r="116" spans="1:16" x14ac:dyDescent="0.25">
      <c r="A116" s="2">
        <v>45023.323108483797</v>
      </c>
      <c r="B116" s="1" t="s">
        <v>25</v>
      </c>
      <c r="C116" s="1" t="s">
        <v>31</v>
      </c>
      <c r="D116" s="1" t="s">
        <v>18</v>
      </c>
      <c r="E116" s="1" t="s">
        <v>18</v>
      </c>
      <c r="F116" s="1" t="s">
        <v>27</v>
      </c>
      <c r="H116" s="1">
        <v>2</v>
      </c>
      <c r="I116" s="1">
        <v>2</v>
      </c>
      <c r="J116" s="1">
        <v>3</v>
      </c>
      <c r="K116" s="1">
        <v>5</v>
      </c>
      <c r="L116" s="1" t="s">
        <v>18</v>
      </c>
      <c r="M116" s="1" t="s">
        <v>21</v>
      </c>
      <c r="N116" s="1" t="s">
        <v>28</v>
      </c>
      <c r="O116" s="1" t="s">
        <v>33</v>
      </c>
      <c r="P116" s="1" t="s">
        <v>24</v>
      </c>
    </row>
    <row r="117" spans="1:16" x14ac:dyDescent="0.25">
      <c r="A117" s="2">
        <v>45023.361438680557</v>
      </c>
      <c r="B117" s="1" t="s">
        <v>25</v>
      </c>
      <c r="C117" s="1" t="s">
        <v>36</v>
      </c>
      <c r="D117" s="1" t="s">
        <v>18</v>
      </c>
      <c r="E117" s="1" t="s">
        <v>18</v>
      </c>
      <c r="F117" s="1" t="s">
        <v>27</v>
      </c>
      <c r="H117" s="1">
        <v>4</v>
      </c>
      <c r="I117" s="1">
        <v>1</v>
      </c>
      <c r="J117" s="1">
        <v>2</v>
      </c>
      <c r="K117" s="1">
        <v>4</v>
      </c>
      <c r="L117" s="1" t="s">
        <v>18</v>
      </c>
      <c r="M117" s="1" t="s">
        <v>21</v>
      </c>
      <c r="N117" s="1" t="s">
        <v>22</v>
      </c>
      <c r="O117" s="1" t="s">
        <v>33</v>
      </c>
      <c r="P117" s="1" t="s">
        <v>24</v>
      </c>
    </row>
    <row r="118" spans="1:16" x14ac:dyDescent="0.25">
      <c r="A118" s="2">
        <v>45023.436508865736</v>
      </c>
      <c r="B118" s="1" t="s">
        <v>16</v>
      </c>
      <c r="C118" s="1" t="s">
        <v>31</v>
      </c>
      <c r="D118" s="1" t="s">
        <v>18</v>
      </c>
      <c r="E118" s="1" t="s">
        <v>18</v>
      </c>
      <c r="F118" s="1" t="s">
        <v>27</v>
      </c>
      <c r="G118" s="1" t="s">
        <v>38</v>
      </c>
      <c r="H118" s="1">
        <v>3</v>
      </c>
      <c r="I118" s="1">
        <v>4</v>
      </c>
      <c r="J118" s="1">
        <v>4</v>
      </c>
      <c r="K118" s="1">
        <v>2</v>
      </c>
      <c r="L118" s="1" t="s">
        <v>18</v>
      </c>
      <c r="M118" s="1" t="s">
        <v>21</v>
      </c>
      <c r="N118" s="1" t="s">
        <v>22</v>
      </c>
      <c r="O118" s="1" t="s">
        <v>23</v>
      </c>
      <c r="P118" s="1" t="s">
        <v>24</v>
      </c>
    </row>
    <row r="119" spans="1:16" x14ac:dyDescent="0.25">
      <c r="A119" s="2">
        <v>45023.489681493054</v>
      </c>
      <c r="B119" s="1" t="s">
        <v>25</v>
      </c>
      <c r="C119" s="1" t="s">
        <v>17</v>
      </c>
      <c r="D119" s="1" t="s">
        <v>18</v>
      </c>
      <c r="E119" s="1" t="s">
        <v>18</v>
      </c>
      <c r="F119" s="1" t="s">
        <v>27</v>
      </c>
      <c r="H119" s="1">
        <v>4</v>
      </c>
      <c r="I119" s="1">
        <v>5</v>
      </c>
      <c r="J119" s="1">
        <v>5</v>
      </c>
      <c r="K119" s="1">
        <v>3</v>
      </c>
      <c r="L119" s="1" t="s">
        <v>18</v>
      </c>
      <c r="M119" s="1" t="s">
        <v>21</v>
      </c>
      <c r="N119" s="1" t="s">
        <v>22</v>
      </c>
      <c r="O119" s="1" t="s">
        <v>23</v>
      </c>
      <c r="P119" s="1" t="s">
        <v>24</v>
      </c>
    </row>
    <row r="120" spans="1:16" x14ac:dyDescent="0.25">
      <c r="A120" s="2">
        <v>45023.493546770835</v>
      </c>
      <c r="B120" s="1" t="s">
        <v>56</v>
      </c>
      <c r="D120" s="1" t="s">
        <v>18</v>
      </c>
      <c r="E120" s="1" t="s">
        <v>18</v>
      </c>
      <c r="F120" s="1" t="s">
        <v>27</v>
      </c>
      <c r="H120" s="1">
        <v>2</v>
      </c>
      <c r="I120" s="1">
        <v>1</v>
      </c>
      <c r="J120" s="1">
        <v>2</v>
      </c>
      <c r="K120" s="1">
        <v>4</v>
      </c>
      <c r="L120" s="1" t="s">
        <v>18</v>
      </c>
      <c r="M120" s="1" t="s">
        <v>21</v>
      </c>
      <c r="N120" s="1" t="s">
        <v>40</v>
      </c>
      <c r="O120" s="1" t="s">
        <v>33</v>
      </c>
      <c r="P120" s="1" t="s">
        <v>24</v>
      </c>
    </row>
    <row r="121" spans="1:16" x14ac:dyDescent="0.25">
      <c r="A121" s="2">
        <v>45023.508605844909</v>
      </c>
      <c r="B121" s="1" t="s">
        <v>25</v>
      </c>
      <c r="C121" s="1" t="s">
        <v>74</v>
      </c>
      <c r="D121" s="1" t="s">
        <v>18</v>
      </c>
      <c r="E121" s="1" t="s">
        <v>18</v>
      </c>
      <c r="F121" s="1" t="s">
        <v>27</v>
      </c>
      <c r="H121" s="1">
        <v>4</v>
      </c>
      <c r="I121" s="1">
        <v>4</v>
      </c>
      <c r="J121" s="1">
        <v>4</v>
      </c>
      <c r="K121" s="1">
        <v>4</v>
      </c>
      <c r="L121" s="1" t="s">
        <v>18</v>
      </c>
      <c r="M121" s="1" t="s">
        <v>21</v>
      </c>
      <c r="N121" s="1" t="s">
        <v>22</v>
      </c>
      <c r="O121" s="1" t="s">
        <v>23</v>
      </c>
      <c r="P121" s="1" t="s">
        <v>24</v>
      </c>
    </row>
    <row r="122" spans="1:16" x14ac:dyDescent="0.25">
      <c r="A122" s="2">
        <v>45023.642544375005</v>
      </c>
      <c r="B122" s="1" t="s">
        <v>25</v>
      </c>
      <c r="C122" s="1" t="s">
        <v>75</v>
      </c>
      <c r="D122" s="1" t="s">
        <v>18</v>
      </c>
      <c r="E122" s="1" t="s">
        <v>18</v>
      </c>
      <c r="F122" s="1" t="s">
        <v>39</v>
      </c>
      <c r="L122" s="1" t="s">
        <v>30</v>
      </c>
      <c r="M122" s="1" t="s">
        <v>32</v>
      </c>
      <c r="N122" s="1" t="s">
        <v>22</v>
      </c>
      <c r="O122" s="1" t="s">
        <v>41</v>
      </c>
      <c r="P122" s="1" t="s">
        <v>51</v>
      </c>
    </row>
    <row r="123" spans="1:16" x14ac:dyDescent="0.25">
      <c r="A123" s="2">
        <v>45023.869660972225</v>
      </c>
      <c r="B123" s="1" t="s">
        <v>25</v>
      </c>
      <c r="C123" s="1" t="s">
        <v>62</v>
      </c>
      <c r="D123" s="1" t="s">
        <v>18</v>
      </c>
      <c r="E123" s="1" t="s">
        <v>18</v>
      </c>
      <c r="F123" s="1" t="s">
        <v>27</v>
      </c>
      <c r="H123" s="1">
        <v>4</v>
      </c>
      <c r="I123" s="1">
        <v>2</v>
      </c>
      <c r="J123" s="1">
        <v>1</v>
      </c>
      <c r="K123" s="1">
        <v>1</v>
      </c>
      <c r="L123" s="1" t="s">
        <v>18</v>
      </c>
      <c r="M123" s="1" t="s">
        <v>47</v>
      </c>
      <c r="N123" s="1" t="s">
        <v>28</v>
      </c>
      <c r="O123" s="1" t="s">
        <v>33</v>
      </c>
      <c r="P123" s="1" t="s">
        <v>24</v>
      </c>
    </row>
    <row r="124" spans="1:16" x14ac:dyDescent="0.25">
      <c r="A124" s="2">
        <v>45024.781634537037</v>
      </c>
      <c r="B124" s="1" t="s">
        <v>25</v>
      </c>
      <c r="C124" s="1" t="s">
        <v>17</v>
      </c>
      <c r="D124" s="1" t="s">
        <v>18</v>
      </c>
      <c r="E124" s="1" t="s">
        <v>18</v>
      </c>
      <c r="F124" s="1" t="s">
        <v>39</v>
      </c>
      <c r="G124" s="1" t="s">
        <v>50</v>
      </c>
      <c r="H124" s="1">
        <v>2</v>
      </c>
      <c r="I124" s="1">
        <v>3</v>
      </c>
      <c r="J124" s="1">
        <v>2</v>
      </c>
      <c r="K124" s="1">
        <v>4</v>
      </c>
      <c r="L124" s="1" t="s">
        <v>18</v>
      </c>
      <c r="M124" s="1" t="s">
        <v>21</v>
      </c>
      <c r="N124" s="1" t="s">
        <v>28</v>
      </c>
      <c r="O124" s="1" t="s">
        <v>23</v>
      </c>
      <c r="P124" s="1" t="s">
        <v>37</v>
      </c>
    </row>
    <row r="125" spans="1:16" x14ac:dyDescent="0.25">
      <c r="A125" s="2">
        <v>45035.645971041668</v>
      </c>
      <c r="B125" s="1" t="s">
        <v>56</v>
      </c>
      <c r="D125" s="1" t="s">
        <v>18</v>
      </c>
      <c r="E125" s="1" t="s">
        <v>18</v>
      </c>
      <c r="F125" s="1" t="s">
        <v>27</v>
      </c>
      <c r="H125" s="1">
        <v>4</v>
      </c>
      <c r="I125" s="1">
        <v>3</v>
      </c>
      <c r="J125" s="1">
        <v>4</v>
      </c>
      <c r="K125" s="1">
        <v>2</v>
      </c>
      <c r="L125" s="1" t="s">
        <v>18</v>
      </c>
      <c r="M125" s="1" t="s">
        <v>21</v>
      </c>
      <c r="N125" s="1" t="s">
        <v>22</v>
      </c>
      <c r="O125" s="1" t="s">
        <v>23</v>
      </c>
      <c r="P125" s="1" t="s">
        <v>24</v>
      </c>
    </row>
    <row r="126" spans="1:16" x14ac:dyDescent="0.25">
      <c r="A126" s="2">
        <v>45035.646151805558</v>
      </c>
      <c r="B126" s="1" t="s">
        <v>25</v>
      </c>
      <c r="C126" s="1" t="s">
        <v>26</v>
      </c>
      <c r="D126" s="1" t="s">
        <v>18</v>
      </c>
      <c r="E126" s="1" t="s">
        <v>18</v>
      </c>
      <c r="F126" s="1" t="s">
        <v>27</v>
      </c>
      <c r="H126" s="1">
        <v>3</v>
      </c>
      <c r="I126" s="1">
        <v>3</v>
      </c>
      <c r="J126" s="1">
        <v>3</v>
      </c>
      <c r="K126" s="1">
        <v>2</v>
      </c>
      <c r="L126" s="1" t="s">
        <v>18</v>
      </c>
      <c r="M126" s="1" t="s">
        <v>21</v>
      </c>
      <c r="N126" s="1" t="s">
        <v>22</v>
      </c>
      <c r="O126" s="1" t="s">
        <v>23</v>
      </c>
      <c r="P126" s="1" t="s">
        <v>24</v>
      </c>
    </row>
    <row r="127" spans="1:16" x14ac:dyDescent="0.25">
      <c r="A127" s="2">
        <v>45035.64975300926</v>
      </c>
      <c r="B127" s="1" t="s">
        <v>68</v>
      </c>
      <c r="C127" s="1" t="s">
        <v>31</v>
      </c>
      <c r="D127" s="1" t="s">
        <v>18</v>
      </c>
      <c r="E127" s="1" t="s">
        <v>18</v>
      </c>
      <c r="F127" s="1" t="s">
        <v>39</v>
      </c>
      <c r="G127" s="1" t="s">
        <v>34</v>
      </c>
      <c r="L127" s="1" t="s">
        <v>30</v>
      </c>
      <c r="M127" s="1" t="s">
        <v>21</v>
      </c>
      <c r="N127" s="1" t="s">
        <v>28</v>
      </c>
      <c r="O127" s="1" t="s">
        <v>23</v>
      </c>
      <c r="P127" s="1" t="s">
        <v>37</v>
      </c>
    </row>
    <row r="128" spans="1:16" x14ac:dyDescent="0.25">
      <c r="A128" s="2">
        <v>45035.652946412039</v>
      </c>
      <c r="B128" s="1" t="s">
        <v>68</v>
      </c>
      <c r="C128" s="1" t="s">
        <v>31</v>
      </c>
      <c r="D128" s="1" t="s">
        <v>30</v>
      </c>
      <c r="E128" s="1" t="s">
        <v>30</v>
      </c>
      <c r="F128" s="1" t="s">
        <v>27</v>
      </c>
      <c r="H128" s="1">
        <v>5</v>
      </c>
      <c r="L128" s="1" t="s">
        <v>18</v>
      </c>
      <c r="M128" s="1" t="s">
        <v>21</v>
      </c>
      <c r="N128" s="1" t="s">
        <v>28</v>
      </c>
      <c r="O128" s="1" t="s">
        <v>41</v>
      </c>
      <c r="P128" s="1" t="s">
        <v>37</v>
      </c>
    </row>
    <row r="129" spans="1:16" x14ac:dyDescent="0.25">
      <c r="A129" s="2">
        <v>45035.658605231481</v>
      </c>
      <c r="B129" s="1" t="s">
        <v>68</v>
      </c>
      <c r="C129" s="1" t="s">
        <v>31</v>
      </c>
      <c r="D129" s="1" t="s">
        <v>18</v>
      </c>
      <c r="E129" s="1" t="s">
        <v>18</v>
      </c>
      <c r="F129" s="1" t="s">
        <v>19</v>
      </c>
      <c r="G129" s="1" t="s">
        <v>38</v>
      </c>
      <c r="L129" s="1" t="s">
        <v>18</v>
      </c>
      <c r="M129" s="1" t="s">
        <v>21</v>
      </c>
      <c r="N129" s="1" t="s">
        <v>28</v>
      </c>
      <c r="O129" s="1" t="s">
        <v>23</v>
      </c>
      <c r="P129" s="1" t="s">
        <v>37</v>
      </c>
    </row>
    <row r="130" spans="1:16" x14ac:dyDescent="0.25">
      <c r="A130" s="2">
        <v>45044.842521851853</v>
      </c>
      <c r="B130" s="1" t="s">
        <v>68</v>
      </c>
      <c r="C130" s="1" t="s">
        <v>36</v>
      </c>
      <c r="D130" s="1" t="s">
        <v>30</v>
      </c>
      <c r="E130" s="1" t="s">
        <v>30</v>
      </c>
      <c r="F130" s="1" t="s">
        <v>27</v>
      </c>
      <c r="L130" s="1" t="s">
        <v>30</v>
      </c>
      <c r="M130" s="1" t="s">
        <v>32</v>
      </c>
      <c r="N130" s="1" t="s">
        <v>35</v>
      </c>
      <c r="O130" s="1" t="s">
        <v>35</v>
      </c>
      <c r="P130" s="1" t="s">
        <v>35</v>
      </c>
    </row>
    <row r="131" spans="1:16" x14ac:dyDescent="0.25">
      <c r="A131" s="2">
        <v>45044.843193148146</v>
      </c>
      <c r="B131" s="1" t="s">
        <v>16</v>
      </c>
      <c r="C131" s="1" t="s">
        <v>26</v>
      </c>
      <c r="D131" s="1" t="s">
        <v>18</v>
      </c>
      <c r="E131" s="1" t="s">
        <v>18</v>
      </c>
      <c r="F131" s="1" t="s">
        <v>42</v>
      </c>
      <c r="G131" s="1" t="s">
        <v>43</v>
      </c>
      <c r="L131" s="1" t="s">
        <v>18</v>
      </c>
      <c r="M131" s="1" t="s">
        <v>21</v>
      </c>
      <c r="N131" s="1" t="s">
        <v>28</v>
      </c>
      <c r="O131" s="1" t="s">
        <v>33</v>
      </c>
      <c r="P131" s="1" t="s">
        <v>24</v>
      </c>
    </row>
    <row r="132" spans="1:16" x14ac:dyDescent="0.25">
      <c r="A132" s="2">
        <v>45044.843706273146</v>
      </c>
      <c r="B132" s="1" t="s">
        <v>25</v>
      </c>
      <c r="C132" s="1" t="s">
        <v>29</v>
      </c>
      <c r="D132" s="1" t="s">
        <v>18</v>
      </c>
      <c r="E132" s="1" t="s">
        <v>18</v>
      </c>
      <c r="F132" s="1" t="s">
        <v>19</v>
      </c>
      <c r="G132" s="1" t="s">
        <v>34</v>
      </c>
      <c r="L132" s="1" t="s">
        <v>18</v>
      </c>
      <c r="M132" s="1" t="s">
        <v>21</v>
      </c>
      <c r="N132" s="1" t="s">
        <v>22</v>
      </c>
      <c r="O132" s="1" t="s">
        <v>23</v>
      </c>
      <c r="P132" s="1" t="s">
        <v>35</v>
      </c>
    </row>
    <row r="133" spans="1:16" x14ac:dyDescent="0.25">
      <c r="A133" s="2">
        <v>45051.458942569443</v>
      </c>
      <c r="B133" s="1" t="s">
        <v>25</v>
      </c>
      <c r="C133" s="1" t="s">
        <v>29</v>
      </c>
      <c r="D133" s="1" t="s">
        <v>18</v>
      </c>
      <c r="E133" s="1" t="s">
        <v>18</v>
      </c>
      <c r="F133" s="1" t="s">
        <v>27</v>
      </c>
      <c r="H133" s="1">
        <v>5</v>
      </c>
      <c r="I133" s="1">
        <v>5</v>
      </c>
      <c r="J133" s="1">
        <v>1</v>
      </c>
      <c r="K133" s="1">
        <v>3</v>
      </c>
      <c r="L133" s="1" t="s">
        <v>18</v>
      </c>
      <c r="M133" s="1" t="s">
        <v>21</v>
      </c>
      <c r="N133" s="1" t="s">
        <v>22</v>
      </c>
      <c r="O133" s="1" t="s">
        <v>23</v>
      </c>
      <c r="P133" s="1" t="s">
        <v>37</v>
      </c>
    </row>
    <row r="134" spans="1:16" x14ac:dyDescent="0.25">
      <c r="A134" s="2">
        <v>45051.459232800931</v>
      </c>
      <c r="B134" s="1" t="s">
        <v>25</v>
      </c>
      <c r="C134" s="1" t="s">
        <v>76</v>
      </c>
      <c r="D134" s="1" t="s">
        <v>18</v>
      </c>
      <c r="E134" s="1" t="s">
        <v>30</v>
      </c>
      <c r="F134" s="1" t="s">
        <v>39</v>
      </c>
      <c r="G134" s="1" t="s">
        <v>50</v>
      </c>
      <c r="H134" s="1">
        <v>5</v>
      </c>
      <c r="I134" s="1">
        <v>5</v>
      </c>
      <c r="J134" s="1">
        <v>5</v>
      </c>
      <c r="K134" s="1">
        <v>1</v>
      </c>
      <c r="L134" s="1" t="s">
        <v>18</v>
      </c>
      <c r="M134" s="1" t="s">
        <v>21</v>
      </c>
      <c r="N134" s="1" t="s">
        <v>22</v>
      </c>
      <c r="O134" s="1" t="s">
        <v>41</v>
      </c>
      <c r="P134" s="1" t="s">
        <v>37</v>
      </c>
    </row>
    <row r="135" spans="1:16" x14ac:dyDescent="0.25">
      <c r="A135" s="2">
        <v>45051.505056631941</v>
      </c>
      <c r="B135" s="1" t="s">
        <v>25</v>
      </c>
      <c r="C135" s="1" t="s">
        <v>29</v>
      </c>
      <c r="D135" s="1" t="s">
        <v>30</v>
      </c>
      <c r="E135" s="1" t="s">
        <v>30</v>
      </c>
      <c r="F135" s="1" t="s">
        <v>27</v>
      </c>
      <c r="H135" s="1">
        <v>4</v>
      </c>
      <c r="I135" s="1">
        <v>4</v>
      </c>
      <c r="J135" s="1">
        <v>5</v>
      </c>
      <c r="K135" s="1">
        <v>2</v>
      </c>
      <c r="L135" s="1" t="s">
        <v>18</v>
      </c>
      <c r="M135" s="1" t="s">
        <v>21</v>
      </c>
      <c r="N135" s="1" t="s">
        <v>22</v>
      </c>
      <c r="O135" s="1" t="s">
        <v>23</v>
      </c>
      <c r="P135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4871-D57E-4B18-9EC6-B8518D25830C}">
  <dimension ref="C3:X40"/>
  <sheetViews>
    <sheetView tabSelected="1" topLeftCell="K19" workbookViewId="0">
      <selection activeCell="O37" sqref="O37"/>
    </sheetView>
  </sheetViews>
  <sheetFormatPr defaultRowHeight="13.2" x14ac:dyDescent="0.25"/>
  <cols>
    <col min="5" max="5" width="12.6640625" bestFit="1" customWidth="1"/>
    <col min="6" max="6" width="15" bestFit="1" customWidth="1"/>
    <col min="7" max="7" width="21" bestFit="1" customWidth="1"/>
    <col min="8" max="8" width="18.33203125" bestFit="1" customWidth="1"/>
    <col min="9" max="9" width="13.109375" bestFit="1" customWidth="1"/>
    <col min="12" max="12" width="13.6640625" bestFit="1" customWidth="1"/>
    <col min="13" max="13" width="16.21875" bestFit="1" customWidth="1"/>
    <col min="14" max="14" width="22.44140625" bestFit="1" customWidth="1"/>
    <col min="15" max="15" width="19.33203125" bestFit="1" customWidth="1"/>
    <col min="16" max="16" width="13.88671875" bestFit="1" customWidth="1"/>
    <col min="17" max="17" width="6.21875" bestFit="1" customWidth="1"/>
    <col min="19" max="19" width="13.6640625" bestFit="1" customWidth="1"/>
    <col min="20" max="20" width="16.21875" bestFit="1" customWidth="1"/>
    <col min="21" max="21" width="22.44140625" bestFit="1" customWidth="1"/>
    <col min="22" max="22" width="19.33203125" bestFit="1" customWidth="1"/>
    <col min="23" max="23" width="13.88671875" bestFit="1" customWidth="1"/>
  </cols>
  <sheetData>
    <row r="3" spans="3:24" x14ac:dyDescent="0.25">
      <c r="C3" s="3" t="s">
        <v>81</v>
      </c>
      <c r="D3" s="3"/>
      <c r="E3" s="3"/>
      <c r="F3" s="3"/>
      <c r="K3" s="8" t="s">
        <v>83</v>
      </c>
      <c r="L3" s="3"/>
      <c r="M3" s="3"/>
      <c r="N3" s="3"/>
      <c r="R3" s="8" t="s">
        <v>84</v>
      </c>
      <c r="S3" s="3"/>
      <c r="T3" s="3"/>
      <c r="U3" s="3"/>
    </row>
    <row r="4" spans="3:24" x14ac:dyDescent="0.25">
      <c r="C4" t="s">
        <v>79</v>
      </c>
      <c r="D4" s="4" t="s">
        <v>23</v>
      </c>
      <c r="E4" s="4" t="s">
        <v>33</v>
      </c>
      <c r="F4" s="4" t="s">
        <v>35</v>
      </c>
      <c r="G4" s="4" t="s">
        <v>41</v>
      </c>
      <c r="H4" s="4" t="s">
        <v>61</v>
      </c>
      <c r="I4" s="4" t="s">
        <v>82</v>
      </c>
      <c r="K4" t="s">
        <v>79</v>
      </c>
      <c r="L4" s="4" t="s">
        <v>23</v>
      </c>
      <c r="M4" s="4" t="s">
        <v>33</v>
      </c>
      <c r="N4" s="4" t="s">
        <v>35</v>
      </c>
      <c r="O4" s="4" t="s">
        <v>41</v>
      </c>
      <c r="P4" s="4" t="s">
        <v>61</v>
      </c>
      <c r="Q4" s="4"/>
      <c r="R4" t="s">
        <v>79</v>
      </c>
      <c r="S4" s="4" t="s">
        <v>23</v>
      </c>
      <c r="T4" s="4" t="s">
        <v>33</v>
      </c>
      <c r="U4" s="4" t="s">
        <v>35</v>
      </c>
      <c r="V4" s="4" t="s">
        <v>41</v>
      </c>
      <c r="W4" s="4" t="s">
        <v>61</v>
      </c>
    </row>
    <row r="5" spans="3:24" x14ac:dyDescent="0.25">
      <c r="C5" t="s">
        <v>77</v>
      </c>
      <c r="G5" s="1"/>
      <c r="K5" t="s">
        <v>77</v>
      </c>
      <c r="O5" s="1"/>
      <c r="R5" t="s">
        <v>77</v>
      </c>
      <c r="X5" s="7"/>
    </row>
    <row r="6" spans="3:24" x14ac:dyDescent="0.25">
      <c r="C6" s="4" t="s">
        <v>17</v>
      </c>
      <c r="D6">
        <f>COUNTIFS('Ответы на форму (1)'!$C$2:$C$135, Лист1!C6, 'Ответы на форму (1)'!$O$2:$O$135, Лист1!$D$4)</f>
        <v>11</v>
      </c>
      <c r="E6">
        <f>COUNTIFS('Ответы на форму (1)'!$C$2:$C$135, Лист1!C6, 'Ответы на форму (1)'!$O$2:$O$135, Лист1!$E$4)</f>
        <v>9</v>
      </c>
      <c r="F6">
        <f>COUNTIFS('Ответы на форму (1)'!$C$2:$C$135, Лист1!C6, 'Ответы на форму (1)'!$O$2:$O$135, Лист1!$F$4)</f>
        <v>0</v>
      </c>
      <c r="G6">
        <f>COUNTIFS('Ответы на форму (1)'!$C$2:$C$135, Лист1!C6, 'Ответы на форму (1)'!$O$2:$O$135, Лист1!$G$4)</f>
        <v>1</v>
      </c>
      <c r="H6">
        <f>COUNTIFS('Ответы на форму (1)'!$C$2:$C$135, Лист1!C6, 'Ответы на форму (1)'!$O$2:$O$135, Лист1!$H$4)</f>
        <v>0</v>
      </c>
      <c r="I6">
        <f>SUM(D6:H6)</f>
        <v>21</v>
      </c>
      <c r="K6" s="4" t="s">
        <v>17</v>
      </c>
      <c r="L6" s="7">
        <f>$I$6*D36/$I$36</f>
        <v>8.4626865671641784</v>
      </c>
      <c r="M6" s="7">
        <f>$I$6*E36/$I$36</f>
        <v>9.5597014925373127</v>
      </c>
      <c r="N6" s="7">
        <f>$I$6*F36/$I$36</f>
        <v>1.2537313432835822</v>
      </c>
      <c r="O6" s="7">
        <f>$I$6*G36/$I$36</f>
        <v>1.5671641791044777</v>
      </c>
      <c r="P6" s="7">
        <f>$I$6*H36/$I$36</f>
        <v>0.15671641791044777</v>
      </c>
      <c r="R6" s="4" t="s">
        <v>17</v>
      </c>
      <c r="S6" s="7">
        <f>((D6-L6)^2)/L6</f>
        <v>0.76074653189081098</v>
      </c>
      <c r="T6" s="7">
        <f>((E6-M6)^2)/M6</f>
        <v>3.2769408228179864E-2</v>
      </c>
      <c r="U6" s="7">
        <f>((F6-N6)^2)/N6</f>
        <v>1.2537313432835822</v>
      </c>
      <c r="V6" s="7">
        <f>((G6-O6)^2)/O6</f>
        <v>0.20525941719971574</v>
      </c>
      <c r="W6" s="7">
        <f>((H6-P6)^2)/P6</f>
        <v>0.15671641791044777</v>
      </c>
      <c r="X6" s="7"/>
    </row>
    <row r="7" spans="3:24" x14ac:dyDescent="0.25">
      <c r="C7" s="4" t="s">
        <v>26</v>
      </c>
      <c r="D7">
        <f>COUNTIFS('Ответы на форму (1)'!$C$2:$C$135, Лист1!C7, 'Ответы на форму (1)'!$O$2:$O$135, Лист1!$D$4)</f>
        <v>5</v>
      </c>
      <c r="E7">
        <f>COUNTIFS('Ответы на форму (1)'!$C$2:$C$135, Лист1!C7, 'Ответы на форму (1)'!$O$2:$O$135, Лист1!$E$4)</f>
        <v>6</v>
      </c>
      <c r="F7">
        <f>COUNTIFS('Ответы на форму (1)'!$C$2:$C$135, Лист1!C7, 'Ответы на форму (1)'!$O$2:$O$135, Лист1!$F$4)</f>
        <v>0</v>
      </c>
      <c r="G7">
        <f>COUNTIFS('Ответы на форму (1)'!$C$2:$C$135, Лист1!C7, 'Ответы на форму (1)'!$O$2:$O$135, Лист1!$G$4)</f>
        <v>0</v>
      </c>
      <c r="H7">
        <f>COUNTIFS('Ответы на форму (1)'!$C$2:$C$135, Лист1!C7, 'Ответы на форму (1)'!$O$2:$O$135, Лист1!$H$4)</f>
        <v>0</v>
      </c>
      <c r="I7">
        <f t="shared" ref="I7:I35" si="0">SUM(D7:H7)</f>
        <v>11</v>
      </c>
      <c r="K7" s="4" t="s">
        <v>26</v>
      </c>
      <c r="L7" s="7">
        <f>I7*$D$36/$I$36</f>
        <v>4.4328358208955221</v>
      </c>
      <c r="M7" s="7">
        <f>I7*$E$36/$I$36</f>
        <v>5.0074626865671643</v>
      </c>
      <c r="N7" s="7">
        <f>I7*$F$36/$I$36</f>
        <v>0.65671641791044777</v>
      </c>
      <c r="O7" s="7">
        <f>I7*$G$36/$I$36</f>
        <v>0.82089552238805974</v>
      </c>
      <c r="P7" s="7">
        <f>I7*$H$36/$I$36</f>
        <v>8.2089552238805971E-2</v>
      </c>
      <c r="R7" s="4" t="s">
        <v>26</v>
      </c>
      <c r="S7" s="7">
        <f>((D7-L7)^2)/L7</f>
        <v>7.2566460626162205E-2</v>
      </c>
      <c r="T7" s="7">
        <f>((E7-M7)^2)/M7</f>
        <v>0.19673243321395995</v>
      </c>
      <c r="U7" s="7">
        <f>((F7-N7)^2)/N7</f>
        <v>0.65671641791044777</v>
      </c>
      <c r="V7" s="7">
        <f>((G7-O7)^2)/O7</f>
        <v>0.82089552238805974</v>
      </c>
      <c r="W7" s="7">
        <f>((H7-P7)^2)/P7</f>
        <v>8.2089552238805971E-2</v>
      </c>
      <c r="X7" s="7"/>
    </row>
    <row r="8" spans="3:24" x14ac:dyDescent="0.25">
      <c r="C8" s="4" t="s">
        <v>29</v>
      </c>
      <c r="D8">
        <f>COUNTIFS('Ответы на форму (1)'!$C$2:$C$135, Лист1!C8, 'Ответы на форму (1)'!$O$2:$O$135, Лист1!$D$4)</f>
        <v>7</v>
      </c>
      <c r="E8">
        <f>COUNTIFS('Ответы на форму (1)'!$C$2:$C$135, Лист1!C8, 'Ответы на форму (1)'!$O$2:$O$135, Лист1!$E$4)</f>
        <v>7</v>
      </c>
      <c r="F8">
        <f>COUNTIFS('Ответы на форму (1)'!$C$2:$C$135, Лист1!C8, 'Ответы на форму (1)'!$O$2:$O$135, Лист1!$F$4)</f>
        <v>2</v>
      </c>
      <c r="G8">
        <f>COUNTIFS('Ответы на форму (1)'!$C$2:$C$135, Лист1!C8, 'Ответы на форму (1)'!$O$2:$O$135, Лист1!$G$4)</f>
        <v>1</v>
      </c>
      <c r="H8">
        <f>COUNTIFS('Ответы на форму (1)'!$C$2:$C$135, Лист1!C8, 'Ответы на форму (1)'!$O$2:$O$135, Лист1!$H$4)</f>
        <v>1</v>
      </c>
      <c r="I8">
        <f t="shared" si="0"/>
        <v>18</v>
      </c>
      <c r="K8" s="4" t="s">
        <v>29</v>
      </c>
      <c r="L8" s="7">
        <f>I8*$D$36/$I$36</f>
        <v>7.2537313432835822</v>
      </c>
      <c r="M8" s="7">
        <f>I8*$E$36/$I$36</f>
        <v>8.1940298507462686</v>
      </c>
      <c r="N8" s="7">
        <f>I8*$F$36/$I$36</f>
        <v>1.0746268656716418</v>
      </c>
      <c r="O8" s="7">
        <f>I8*$G$36/$I$36</f>
        <v>1.3432835820895523</v>
      </c>
      <c r="P8" s="7">
        <f>I8*$H$36/$I$36</f>
        <v>0.13432835820895522</v>
      </c>
      <c r="R8" s="4" t="s">
        <v>29</v>
      </c>
      <c r="S8" s="7">
        <f>((D8-L8)^2)/L8</f>
        <v>8.8753762053927938E-3</v>
      </c>
      <c r="T8" s="7">
        <f>((E8-M8)^2)/M8</f>
        <v>0.1739934208737732</v>
      </c>
      <c r="U8" s="7">
        <f>((F8-N8)^2)/N8</f>
        <v>0.79684908789386411</v>
      </c>
      <c r="V8" s="7">
        <f>((G8-O8)^2)/O8</f>
        <v>8.7728026533996736E-2</v>
      </c>
      <c r="W8" s="7">
        <f>((H8-P8)^2)/P8</f>
        <v>5.5787728026534005</v>
      </c>
      <c r="X8" s="7"/>
    </row>
    <row r="9" spans="3:24" x14ac:dyDescent="0.25">
      <c r="C9" s="4" t="s">
        <v>31</v>
      </c>
      <c r="D9">
        <f>COUNTIFS('Ответы на форму (1)'!$C$2:$C$135, Лист1!C9, 'Ответы на форму (1)'!$O$2:$O$135, Лист1!$D$4)</f>
        <v>11</v>
      </c>
      <c r="E9">
        <f>COUNTIFS('Ответы на форму (1)'!$C$2:$C$135, Лист1!C9, 'Ответы на форму (1)'!$O$2:$O$135, Лист1!$E$4)</f>
        <v>8</v>
      </c>
      <c r="F9">
        <f>COUNTIFS('Ответы на форму (1)'!$C$2:$C$135, Лист1!C9, 'Ответы на форму (1)'!$O$2:$O$135, Лист1!$F$4)</f>
        <v>1</v>
      </c>
      <c r="G9">
        <f>COUNTIFS('Ответы на форму (1)'!$C$2:$C$135, Лист1!C9, 'Ответы на форму (1)'!$O$2:$O$135, Лист1!$G$4)</f>
        <v>3</v>
      </c>
      <c r="H9">
        <f>COUNTIFS('Ответы на форму (1)'!$C$2:$C$135, Лист1!C9, 'Ответы на форму (1)'!$O$2:$O$135, Лист1!$H$4)</f>
        <v>0</v>
      </c>
      <c r="I9">
        <f t="shared" si="0"/>
        <v>23</v>
      </c>
      <c r="K9" s="4" t="s">
        <v>31</v>
      </c>
      <c r="L9" s="7">
        <f>I9*$D$36/$I$36</f>
        <v>9.2686567164179099</v>
      </c>
      <c r="M9" s="7">
        <f>I9*$E$36/$I$36</f>
        <v>10.470149253731343</v>
      </c>
      <c r="N9" s="7">
        <f>I9*$F$36/$I$36</f>
        <v>1.3731343283582089</v>
      </c>
      <c r="O9" s="7">
        <f>I9*$G$36/$I$36</f>
        <v>1.7164179104477613</v>
      </c>
      <c r="P9" s="7">
        <f>I9*$H$36/$I$36</f>
        <v>0.17164179104477612</v>
      </c>
      <c r="R9" s="4" t="s">
        <v>31</v>
      </c>
      <c r="S9" s="7">
        <f>((D9-L9)^2)/L9</f>
        <v>0.32340711899440022</v>
      </c>
      <c r="T9" s="7">
        <f>((E9-M9)^2)/M9</f>
        <v>0.58276507696726609</v>
      </c>
      <c r="U9" s="7">
        <f>((F9-N9)^2)/N9</f>
        <v>0.10139519792342634</v>
      </c>
      <c r="V9" s="7">
        <f>((G9-O9)^2)/O9</f>
        <v>0.9598961713173263</v>
      </c>
      <c r="W9" s="7">
        <f>((H9-P9)^2)/P9</f>
        <v>0.17164179104477612</v>
      </c>
      <c r="X9" s="7"/>
    </row>
    <row r="10" spans="3:24" x14ac:dyDescent="0.25">
      <c r="C10" s="4" t="s">
        <v>36</v>
      </c>
      <c r="D10">
        <f>COUNTIFS('Ответы на форму (1)'!$C$2:$C$135, Лист1!C10, 'Ответы на форму (1)'!$O$2:$O$135, Лист1!$D$4)</f>
        <v>3</v>
      </c>
      <c r="E10">
        <f>COUNTIFS('Ответы на форму (1)'!$C$2:$C$135, Лист1!C10, 'Ответы на форму (1)'!$O$2:$O$135, Лист1!$E$4)</f>
        <v>7</v>
      </c>
      <c r="F10">
        <f>COUNTIFS('Ответы на форму (1)'!$C$2:$C$135, Лист1!C10, 'Ответы на форму (1)'!$O$2:$O$135, Лист1!$F$4)</f>
        <v>1</v>
      </c>
      <c r="G10">
        <f>COUNTIFS('Ответы на форму (1)'!$C$2:$C$135, Лист1!C10, 'Ответы на форму (1)'!$O$2:$O$135, Лист1!$G$4)</f>
        <v>1</v>
      </c>
      <c r="H10">
        <f>COUNTIFS('Ответы на форму (1)'!$C$2:$C$135, Лист1!C10, 'Ответы на форму (1)'!$O$2:$O$135, Лист1!$H$4)</f>
        <v>0</v>
      </c>
      <c r="I10">
        <f t="shared" si="0"/>
        <v>12</v>
      </c>
      <c r="K10" s="4" t="s">
        <v>36</v>
      </c>
      <c r="L10" s="7">
        <f>I10*$D$36/$I$36</f>
        <v>4.8358208955223878</v>
      </c>
      <c r="M10" s="7">
        <f>I10*$E$36/$I$36</f>
        <v>5.4626865671641793</v>
      </c>
      <c r="N10" s="7">
        <f>I10*$F$36/$I$36</f>
        <v>0.71641791044776115</v>
      </c>
      <c r="O10" s="7">
        <f>I10*$G$36/$I$36</f>
        <v>0.89552238805970152</v>
      </c>
      <c r="P10" s="7">
        <f>I10*$H$36/$I$36</f>
        <v>8.9552238805970144E-2</v>
      </c>
      <c r="R10" s="4" t="s">
        <v>36</v>
      </c>
      <c r="S10" s="7">
        <f>((D10-L10)^2)/L10</f>
        <v>0.69693200663349897</v>
      </c>
      <c r="T10" s="7">
        <f>((E10-M10)^2)/M10</f>
        <v>0.43263192235543574</v>
      </c>
      <c r="U10" s="7">
        <f>((F10-N10)^2)/N10</f>
        <v>0.11225124378109456</v>
      </c>
      <c r="V10" s="7">
        <f>((G10-O10)^2)/O10</f>
        <v>1.2189054726368151E-2</v>
      </c>
      <c r="W10" s="7">
        <f>((H10-P10)^2)/P10</f>
        <v>8.9552238805970158E-2</v>
      </c>
      <c r="X10" s="7"/>
    </row>
    <row r="11" spans="3:24" x14ac:dyDescent="0.25">
      <c r="C11" s="4" t="s">
        <v>44</v>
      </c>
      <c r="D11">
        <f>COUNTIFS('Ответы на форму (1)'!$C$2:$C$135, Лист1!C11, 'Ответы на форму (1)'!$O$2:$O$135, Лист1!$D$4)</f>
        <v>1</v>
      </c>
      <c r="E11">
        <f>COUNTIFS('Ответы на форму (1)'!$C$2:$C$135, Лист1!C11, 'Ответы на форму (1)'!$O$2:$O$135, Лист1!$E$4)</f>
        <v>0</v>
      </c>
      <c r="F11">
        <f>COUNTIFS('Ответы на форму (1)'!$C$2:$C$135, Лист1!C11, 'Ответы на форму (1)'!$O$2:$O$135, Лист1!$F$4)</f>
        <v>0</v>
      </c>
      <c r="G11">
        <f>COUNTIFS('Ответы на форму (1)'!$C$2:$C$135, Лист1!C11, 'Ответы на форму (1)'!$O$2:$O$135, Лист1!$G$4)</f>
        <v>0</v>
      </c>
      <c r="H11">
        <f>COUNTIFS('Ответы на форму (1)'!$C$2:$C$135, Лист1!C11, 'Ответы на форму (1)'!$O$2:$O$135, Лист1!$H$4)</f>
        <v>0</v>
      </c>
      <c r="I11">
        <f t="shared" si="0"/>
        <v>1</v>
      </c>
      <c r="K11" s="4" t="s">
        <v>44</v>
      </c>
      <c r="L11" s="7">
        <f>I11*$D$36/$I$36</f>
        <v>0.40298507462686567</v>
      </c>
      <c r="M11" s="7">
        <f>I11*$E$36/$I$36</f>
        <v>0.45522388059701491</v>
      </c>
      <c r="N11" s="7">
        <f>I11*$F$36/$I$36</f>
        <v>5.9701492537313432E-2</v>
      </c>
      <c r="O11" s="7">
        <f>I11*$G$36/$I$36</f>
        <v>7.4626865671641784E-2</v>
      </c>
      <c r="P11" s="7">
        <f>I11*$H$36/$I$36</f>
        <v>7.462686567164179E-3</v>
      </c>
      <c r="R11" s="4" t="s">
        <v>44</v>
      </c>
      <c r="S11" s="7">
        <f>((D11-L11)^2)/L11</f>
        <v>0.88446655610834701</v>
      </c>
      <c r="T11" s="7">
        <f>((E11-M11)^2)/M11</f>
        <v>0.45522388059701491</v>
      </c>
      <c r="U11" s="7">
        <f>((F11-N11)^2)/N11</f>
        <v>5.9701492537313432E-2</v>
      </c>
      <c r="V11" s="7">
        <f>((G11-O11)^2)/O11</f>
        <v>7.4626865671641784E-2</v>
      </c>
      <c r="W11" s="7">
        <f>((H11-P11)^2)/P11</f>
        <v>7.462686567164179E-3</v>
      </c>
      <c r="X11" s="7"/>
    </row>
    <row r="12" spans="3:24" x14ac:dyDescent="0.25">
      <c r="C12" s="4" t="s">
        <v>46</v>
      </c>
      <c r="D12">
        <f>COUNTIFS('Ответы на форму (1)'!$C$2:$C$135, Лист1!C12, 'Ответы на форму (1)'!$O$2:$O$135, Лист1!$D$4)</f>
        <v>0</v>
      </c>
      <c r="E12">
        <f>COUNTIFS('Ответы на форму (1)'!$C$2:$C$135, Лист1!C12, 'Ответы на форму (1)'!$O$2:$O$135, Лист1!$E$4)</f>
        <v>0</v>
      </c>
      <c r="F12">
        <f>COUNTIFS('Ответы на форму (1)'!$C$2:$C$135, Лист1!C12, 'Ответы на форму (1)'!$O$2:$O$135, Лист1!$F$4)</f>
        <v>1</v>
      </c>
      <c r="G12">
        <f>COUNTIFS('Ответы на форму (1)'!$C$2:$C$135, Лист1!C12, 'Ответы на форму (1)'!$O$2:$O$135, Лист1!$G$4)</f>
        <v>0</v>
      </c>
      <c r="H12">
        <f>COUNTIFS('Ответы на форму (1)'!$C$2:$C$135, Лист1!C12, 'Ответы на форму (1)'!$O$2:$O$135, Лист1!$H$4)</f>
        <v>0</v>
      </c>
      <c r="I12">
        <f t="shared" si="0"/>
        <v>1</v>
      </c>
      <c r="K12" s="4" t="s">
        <v>46</v>
      </c>
      <c r="L12" s="7">
        <f>I12*$D$36/$I$36</f>
        <v>0.40298507462686567</v>
      </c>
      <c r="M12" s="7">
        <f>I12*$E$36/$I$36</f>
        <v>0.45522388059701491</v>
      </c>
      <c r="N12" s="7">
        <f>I12*$F$36/$I$36</f>
        <v>5.9701492537313432E-2</v>
      </c>
      <c r="O12" s="7">
        <f>I12*$G$36/$I$36</f>
        <v>7.4626865671641784E-2</v>
      </c>
      <c r="P12" s="7">
        <f>I12*$H$36/$I$36</f>
        <v>7.462686567164179E-3</v>
      </c>
      <c r="R12" s="4" t="s">
        <v>46</v>
      </c>
      <c r="S12" s="7">
        <f>((D12-L12)^2)/L12</f>
        <v>0.40298507462686567</v>
      </c>
      <c r="T12" s="7">
        <f>((E12-M12)^2)/M12</f>
        <v>0.45522388059701491</v>
      </c>
      <c r="U12" s="7">
        <f>((F12-N12)^2)/N12</f>
        <v>14.809701492537314</v>
      </c>
      <c r="V12" s="7">
        <f>((G12-O12)^2)/O12</f>
        <v>7.4626865671641784E-2</v>
      </c>
      <c r="W12" s="7">
        <f>((H12-P12)^2)/P12</f>
        <v>7.462686567164179E-3</v>
      </c>
      <c r="X12" s="7"/>
    </row>
    <row r="13" spans="3:24" x14ac:dyDescent="0.25">
      <c r="C13" s="4" t="s">
        <v>48</v>
      </c>
      <c r="D13">
        <f>COUNTIFS('Ответы на форму (1)'!$C$2:$C$135, Лист1!C13, 'Ответы на форму (1)'!$O$2:$O$135, Лист1!$D$4)</f>
        <v>1</v>
      </c>
      <c r="E13">
        <f>COUNTIFS('Ответы на форму (1)'!$C$2:$C$135, Лист1!C13, 'Ответы на форму (1)'!$O$2:$O$135, Лист1!$E$4)</f>
        <v>0</v>
      </c>
      <c r="F13">
        <f>COUNTIFS('Ответы на форму (1)'!$C$2:$C$135, Лист1!C13, 'Ответы на форму (1)'!$O$2:$O$135, Лист1!$F$4)</f>
        <v>0</v>
      </c>
      <c r="G13">
        <f>COUNTIFS('Ответы на форму (1)'!$C$2:$C$135, Лист1!C13, 'Ответы на форму (1)'!$O$2:$O$135, Лист1!$G$4)</f>
        <v>0</v>
      </c>
      <c r="H13">
        <f>COUNTIFS('Ответы на форму (1)'!$C$2:$C$135, Лист1!C13, 'Ответы на форму (1)'!$O$2:$O$135, Лист1!$H$4)</f>
        <v>0</v>
      </c>
      <c r="I13">
        <f t="shared" si="0"/>
        <v>1</v>
      </c>
      <c r="K13" s="4" t="s">
        <v>48</v>
      </c>
      <c r="L13" s="7">
        <f>I13*$D$36/$I$36</f>
        <v>0.40298507462686567</v>
      </c>
      <c r="M13" s="7">
        <f>I13*$E$36/$I$36</f>
        <v>0.45522388059701491</v>
      </c>
      <c r="N13" s="7">
        <f>I13*$F$36/$I$36</f>
        <v>5.9701492537313432E-2</v>
      </c>
      <c r="O13" s="7">
        <f>I13*$G$36/$I$36</f>
        <v>7.4626865671641784E-2</v>
      </c>
      <c r="P13" s="7">
        <f>I13*$H$36/$I$36</f>
        <v>7.462686567164179E-3</v>
      </c>
      <c r="R13" s="4" t="s">
        <v>48</v>
      </c>
      <c r="S13" s="7">
        <f>((D13-L13)^2)/L13</f>
        <v>0.88446655610834701</v>
      </c>
      <c r="T13" s="7">
        <f>((E13-M13)^2)/M13</f>
        <v>0.45522388059701491</v>
      </c>
      <c r="U13" s="7">
        <f>((F13-N13)^2)/N13</f>
        <v>5.9701492537313432E-2</v>
      </c>
      <c r="V13" s="7">
        <f>((G13-O13)^2)/O13</f>
        <v>7.4626865671641784E-2</v>
      </c>
      <c r="W13" s="7">
        <f>((H13-P13)^2)/P13</f>
        <v>7.462686567164179E-3</v>
      </c>
      <c r="X13" s="7"/>
    </row>
    <row r="14" spans="3:24" x14ac:dyDescent="0.25">
      <c r="C14" s="4" t="s">
        <v>49</v>
      </c>
      <c r="D14">
        <f>COUNTIFS('Ответы на форму (1)'!$C$2:$C$135, Лист1!C14, 'Ответы на форму (1)'!$O$2:$O$135, Лист1!$D$4)</f>
        <v>0</v>
      </c>
      <c r="E14">
        <f>COUNTIFS('Ответы на форму (1)'!$C$2:$C$135, Лист1!C14, 'Ответы на форму (1)'!$O$2:$O$135, Лист1!$E$4)</f>
        <v>1</v>
      </c>
      <c r="F14">
        <f>COUNTIFS('Ответы на форму (1)'!$C$2:$C$135, Лист1!C14, 'Ответы на форму (1)'!$O$2:$O$135, Лист1!$F$4)</f>
        <v>0</v>
      </c>
      <c r="G14">
        <f>COUNTIFS('Ответы на форму (1)'!$C$2:$C$135, Лист1!C14, 'Ответы на форму (1)'!$O$2:$O$135, Лист1!$G$4)</f>
        <v>0</v>
      </c>
      <c r="H14">
        <f>COUNTIFS('Ответы на форму (1)'!$C$2:$C$135, Лист1!C14, 'Ответы на форму (1)'!$O$2:$O$135, Лист1!$H$4)</f>
        <v>0</v>
      </c>
      <c r="I14">
        <f t="shared" si="0"/>
        <v>1</v>
      </c>
      <c r="K14" s="4" t="s">
        <v>49</v>
      </c>
      <c r="L14" s="7">
        <f>I14*$D$36/$I$36</f>
        <v>0.40298507462686567</v>
      </c>
      <c r="M14" s="7">
        <f>I14*$E$36/$I$36</f>
        <v>0.45522388059701491</v>
      </c>
      <c r="N14" s="7">
        <f>I14*$F$36/$I$36</f>
        <v>5.9701492537313432E-2</v>
      </c>
      <c r="O14" s="7">
        <f>I14*$G$36/$I$36</f>
        <v>7.4626865671641784E-2</v>
      </c>
      <c r="P14" s="7">
        <f>I14*$H$36/$I$36</f>
        <v>7.462686567164179E-3</v>
      </c>
      <c r="R14" s="4" t="s">
        <v>49</v>
      </c>
      <c r="S14" s="7">
        <f>((D14-L14)^2)/L14</f>
        <v>0.40298507462686567</v>
      </c>
      <c r="T14" s="7">
        <f>((E14-M14)^2)/M14</f>
        <v>0.65194519207242485</v>
      </c>
      <c r="U14" s="7">
        <f>((F14-N14)^2)/N14</f>
        <v>5.9701492537313432E-2</v>
      </c>
      <c r="V14" s="7">
        <f>((G14-O14)^2)/O14</f>
        <v>7.4626865671641784E-2</v>
      </c>
      <c r="W14" s="7">
        <f>((H14-P14)^2)/P14</f>
        <v>7.462686567164179E-3</v>
      </c>
      <c r="X14" s="7"/>
    </row>
    <row r="15" spans="3:24" x14ac:dyDescent="0.25">
      <c r="C15" s="4" t="s">
        <v>52</v>
      </c>
      <c r="D15">
        <f>COUNTIFS('Ответы на форму (1)'!$C$2:$C$135, Лист1!C15, 'Ответы на форму (1)'!$O$2:$O$135, Лист1!$D$4)</f>
        <v>1</v>
      </c>
      <c r="E15">
        <f>COUNTIFS('Ответы на форму (1)'!$C$2:$C$135, Лист1!C15, 'Ответы на форму (1)'!$O$2:$O$135, Лист1!$E$4)</f>
        <v>0</v>
      </c>
      <c r="F15">
        <f>COUNTIFS('Ответы на форму (1)'!$C$2:$C$135, Лист1!C15, 'Ответы на форму (1)'!$O$2:$O$135, Лист1!$F$4)</f>
        <v>0</v>
      </c>
      <c r="G15">
        <f>COUNTIFS('Ответы на форму (1)'!$C$2:$C$135, Лист1!C15, 'Ответы на форму (1)'!$O$2:$O$135, Лист1!$G$4)</f>
        <v>0</v>
      </c>
      <c r="H15">
        <f>COUNTIFS('Ответы на форму (1)'!$C$2:$C$135, Лист1!C15, 'Ответы на форму (1)'!$O$2:$O$135, Лист1!$H$4)</f>
        <v>0</v>
      </c>
      <c r="I15">
        <f t="shared" si="0"/>
        <v>1</v>
      </c>
      <c r="K15" s="4" t="s">
        <v>52</v>
      </c>
      <c r="L15" s="7">
        <f>I15*$D$36/$I$36</f>
        <v>0.40298507462686567</v>
      </c>
      <c r="M15" s="7">
        <f>I15*$E$36/$I$36</f>
        <v>0.45522388059701491</v>
      </c>
      <c r="N15" s="7">
        <f>I15*$F$36/$I$36</f>
        <v>5.9701492537313432E-2</v>
      </c>
      <c r="O15" s="7">
        <f>I15*$G$36/$I$36</f>
        <v>7.4626865671641784E-2</v>
      </c>
      <c r="P15" s="7">
        <f>I15*$H$36/$I$36</f>
        <v>7.462686567164179E-3</v>
      </c>
      <c r="R15" s="4" t="s">
        <v>52</v>
      </c>
      <c r="S15" s="7">
        <f>((D15-L15)^2)/L15</f>
        <v>0.88446655610834701</v>
      </c>
      <c r="T15" s="7">
        <f>((E15-M15)^2)/M15</f>
        <v>0.45522388059701491</v>
      </c>
      <c r="U15" s="7">
        <f>((F15-N15)^2)/N15</f>
        <v>5.9701492537313432E-2</v>
      </c>
      <c r="V15" s="7">
        <f>((G15-O15)^2)/O15</f>
        <v>7.4626865671641784E-2</v>
      </c>
      <c r="W15" s="7">
        <f>((H15-P15)^2)/P15</f>
        <v>7.462686567164179E-3</v>
      </c>
      <c r="X15" s="7"/>
    </row>
    <row r="16" spans="3:24" x14ac:dyDescent="0.25">
      <c r="C16" s="4" t="s">
        <v>53</v>
      </c>
      <c r="D16">
        <f>COUNTIFS('Ответы на форму (1)'!$C$2:$C$135, Лист1!C16, 'Ответы на форму (1)'!$O$2:$O$135, Лист1!$D$4)</f>
        <v>1</v>
      </c>
      <c r="E16">
        <f>COUNTIFS('Ответы на форму (1)'!$C$2:$C$135, Лист1!C16, 'Ответы на форму (1)'!$O$2:$O$135, Лист1!$E$4)</f>
        <v>0</v>
      </c>
      <c r="F16">
        <f>COUNTIFS('Ответы на форму (1)'!$C$2:$C$135, Лист1!C16, 'Ответы на форму (1)'!$O$2:$O$135, Лист1!$F$4)</f>
        <v>0</v>
      </c>
      <c r="G16">
        <f>COUNTIFS('Ответы на форму (1)'!$C$2:$C$135, Лист1!C16, 'Ответы на форму (1)'!$O$2:$O$135, Лист1!$G$4)</f>
        <v>0</v>
      </c>
      <c r="H16">
        <f>COUNTIFS('Ответы на форму (1)'!$C$2:$C$135, Лист1!C16, 'Ответы на форму (1)'!$O$2:$O$135, Лист1!$H$4)</f>
        <v>0</v>
      </c>
      <c r="I16">
        <f t="shared" si="0"/>
        <v>1</v>
      </c>
      <c r="K16" s="4" t="s">
        <v>53</v>
      </c>
      <c r="L16" s="7">
        <f>I16*$D$36/$I$36</f>
        <v>0.40298507462686567</v>
      </c>
      <c r="M16" s="7">
        <f>I16*$E$36/$I$36</f>
        <v>0.45522388059701491</v>
      </c>
      <c r="N16" s="7">
        <f>I16*$F$36/$I$36</f>
        <v>5.9701492537313432E-2</v>
      </c>
      <c r="O16" s="7">
        <f>I16*$G$36/$I$36</f>
        <v>7.4626865671641784E-2</v>
      </c>
      <c r="P16" s="7">
        <f>I16*$H$36/$I$36</f>
        <v>7.462686567164179E-3</v>
      </c>
      <c r="R16" s="4" t="s">
        <v>53</v>
      </c>
      <c r="S16" s="7">
        <f>((D16-L16)^2)/L16</f>
        <v>0.88446655610834701</v>
      </c>
      <c r="T16" s="7">
        <f>((E16-M16)^2)/M16</f>
        <v>0.45522388059701491</v>
      </c>
      <c r="U16" s="7">
        <f>((F16-N16)^2)/N16</f>
        <v>5.9701492537313432E-2</v>
      </c>
      <c r="V16" s="7">
        <f>((G16-O16)^2)/O16</f>
        <v>7.4626865671641784E-2</v>
      </c>
      <c r="W16" s="7">
        <f>((H16-P16)^2)/P16</f>
        <v>7.462686567164179E-3</v>
      </c>
      <c r="X16" s="7"/>
    </row>
    <row r="17" spans="3:24" x14ac:dyDescent="0.25">
      <c r="C17" s="4" t="s">
        <v>54</v>
      </c>
      <c r="D17">
        <f>COUNTIFS('Ответы на форму (1)'!$C$2:$C$135, Лист1!C17, 'Ответы на форму (1)'!$O$2:$O$135, Лист1!$D$4)</f>
        <v>0</v>
      </c>
      <c r="E17">
        <f>COUNTIFS('Ответы на форму (1)'!$C$2:$C$135, Лист1!C17, 'Ответы на форму (1)'!$O$2:$O$135, Лист1!$E$4)</f>
        <v>1</v>
      </c>
      <c r="F17">
        <f>COUNTIFS('Ответы на форму (1)'!$C$2:$C$135, Лист1!C17, 'Ответы на форму (1)'!$O$2:$O$135, Лист1!$F$4)</f>
        <v>0</v>
      </c>
      <c r="G17">
        <f>COUNTIFS('Ответы на форму (1)'!$C$2:$C$135, Лист1!C17, 'Ответы на форму (1)'!$O$2:$O$135, Лист1!$G$4)</f>
        <v>0</v>
      </c>
      <c r="H17">
        <f>COUNTIFS('Ответы на форму (1)'!$C$2:$C$135, Лист1!C17, 'Ответы на форму (1)'!$O$2:$O$135, Лист1!$H$4)</f>
        <v>0</v>
      </c>
      <c r="I17">
        <f t="shared" si="0"/>
        <v>1</v>
      </c>
      <c r="K17" s="4" t="s">
        <v>54</v>
      </c>
      <c r="L17" s="7">
        <f>I17*$D$36/$I$36</f>
        <v>0.40298507462686567</v>
      </c>
      <c r="M17" s="7">
        <f>I17*$E$36/$I$36</f>
        <v>0.45522388059701491</v>
      </c>
      <c r="N17" s="7">
        <f>I17*$F$36/$I$36</f>
        <v>5.9701492537313432E-2</v>
      </c>
      <c r="O17" s="7">
        <f>I17*$G$36/$I$36</f>
        <v>7.4626865671641784E-2</v>
      </c>
      <c r="P17" s="7">
        <f>I17*$H$36/$I$36</f>
        <v>7.462686567164179E-3</v>
      </c>
      <c r="R17" s="4" t="s">
        <v>54</v>
      </c>
      <c r="S17" s="7">
        <f>((D17-L17)^2)/L17</f>
        <v>0.40298507462686567</v>
      </c>
      <c r="T17" s="7">
        <f>((E17-M17)^2)/M17</f>
        <v>0.65194519207242485</v>
      </c>
      <c r="U17" s="7">
        <f>((F17-N17)^2)/N17</f>
        <v>5.9701492537313432E-2</v>
      </c>
      <c r="V17" s="7">
        <f>((G17-O17)^2)/O17</f>
        <v>7.4626865671641784E-2</v>
      </c>
      <c r="W17" s="7">
        <f>((H17-P17)^2)/P17</f>
        <v>7.462686567164179E-3</v>
      </c>
      <c r="X17" s="7"/>
    </row>
    <row r="18" spans="3:24" x14ac:dyDescent="0.25">
      <c r="C18" s="4" t="s">
        <v>55</v>
      </c>
      <c r="D18">
        <f>COUNTIFS('Ответы на форму (1)'!$C$2:$C$135, Лист1!C18, 'Ответы на форму (1)'!$O$2:$O$135, Лист1!$D$4)</f>
        <v>1</v>
      </c>
      <c r="E18">
        <f>COUNTIFS('Ответы на форму (1)'!$C$2:$C$135, Лист1!C18, 'Ответы на форму (1)'!$O$2:$O$135, Лист1!$E$4)</f>
        <v>1</v>
      </c>
      <c r="F18">
        <f>COUNTIFS('Ответы на форму (1)'!$C$2:$C$135, Лист1!C18, 'Ответы на форму (1)'!$O$2:$O$135, Лист1!$F$4)</f>
        <v>0</v>
      </c>
      <c r="G18">
        <f>COUNTIFS('Ответы на форму (1)'!$C$2:$C$135, Лист1!C18, 'Ответы на форму (1)'!$O$2:$O$135, Лист1!$G$4)</f>
        <v>0</v>
      </c>
      <c r="H18">
        <f>COUNTIFS('Ответы на форму (1)'!$C$2:$C$135, Лист1!C18, 'Ответы на форму (1)'!$O$2:$O$135, Лист1!$H$4)</f>
        <v>0</v>
      </c>
      <c r="I18">
        <f t="shared" si="0"/>
        <v>2</v>
      </c>
      <c r="K18" s="4" t="s">
        <v>55</v>
      </c>
      <c r="L18" s="7">
        <f>I18*$D$36/$I$36</f>
        <v>0.80597014925373134</v>
      </c>
      <c r="M18" s="7">
        <f>I18*$E$36/$I$36</f>
        <v>0.91044776119402981</v>
      </c>
      <c r="N18" s="7">
        <f>I18*$F$36/$I$36</f>
        <v>0.11940298507462686</v>
      </c>
      <c r="O18" s="7">
        <f>I18*$G$36/$I$36</f>
        <v>0.14925373134328357</v>
      </c>
      <c r="P18" s="7">
        <f>I18*$H$36/$I$36</f>
        <v>1.4925373134328358E-2</v>
      </c>
      <c r="R18" s="4" t="s">
        <v>55</v>
      </c>
      <c r="S18" s="7">
        <f>((D18-L18)^2)/L18</f>
        <v>4.6710889994472087E-2</v>
      </c>
      <c r="T18" s="7">
        <f>((E18-M18)^2)/M18</f>
        <v>8.8084169317347773E-3</v>
      </c>
      <c r="U18" s="7">
        <f>((F18-N18)^2)/N18</f>
        <v>0.11940298507462686</v>
      </c>
      <c r="V18" s="7">
        <f>((G18-O18)^2)/O18</f>
        <v>0.14925373134328357</v>
      </c>
      <c r="W18" s="7">
        <f>((H18-P18)^2)/P18</f>
        <v>1.4925373134328358E-2</v>
      </c>
      <c r="X18" s="7"/>
    </row>
    <row r="19" spans="3:24" x14ac:dyDescent="0.25">
      <c r="C19" s="4" t="s">
        <v>57</v>
      </c>
      <c r="D19">
        <f>COUNTIFS('Ответы на форму (1)'!$C$2:$C$135, Лист1!C19, 'Ответы на форму (1)'!$O$2:$O$135, Лист1!$D$4)</f>
        <v>0</v>
      </c>
      <c r="E19">
        <f>COUNTIFS('Ответы на форму (1)'!$C$2:$C$135, Лист1!C19, 'Ответы на форму (1)'!$O$2:$O$135, Лист1!$E$4)</f>
        <v>1</v>
      </c>
      <c r="F19">
        <f>COUNTIFS('Ответы на форму (1)'!$C$2:$C$135, Лист1!C19, 'Ответы на форму (1)'!$O$2:$O$135, Лист1!$F$4)</f>
        <v>0</v>
      </c>
      <c r="G19">
        <f>COUNTIFS('Ответы на форму (1)'!$C$2:$C$135, Лист1!C19, 'Ответы на форму (1)'!$O$2:$O$135, Лист1!$G$4)</f>
        <v>0</v>
      </c>
      <c r="H19">
        <f>COUNTIFS('Ответы на форму (1)'!$C$2:$C$135, Лист1!C19, 'Ответы на форму (1)'!$O$2:$O$135, Лист1!$H$4)</f>
        <v>0</v>
      </c>
      <c r="I19">
        <f t="shared" si="0"/>
        <v>1</v>
      </c>
      <c r="K19" s="4" t="s">
        <v>57</v>
      </c>
      <c r="L19" s="7">
        <f>I19*$D$36/$I$36</f>
        <v>0.40298507462686567</v>
      </c>
      <c r="M19" s="7">
        <f>I19*$E$36/$I$36</f>
        <v>0.45522388059701491</v>
      </c>
      <c r="N19" s="7">
        <f>I19*$F$36/$I$36</f>
        <v>5.9701492537313432E-2</v>
      </c>
      <c r="O19" s="7">
        <f>I19*$G$36/$I$36</f>
        <v>7.4626865671641784E-2</v>
      </c>
      <c r="P19" s="7">
        <f>I19*$H$36/$I$36</f>
        <v>7.462686567164179E-3</v>
      </c>
      <c r="R19" s="4" t="s">
        <v>57</v>
      </c>
      <c r="S19" s="7">
        <f>((D19-L19)^2)/L19</f>
        <v>0.40298507462686567</v>
      </c>
      <c r="T19" s="7">
        <f>((E19-M19)^2)/M19</f>
        <v>0.65194519207242485</v>
      </c>
      <c r="U19" s="7">
        <f>((F19-N19)^2)/N19</f>
        <v>5.9701492537313432E-2</v>
      </c>
      <c r="V19" s="7">
        <f>((G19-O19)^2)/O19</f>
        <v>7.4626865671641784E-2</v>
      </c>
      <c r="W19" s="7">
        <f>((H19-P19)^2)/P19</f>
        <v>7.462686567164179E-3</v>
      </c>
      <c r="X19" s="7"/>
    </row>
    <row r="20" spans="3:24" x14ac:dyDescent="0.25">
      <c r="C20" s="4" t="s">
        <v>59</v>
      </c>
      <c r="D20">
        <f>COUNTIFS('Ответы на форму (1)'!$C$2:$C$135, Лист1!C20, 'Ответы на форму (1)'!$O$2:$O$135, Лист1!$D$4)</f>
        <v>0</v>
      </c>
      <c r="E20">
        <f>COUNTIFS('Ответы на форму (1)'!$C$2:$C$135, Лист1!C20, 'Ответы на форму (1)'!$O$2:$O$135, Лист1!$E$4)</f>
        <v>1</v>
      </c>
      <c r="F20">
        <f>COUNTIFS('Ответы на форму (1)'!$C$2:$C$135, Лист1!C20, 'Ответы на форму (1)'!$O$2:$O$135, Лист1!$F$4)</f>
        <v>0</v>
      </c>
      <c r="G20">
        <f>COUNTIFS('Ответы на форму (1)'!$C$2:$C$135, Лист1!C20, 'Ответы на форму (1)'!$O$2:$O$135, Лист1!$G$4)</f>
        <v>0</v>
      </c>
      <c r="H20">
        <f>COUNTIFS('Ответы на форму (1)'!$C$2:$C$135, Лист1!C20, 'Ответы на форму (1)'!$O$2:$O$135, Лист1!$H$4)</f>
        <v>0</v>
      </c>
      <c r="I20">
        <f t="shared" si="0"/>
        <v>1</v>
      </c>
      <c r="K20" s="4" t="s">
        <v>59</v>
      </c>
      <c r="L20" s="7">
        <f>I20*$D$36/$I$36</f>
        <v>0.40298507462686567</v>
      </c>
      <c r="M20" s="7">
        <f>I20*$E$36/$I$36</f>
        <v>0.45522388059701491</v>
      </c>
      <c r="N20" s="7">
        <f>I20*$F$36/$I$36</f>
        <v>5.9701492537313432E-2</v>
      </c>
      <c r="O20" s="7">
        <f>I20*$G$36/$I$36</f>
        <v>7.4626865671641784E-2</v>
      </c>
      <c r="P20" s="7">
        <f>I20*$H$36/$I$36</f>
        <v>7.462686567164179E-3</v>
      </c>
      <c r="R20" s="4" t="s">
        <v>59</v>
      </c>
      <c r="S20" s="7">
        <f>((D20-L20)^2)/L20</f>
        <v>0.40298507462686567</v>
      </c>
      <c r="T20" s="7">
        <f>((E20-M20)^2)/M20</f>
        <v>0.65194519207242485</v>
      </c>
      <c r="U20" s="7">
        <f>((F20-N20)^2)/N20</f>
        <v>5.9701492537313432E-2</v>
      </c>
      <c r="V20" s="7">
        <f>((G20-O20)^2)/O20</f>
        <v>7.4626865671641784E-2</v>
      </c>
      <c r="W20" s="7">
        <f>((H20-P20)^2)/P20</f>
        <v>7.462686567164179E-3</v>
      </c>
      <c r="X20" s="7"/>
    </row>
    <row r="21" spans="3:24" x14ac:dyDescent="0.25">
      <c r="C21" s="4" t="s">
        <v>62</v>
      </c>
      <c r="D21">
        <f>COUNTIFS('Ответы на форму (1)'!$C$2:$C$135, Лист1!C21, 'Ответы на форму (1)'!$O$2:$O$135, Лист1!$D$4)</f>
        <v>3</v>
      </c>
      <c r="E21">
        <f>COUNTIFS('Ответы на форму (1)'!$C$2:$C$135, Лист1!C21, 'Ответы на форму (1)'!$O$2:$O$135, Лист1!$E$4)</f>
        <v>8</v>
      </c>
      <c r="F21">
        <f>COUNTIFS('Ответы на форму (1)'!$C$2:$C$135, Лист1!C21, 'Ответы на форму (1)'!$O$2:$O$135, Лист1!$F$4)</f>
        <v>1</v>
      </c>
      <c r="G21">
        <f>COUNTIFS('Ответы на форму (1)'!$C$2:$C$135, Лист1!C21, 'Ответы на форму (1)'!$O$2:$O$135, Лист1!$G$4)</f>
        <v>0</v>
      </c>
      <c r="H21">
        <f>COUNTIFS('Ответы на форму (1)'!$C$2:$C$135, Лист1!C21, 'Ответы на форму (1)'!$O$2:$O$135, Лист1!$H$4)</f>
        <v>0</v>
      </c>
      <c r="I21">
        <f t="shared" si="0"/>
        <v>12</v>
      </c>
      <c r="K21" s="4" t="s">
        <v>60</v>
      </c>
      <c r="L21" s="7">
        <f>I21*$D$36/$I$36</f>
        <v>4.8358208955223878</v>
      </c>
      <c r="M21" s="7">
        <f>I21*$E$36/$I$36</f>
        <v>5.4626865671641793</v>
      </c>
      <c r="N21" s="7">
        <f>I21*$F$36/$I$36</f>
        <v>0.71641791044776115</v>
      </c>
      <c r="O21" s="7">
        <f>I21*$G$36/$I$36</f>
        <v>0.89552238805970152</v>
      </c>
      <c r="P21" s="7">
        <f>I21*$H$36/$I$36</f>
        <v>8.9552238805970144E-2</v>
      </c>
      <c r="R21" s="4" t="s">
        <v>60</v>
      </c>
      <c r="S21" s="7">
        <f>((D21-L21)^2)/L21</f>
        <v>0.69693200663349897</v>
      </c>
      <c r="T21" s="7">
        <f>((E21-M21)^2)/M21</f>
        <v>1.1785335616996979</v>
      </c>
      <c r="U21" s="7">
        <f>((F21-N21)^2)/N21</f>
        <v>0.11225124378109456</v>
      </c>
      <c r="V21" s="7">
        <f>((G21-O21)^2)/O21</f>
        <v>0.89552238805970152</v>
      </c>
      <c r="W21" s="7">
        <f>((H21-P21)^2)/P21</f>
        <v>8.9552238805970158E-2</v>
      </c>
      <c r="X21" s="7"/>
    </row>
    <row r="22" spans="3:24" x14ac:dyDescent="0.25">
      <c r="C22" s="4" t="s">
        <v>63</v>
      </c>
      <c r="D22">
        <f>COUNTIFS('Ответы на форму (1)'!$C$2:$C$135, Лист1!C22, 'Ответы на форму (1)'!$O$2:$O$135, Лист1!$D$4)</f>
        <v>0</v>
      </c>
      <c r="E22">
        <f>COUNTIFS('Ответы на форму (1)'!$C$2:$C$135, Лист1!C22, 'Ответы на форму (1)'!$O$2:$O$135, Лист1!$E$4)</f>
        <v>0</v>
      </c>
      <c r="F22">
        <f>COUNTIFS('Ответы на форму (1)'!$C$2:$C$135, Лист1!C22, 'Ответы на форму (1)'!$O$2:$O$135, Лист1!$F$4)</f>
        <v>0</v>
      </c>
      <c r="G22">
        <f>COUNTIFS('Ответы на форму (1)'!$C$2:$C$135, Лист1!C22, 'Ответы на форму (1)'!$O$2:$O$135, Лист1!$G$4)</f>
        <v>1</v>
      </c>
      <c r="H22">
        <f>COUNTIFS('Ответы на форму (1)'!$C$2:$C$135, Лист1!C22, 'Ответы на форму (1)'!$O$2:$O$135, Лист1!$H$4)</f>
        <v>0</v>
      </c>
      <c r="I22">
        <f t="shared" si="0"/>
        <v>1</v>
      </c>
      <c r="K22" s="4" t="s">
        <v>63</v>
      </c>
      <c r="L22" s="7">
        <f>I22*$D$36/$I$36</f>
        <v>0.40298507462686567</v>
      </c>
      <c r="M22" s="7">
        <f>I22*$E$36/$I$36</f>
        <v>0.45522388059701491</v>
      </c>
      <c r="N22" s="7">
        <f>I22*$F$36/$I$36</f>
        <v>5.9701492537313432E-2</v>
      </c>
      <c r="O22" s="7">
        <f>I22*$G$36/$I$36</f>
        <v>7.4626865671641784E-2</v>
      </c>
      <c r="P22" s="7">
        <f>I22*$H$36/$I$36</f>
        <v>7.462686567164179E-3</v>
      </c>
      <c r="R22" s="4" t="s">
        <v>63</v>
      </c>
      <c r="S22" s="7">
        <f>((D22-L22)^2)/L22</f>
        <v>0.40298507462686567</v>
      </c>
      <c r="T22" s="7">
        <f>((E22-M22)^2)/M22</f>
        <v>0.45522388059701491</v>
      </c>
      <c r="U22" s="7">
        <f>((F22-N22)^2)/N22</f>
        <v>5.9701492537313432E-2</v>
      </c>
      <c r="V22" s="7">
        <f>((G22-O22)^2)/O22</f>
        <v>11.474626865671643</v>
      </c>
      <c r="W22" s="7">
        <f>((H22-P22)^2)/P22</f>
        <v>7.462686567164179E-3</v>
      </c>
      <c r="X22" s="7"/>
    </row>
    <row r="23" spans="3:24" x14ac:dyDescent="0.25">
      <c r="C23" s="4" t="s">
        <v>64</v>
      </c>
      <c r="D23">
        <f>COUNTIFS('Ответы на форму (1)'!$C$2:$C$135, Лист1!C23, 'Ответы на форму (1)'!$O$2:$O$135, Лист1!$D$4)</f>
        <v>2</v>
      </c>
      <c r="E23">
        <f>COUNTIFS('Ответы на форму (1)'!$C$2:$C$135, Лист1!C23, 'Ответы на форму (1)'!$O$2:$O$135, Лист1!$E$4)</f>
        <v>0</v>
      </c>
      <c r="F23">
        <f>COUNTIFS('Ответы на форму (1)'!$C$2:$C$135, Лист1!C23, 'Ответы на форму (1)'!$O$2:$O$135, Лист1!$F$4)</f>
        <v>0</v>
      </c>
      <c r="G23">
        <f>COUNTIFS('Ответы на форму (1)'!$C$2:$C$135, Лист1!C23, 'Ответы на форму (1)'!$O$2:$O$135, Лист1!$G$4)</f>
        <v>0</v>
      </c>
      <c r="H23">
        <f>COUNTIFS('Ответы на форму (1)'!$C$2:$C$135, Лист1!C23, 'Ответы на форму (1)'!$O$2:$O$135, Лист1!$H$4)</f>
        <v>0</v>
      </c>
      <c r="I23">
        <f t="shared" si="0"/>
        <v>2</v>
      </c>
      <c r="K23" s="4" t="s">
        <v>64</v>
      </c>
      <c r="L23" s="7">
        <f>I23*$D$36/$I$36</f>
        <v>0.80597014925373134</v>
      </c>
      <c r="M23" s="7">
        <f>I23*$E$36/$I$36</f>
        <v>0.91044776119402981</v>
      </c>
      <c r="N23" s="7">
        <f>I23*$F$36/$I$36</f>
        <v>0.11940298507462686</v>
      </c>
      <c r="O23" s="7">
        <f>I23*$G$36/$I$36</f>
        <v>0.14925373134328357</v>
      </c>
      <c r="P23" s="7">
        <f>I23*$H$36/$I$36</f>
        <v>1.4925373134328358E-2</v>
      </c>
      <c r="R23" s="4" t="s">
        <v>64</v>
      </c>
      <c r="S23" s="7">
        <f>((D23-L23)^2)/L23</f>
        <v>1.768933112216694</v>
      </c>
      <c r="T23" s="7">
        <f>((E23-M23)^2)/M23</f>
        <v>0.91044776119402981</v>
      </c>
      <c r="U23" s="7">
        <f>((F23-N23)^2)/N23</f>
        <v>0.11940298507462686</v>
      </c>
      <c r="V23" s="7">
        <f>((G23-O23)^2)/O23</f>
        <v>0.14925373134328357</v>
      </c>
      <c r="W23" s="7">
        <f>((H23-P23)^2)/P23</f>
        <v>1.4925373134328358E-2</v>
      </c>
      <c r="X23" s="7"/>
    </row>
    <row r="24" spans="3:24" x14ac:dyDescent="0.25">
      <c r="C24" s="4" t="s">
        <v>65</v>
      </c>
      <c r="D24">
        <f>COUNTIFS('Ответы на форму (1)'!$C$2:$C$135, Лист1!C24, 'Ответы на форму (1)'!$O$2:$O$135, Лист1!$D$4)</f>
        <v>1</v>
      </c>
      <c r="E24">
        <f>COUNTIFS('Ответы на форму (1)'!$C$2:$C$135, Лист1!C24, 'Ответы на форму (1)'!$O$2:$O$135, Лист1!$E$4)</f>
        <v>0</v>
      </c>
      <c r="F24">
        <f>COUNTIFS('Ответы на форму (1)'!$C$2:$C$135, Лист1!C24, 'Ответы на форму (1)'!$O$2:$O$135, Лист1!$F$4)</f>
        <v>0</v>
      </c>
      <c r="G24">
        <f>COUNTIFS('Ответы на форму (1)'!$C$2:$C$135, Лист1!C24, 'Ответы на форму (1)'!$O$2:$O$135, Лист1!$G$4)</f>
        <v>0</v>
      </c>
      <c r="H24">
        <f>COUNTIFS('Ответы на форму (1)'!$C$2:$C$135, Лист1!C24, 'Ответы на форму (1)'!$O$2:$O$135, Лист1!$H$4)</f>
        <v>0</v>
      </c>
      <c r="I24">
        <f t="shared" si="0"/>
        <v>1</v>
      </c>
      <c r="K24" s="4" t="s">
        <v>65</v>
      </c>
      <c r="L24" s="7">
        <f>I24*$D$36/$I$36</f>
        <v>0.40298507462686567</v>
      </c>
      <c r="M24" s="7">
        <f>I24*$E$36/$I$36</f>
        <v>0.45522388059701491</v>
      </c>
      <c r="N24" s="7">
        <f>I24*$F$36/$I$36</f>
        <v>5.9701492537313432E-2</v>
      </c>
      <c r="O24" s="7">
        <f>I24*$G$36/$I$36</f>
        <v>7.4626865671641784E-2</v>
      </c>
      <c r="P24" s="7">
        <f>I24*$H$36/$I$36</f>
        <v>7.462686567164179E-3</v>
      </c>
      <c r="R24" s="4" t="s">
        <v>65</v>
      </c>
      <c r="S24" s="7">
        <f>((D24-L24)^2)/L24</f>
        <v>0.88446655610834701</v>
      </c>
      <c r="T24" s="7">
        <f>((E24-M24)^2)/M24</f>
        <v>0.45522388059701491</v>
      </c>
      <c r="U24" s="7">
        <f>((F24-N24)^2)/N24</f>
        <v>5.9701492537313432E-2</v>
      </c>
      <c r="V24" s="7">
        <f>((G24-O24)^2)/O24</f>
        <v>7.4626865671641784E-2</v>
      </c>
      <c r="W24" s="7">
        <f>((H24-P24)^2)/P24</f>
        <v>7.462686567164179E-3</v>
      </c>
      <c r="X24" s="7"/>
    </row>
    <row r="25" spans="3:24" x14ac:dyDescent="0.25">
      <c r="C25" s="4" t="s">
        <v>66</v>
      </c>
      <c r="D25">
        <f>COUNTIFS('Ответы на форму (1)'!$C$2:$C$135, Лист1!C25, 'Ответы на форму (1)'!$O$2:$O$135, Лист1!$D$4)</f>
        <v>1</v>
      </c>
      <c r="E25">
        <f>COUNTIFS('Ответы на форму (1)'!$C$2:$C$135, Лист1!C25, 'Ответы на форму (1)'!$O$2:$O$135, Лист1!$E$4)</f>
        <v>0</v>
      </c>
      <c r="F25">
        <f>COUNTIFS('Ответы на форму (1)'!$C$2:$C$135, Лист1!C25, 'Ответы на форму (1)'!$O$2:$O$135, Лист1!$F$4)</f>
        <v>0</v>
      </c>
      <c r="G25">
        <f>COUNTIFS('Ответы на форму (1)'!$C$2:$C$135, Лист1!C25, 'Ответы на форму (1)'!$O$2:$O$135, Лист1!$G$4)</f>
        <v>0</v>
      </c>
      <c r="H25">
        <f>COUNTIFS('Ответы на форму (1)'!$C$2:$C$135, Лист1!C25, 'Ответы на форму (1)'!$O$2:$O$135, Лист1!$H$4)</f>
        <v>0</v>
      </c>
      <c r="I25">
        <f t="shared" si="0"/>
        <v>1</v>
      </c>
      <c r="K25" s="4" t="s">
        <v>66</v>
      </c>
      <c r="L25" s="7">
        <f>I25*$D$36/$I$36</f>
        <v>0.40298507462686567</v>
      </c>
      <c r="M25" s="7">
        <f>I25*$E$36/$I$36</f>
        <v>0.45522388059701491</v>
      </c>
      <c r="N25" s="7">
        <f>I25*$F$36/$I$36</f>
        <v>5.9701492537313432E-2</v>
      </c>
      <c r="O25" s="7">
        <f>I25*$G$36/$I$36</f>
        <v>7.4626865671641784E-2</v>
      </c>
      <c r="P25" s="7">
        <f>I25*$H$36/$I$36</f>
        <v>7.462686567164179E-3</v>
      </c>
      <c r="R25" s="4" t="s">
        <v>66</v>
      </c>
      <c r="S25" s="7">
        <f>((D25-L25)^2)/L25</f>
        <v>0.88446655610834701</v>
      </c>
      <c r="T25" s="7">
        <f>((E25-M25)^2)/M25</f>
        <v>0.45522388059701491</v>
      </c>
      <c r="U25" s="7">
        <f>((F25-N25)^2)/N25</f>
        <v>5.9701492537313432E-2</v>
      </c>
      <c r="V25" s="7">
        <f>((G25-O25)^2)/O25</f>
        <v>7.4626865671641784E-2</v>
      </c>
      <c r="W25" s="7">
        <f>((H25-P25)^2)/P25</f>
        <v>7.462686567164179E-3</v>
      </c>
      <c r="X25" s="7"/>
    </row>
    <row r="26" spans="3:24" x14ac:dyDescent="0.25">
      <c r="C26" s="4" t="s">
        <v>67</v>
      </c>
      <c r="D26">
        <f>COUNTIFS('Ответы на форму (1)'!$C$2:$C$135, Лист1!C26, 'Ответы на форму (1)'!$O$2:$O$135, Лист1!$D$4)</f>
        <v>1</v>
      </c>
      <c r="E26">
        <f>COUNTIFS('Ответы на форму (1)'!$C$2:$C$135, Лист1!C26, 'Ответы на форму (1)'!$O$2:$O$135, Лист1!$E$4)</f>
        <v>0</v>
      </c>
      <c r="F26">
        <f>COUNTIFS('Ответы на форму (1)'!$C$2:$C$135, Лист1!C26, 'Ответы на форму (1)'!$O$2:$O$135, Лист1!$F$4)</f>
        <v>0</v>
      </c>
      <c r="G26">
        <f>COUNTIFS('Ответы на форму (1)'!$C$2:$C$135, Лист1!C26, 'Ответы на форму (1)'!$O$2:$O$135, Лист1!$G$4)</f>
        <v>0</v>
      </c>
      <c r="H26">
        <f>COUNTIFS('Ответы на форму (1)'!$C$2:$C$135, Лист1!C26, 'Ответы на форму (1)'!$O$2:$O$135, Лист1!$H$4)</f>
        <v>0</v>
      </c>
      <c r="I26">
        <f t="shared" si="0"/>
        <v>1</v>
      </c>
      <c r="K26" s="4" t="s">
        <v>67</v>
      </c>
      <c r="L26" s="7">
        <f>I26*$D$36/$I$36</f>
        <v>0.40298507462686567</v>
      </c>
      <c r="M26" s="7">
        <f>I26*$E$36/$I$36</f>
        <v>0.45522388059701491</v>
      </c>
      <c r="N26" s="7">
        <f>I26*$F$36/$I$36</f>
        <v>5.9701492537313432E-2</v>
      </c>
      <c r="O26" s="7">
        <f>I26*$G$36/$I$36</f>
        <v>7.4626865671641784E-2</v>
      </c>
      <c r="P26" s="7">
        <f>I26*$H$36/$I$36</f>
        <v>7.462686567164179E-3</v>
      </c>
      <c r="R26" s="4" t="s">
        <v>67</v>
      </c>
      <c r="S26" s="7">
        <f>((D26-L26)^2)/L26</f>
        <v>0.88446655610834701</v>
      </c>
      <c r="T26" s="7">
        <f>((E26-M26)^2)/M26</f>
        <v>0.45522388059701491</v>
      </c>
      <c r="U26" s="7">
        <f>((F26-N26)^2)/N26</f>
        <v>5.9701492537313432E-2</v>
      </c>
      <c r="V26" s="7">
        <f>((G26-O26)^2)/O26</f>
        <v>7.4626865671641784E-2</v>
      </c>
      <c r="W26" s="7">
        <f>((H26-P26)^2)/P26</f>
        <v>7.462686567164179E-3</v>
      </c>
      <c r="X26" s="7"/>
    </row>
    <row r="27" spans="3:24" x14ac:dyDescent="0.25">
      <c r="C27" s="4" t="s">
        <v>69</v>
      </c>
      <c r="D27">
        <f>COUNTIFS('Ответы на форму (1)'!$C$2:$C$135, Лист1!C27, 'Ответы на форму (1)'!$O$2:$O$135, Лист1!$D$4)</f>
        <v>0</v>
      </c>
      <c r="E27">
        <f>COUNTIFS('Ответы на форму (1)'!$C$2:$C$135, Лист1!C27, 'Ответы на форму (1)'!$O$2:$O$135, Лист1!$E$4)</f>
        <v>0</v>
      </c>
      <c r="F27">
        <f>COUNTIFS('Ответы на форму (1)'!$C$2:$C$135, Лист1!C27, 'Ответы на форму (1)'!$O$2:$O$135, Лист1!$F$4)</f>
        <v>1</v>
      </c>
      <c r="G27">
        <f>COUNTIFS('Ответы на форму (1)'!$C$2:$C$135, Лист1!C27, 'Ответы на форму (1)'!$O$2:$O$135, Лист1!$G$4)</f>
        <v>0</v>
      </c>
      <c r="H27">
        <f>COUNTIFS('Ответы на форму (1)'!$C$2:$C$135, Лист1!C27, 'Ответы на форму (1)'!$O$2:$O$135, Лист1!$H$4)</f>
        <v>0</v>
      </c>
      <c r="I27">
        <f t="shared" si="0"/>
        <v>1</v>
      </c>
      <c r="K27" s="4" t="s">
        <v>69</v>
      </c>
      <c r="L27" s="7">
        <f>I27*$D$36/$I$36</f>
        <v>0.40298507462686567</v>
      </c>
      <c r="M27" s="7">
        <f>I27*$E$36/$I$36</f>
        <v>0.45522388059701491</v>
      </c>
      <c r="N27" s="7">
        <f>I27*$F$36/$I$36</f>
        <v>5.9701492537313432E-2</v>
      </c>
      <c r="O27" s="7">
        <f>I27*$G$36/$I$36</f>
        <v>7.4626865671641784E-2</v>
      </c>
      <c r="P27" s="7">
        <f>I27*$H$36/$I$36</f>
        <v>7.462686567164179E-3</v>
      </c>
      <c r="R27" s="4" t="s">
        <v>69</v>
      </c>
      <c r="S27" s="7">
        <f>((D27-L27)^2)/L27</f>
        <v>0.40298507462686567</v>
      </c>
      <c r="T27" s="7">
        <f>((E27-M27)^2)/M27</f>
        <v>0.45522388059701491</v>
      </c>
      <c r="U27" s="7">
        <f>((F27-N27)^2)/N27</f>
        <v>14.809701492537314</v>
      </c>
      <c r="V27" s="7">
        <f>((G27-O27)^2)/O27</f>
        <v>7.4626865671641784E-2</v>
      </c>
      <c r="W27" s="7">
        <f>((H27-P27)^2)/P27</f>
        <v>7.462686567164179E-3</v>
      </c>
      <c r="X27" s="7"/>
    </row>
    <row r="28" spans="3:24" x14ac:dyDescent="0.25">
      <c r="C28" s="4" t="s">
        <v>70</v>
      </c>
      <c r="D28">
        <f>COUNTIFS('Ответы на форму (1)'!$C$2:$C$135, Лист1!C28, 'Ответы на форму (1)'!$O$2:$O$135, Лист1!$D$4)</f>
        <v>0</v>
      </c>
      <c r="E28">
        <f>COUNTIFS('Ответы на форму (1)'!$C$2:$C$135, Лист1!C28, 'Ответы на форму (1)'!$O$2:$O$135, Лист1!$E$4)</f>
        <v>1</v>
      </c>
      <c r="F28">
        <f>COUNTIFS('Ответы на форму (1)'!$C$2:$C$135, Лист1!C28, 'Ответы на форму (1)'!$O$2:$O$135, Лист1!$F$4)</f>
        <v>0</v>
      </c>
      <c r="G28">
        <f>COUNTIFS('Ответы на форму (1)'!$C$2:$C$135, Лист1!C28, 'Ответы на форму (1)'!$O$2:$O$135, Лист1!$G$4)</f>
        <v>0</v>
      </c>
      <c r="H28">
        <f>COUNTIFS('Ответы на форму (1)'!$C$2:$C$135, Лист1!C28, 'Ответы на форму (1)'!$O$2:$O$135, Лист1!$H$4)</f>
        <v>0</v>
      </c>
      <c r="I28">
        <f t="shared" si="0"/>
        <v>1</v>
      </c>
      <c r="K28" s="4" t="s">
        <v>70</v>
      </c>
      <c r="L28" s="7">
        <f>I28*$D$36/$I$36</f>
        <v>0.40298507462686567</v>
      </c>
      <c r="M28" s="7">
        <f>I28*$E$36/$I$36</f>
        <v>0.45522388059701491</v>
      </c>
      <c r="N28" s="7">
        <f>I28*$F$36/$I$36</f>
        <v>5.9701492537313432E-2</v>
      </c>
      <c r="O28" s="7">
        <f>I28*$G$36/$I$36</f>
        <v>7.4626865671641784E-2</v>
      </c>
      <c r="P28" s="7">
        <f>I28*$H$36/$I$36</f>
        <v>7.462686567164179E-3</v>
      </c>
      <c r="R28" s="4" t="s">
        <v>70</v>
      </c>
      <c r="S28" s="7">
        <f>((D28-L28)^2)/L28</f>
        <v>0.40298507462686567</v>
      </c>
      <c r="T28" s="7">
        <f>((E28-M28)^2)/M28</f>
        <v>0.65194519207242485</v>
      </c>
      <c r="U28" s="7">
        <f>((F28-N28)^2)/N28</f>
        <v>5.9701492537313432E-2</v>
      </c>
      <c r="V28" s="7">
        <f>((G28-O28)^2)/O28</f>
        <v>7.4626865671641784E-2</v>
      </c>
      <c r="W28" s="7">
        <f>((H28-P28)^2)/P28</f>
        <v>7.462686567164179E-3</v>
      </c>
      <c r="X28" s="7"/>
    </row>
    <row r="29" spans="3:24" x14ac:dyDescent="0.25">
      <c r="C29" s="4" t="s">
        <v>71</v>
      </c>
      <c r="D29">
        <f>COUNTIFS('Ответы на форму (1)'!$C$2:$C$135, Лист1!C29, 'Ответы на форму (1)'!$O$2:$O$135, Лист1!$D$4)</f>
        <v>1</v>
      </c>
      <c r="E29">
        <f>COUNTIFS('Ответы на форму (1)'!$C$2:$C$135, Лист1!C29, 'Ответы на форму (1)'!$O$2:$O$135, Лист1!$E$4)</f>
        <v>0</v>
      </c>
      <c r="F29">
        <f>COUNTIFS('Ответы на форму (1)'!$C$2:$C$135, Лист1!C29, 'Ответы на форму (1)'!$O$2:$O$135, Лист1!$F$4)</f>
        <v>0</v>
      </c>
      <c r="G29">
        <f>COUNTIFS('Ответы на форму (1)'!$C$2:$C$135, Лист1!C29, 'Ответы на форму (1)'!$O$2:$O$135, Лист1!$G$4)</f>
        <v>0</v>
      </c>
      <c r="H29">
        <f>COUNTIFS('Ответы на форму (1)'!$C$2:$C$135, Лист1!C29, 'Ответы на форму (1)'!$O$2:$O$135, Лист1!$H$4)</f>
        <v>0</v>
      </c>
      <c r="I29">
        <f t="shared" si="0"/>
        <v>1</v>
      </c>
      <c r="K29" s="4" t="s">
        <v>71</v>
      </c>
      <c r="L29" s="7">
        <f>I29*$D$36/$I$36</f>
        <v>0.40298507462686567</v>
      </c>
      <c r="M29" s="7">
        <f>I29*$E$36/$I$36</f>
        <v>0.45522388059701491</v>
      </c>
      <c r="N29" s="7">
        <f>I29*$F$36/$I$36</f>
        <v>5.9701492537313432E-2</v>
      </c>
      <c r="O29" s="7">
        <f>I29*$G$36/$I$36</f>
        <v>7.4626865671641784E-2</v>
      </c>
      <c r="P29" s="7">
        <f>I29*$H$36/$I$36</f>
        <v>7.462686567164179E-3</v>
      </c>
      <c r="R29" s="4" t="s">
        <v>71</v>
      </c>
      <c r="S29" s="7">
        <f>((D29-L29)^2)/L29</f>
        <v>0.88446655610834701</v>
      </c>
      <c r="T29" s="7">
        <f>((E29-M29)^2)/M29</f>
        <v>0.45522388059701491</v>
      </c>
      <c r="U29" s="7">
        <f>((F29-N29)^2)/N29</f>
        <v>5.9701492537313432E-2</v>
      </c>
      <c r="V29" s="7">
        <f>((G29-O29)^2)/O29</f>
        <v>7.4626865671641784E-2</v>
      </c>
      <c r="W29" s="7">
        <f>((H29-P29)^2)/P29</f>
        <v>7.462686567164179E-3</v>
      </c>
      <c r="X29" s="7"/>
    </row>
    <row r="30" spans="3:24" x14ac:dyDescent="0.25">
      <c r="C30" s="4" t="s">
        <v>72</v>
      </c>
      <c r="D30">
        <f>COUNTIFS('Ответы на форму (1)'!$C$2:$C$135, Лист1!C30, 'Ответы на форму (1)'!$O$2:$O$135, Лист1!$D$4)</f>
        <v>0</v>
      </c>
      <c r="E30">
        <f>COUNTIFS('Ответы на форму (1)'!$C$2:$C$135, Лист1!C30, 'Ответы на форму (1)'!$O$2:$O$135, Лист1!$E$4)</f>
        <v>1</v>
      </c>
      <c r="F30">
        <f>COUNTIFS('Ответы на форму (1)'!$C$2:$C$135, Лист1!C30, 'Ответы на форму (1)'!$O$2:$O$135, Лист1!$F$4)</f>
        <v>0</v>
      </c>
      <c r="G30">
        <f>COUNTIFS('Ответы на форму (1)'!$C$2:$C$135, Лист1!C30, 'Ответы на форму (1)'!$O$2:$O$135, Лист1!$G$4)</f>
        <v>0</v>
      </c>
      <c r="H30">
        <f>COUNTIFS('Ответы на форму (1)'!$C$2:$C$135, Лист1!C30, 'Ответы на форму (1)'!$O$2:$O$135, Лист1!$H$4)</f>
        <v>0</v>
      </c>
      <c r="I30">
        <f t="shared" si="0"/>
        <v>1</v>
      </c>
      <c r="K30" s="4" t="s">
        <v>72</v>
      </c>
      <c r="L30" s="7">
        <f>I30*$D$36/$I$36</f>
        <v>0.40298507462686567</v>
      </c>
      <c r="M30" s="7">
        <f>I30*$E$36/$I$36</f>
        <v>0.45522388059701491</v>
      </c>
      <c r="N30" s="7">
        <f>I30*$F$36/$I$36</f>
        <v>5.9701492537313432E-2</v>
      </c>
      <c r="O30" s="7">
        <f>I30*$G$36/$I$36</f>
        <v>7.4626865671641784E-2</v>
      </c>
      <c r="P30" s="7">
        <f>I30*$H$36/$I$36</f>
        <v>7.462686567164179E-3</v>
      </c>
      <c r="R30" s="4" t="s">
        <v>72</v>
      </c>
      <c r="S30" s="7">
        <f>((D30-L30)^2)/L30</f>
        <v>0.40298507462686567</v>
      </c>
      <c r="T30" s="7">
        <f>((E30-M30)^2)/M30</f>
        <v>0.65194519207242485</v>
      </c>
      <c r="U30" s="7">
        <f>((F30-N30)^2)/N30</f>
        <v>5.9701492537313432E-2</v>
      </c>
      <c r="V30" s="7">
        <f>((G30-O30)^2)/O30</f>
        <v>7.4626865671641784E-2</v>
      </c>
      <c r="W30" s="7">
        <f>((H30-P30)^2)/P30</f>
        <v>7.462686567164179E-3</v>
      </c>
      <c r="X30" s="7"/>
    </row>
    <row r="31" spans="3:24" x14ac:dyDescent="0.25">
      <c r="C31" s="4" t="s">
        <v>73</v>
      </c>
      <c r="D31">
        <f>COUNTIFS('Ответы на форму (1)'!$C$2:$C$135, Лист1!C31, 'Ответы на форму (1)'!$O$2:$O$135, Лист1!$D$4)</f>
        <v>0</v>
      </c>
      <c r="E31">
        <f>COUNTIFS('Ответы на форму (1)'!$C$2:$C$135, Лист1!C31, 'Ответы на форму (1)'!$O$2:$O$135, Лист1!$E$4)</f>
        <v>2</v>
      </c>
      <c r="F31">
        <f>COUNTIFS('Ответы на форму (1)'!$C$2:$C$135, Лист1!C31, 'Ответы на форму (1)'!$O$2:$O$135, Лист1!$F$4)</f>
        <v>0</v>
      </c>
      <c r="G31">
        <f>COUNTIFS('Ответы на форму (1)'!$C$2:$C$135, Лист1!C31, 'Ответы на форму (1)'!$O$2:$O$135, Лист1!$G$4)</f>
        <v>0</v>
      </c>
      <c r="H31">
        <f>COUNTIFS('Ответы на форму (1)'!$C$2:$C$135, Лист1!C31, 'Ответы на форму (1)'!$O$2:$O$135, Лист1!$H$4)</f>
        <v>0</v>
      </c>
      <c r="I31">
        <f t="shared" si="0"/>
        <v>2</v>
      </c>
      <c r="K31" s="4" t="s">
        <v>73</v>
      </c>
      <c r="L31" s="7">
        <f>I31*$D$36/$I$36</f>
        <v>0.80597014925373134</v>
      </c>
      <c r="M31" s="7">
        <f>I31*$E$36/$I$36</f>
        <v>0.91044776119402981</v>
      </c>
      <c r="N31" s="7">
        <f>I31*$F$36/$I$36</f>
        <v>0.11940298507462686</v>
      </c>
      <c r="O31" s="7">
        <f>I31*$G$36/$I$36</f>
        <v>0.14925373134328357</v>
      </c>
      <c r="P31" s="7">
        <f>I31*$H$36/$I$36</f>
        <v>1.4925373134328358E-2</v>
      </c>
      <c r="R31" s="4" t="s">
        <v>73</v>
      </c>
      <c r="S31" s="7">
        <f>((D31-L31)^2)/L31</f>
        <v>0.80597014925373134</v>
      </c>
      <c r="T31" s="7">
        <f>((E31-M31)^2)/M31</f>
        <v>1.3038903841448497</v>
      </c>
      <c r="U31" s="7">
        <f>((F31-N31)^2)/N31</f>
        <v>0.11940298507462686</v>
      </c>
      <c r="V31" s="7">
        <f>((G31-O31)^2)/O31</f>
        <v>0.14925373134328357</v>
      </c>
      <c r="W31" s="7">
        <f>((H31-P31)^2)/P31</f>
        <v>1.4925373134328358E-2</v>
      </c>
      <c r="X31" s="7"/>
    </row>
    <row r="32" spans="3:24" x14ac:dyDescent="0.25">
      <c r="C32" s="4" t="s">
        <v>74</v>
      </c>
      <c r="D32">
        <f>COUNTIFS('Ответы на форму (1)'!$C$2:$C$135, Лист1!C32, 'Ответы на форму (1)'!$O$2:$O$135, Лист1!$D$4)</f>
        <v>1</v>
      </c>
      <c r="E32">
        <f>COUNTIFS('Ответы на форму (1)'!$C$2:$C$135, Лист1!C32, 'Ответы на форму (1)'!$O$2:$O$135, Лист1!$E$4)</f>
        <v>0</v>
      </c>
      <c r="F32">
        <f>COUNTIFS('Ответы на форму (1)'!$C$2:$C$135, Лист1!C32, 'Ответы на форму (1)'!$O$2:$O$135, Лист1!$F$4)</f>
        <v>0</v>
      </c>
      <c r="G32">
        <f>COUNTIFS('Ответы на форму (1)'!$C$2:$C$135, Лист1!C32, 'Ответы на форму (1)'!$O$2:$O$135, Лист1!$G$4)</f>
        <v>0</v>
      </c>
      <c r="H32">
        <f>COUNTIFS('Ответы на форму (1)'!$C$2:$C$135, Лист1!C32, 'Ответы на форму (1)'!$O$2:$O$135, Лист1!$H$4)</f>
        <v>0</v>
      </c>
      <c r="I32">
        <f t="shared" si="0"/>
        <v>1</v>
      </c>
      <c r="K32" s="4" t="s">
        <v>74</v>
      </c>
      <c r="L32" s="7">
        <f>I32*$D$36/$I$36</f>
        <v>0.40298507462686567</v>
      </c>
      <c r="M32" s="7">
        <f>I32*$E$36/$I$36</f>
        <v>0.45522388059701491</v>
      </c>
      <c r="N32" s="7">
        <f>I32*$F$36/$I$36</f>
        <v>5.9701492537313432E-2</v>
      </c>
      <c r="O32" s="7">
        <f>I32*$G$36/$I$36</f>
        <v>7.4626865671641784E-2</v>
      </c>
      <c r="P32" s="7">
        <f>I32*$H$36/$I$36</f>
        <v>7.462686567164179E-3</v>
      </c>
      <c r="R32" s="4" t="s">
        <v>74</v>
      </c>
      <c r="S32" s="7">
        <f>((D32-L32)^2)/L32</f>
        <v>0.88446655610834701</v>
      </c>
      <c r="T32" s="7">
        <f>((E32-M32)^2)/M32</f>
        <v>0.45522388059701491</v>
      </c>
      <c r="U32" s="7">
        <f>((F32-N32)^2)/N32</f>
        <v>5.9701492537313432E-2</v>
      </c>
      <c r="V32" s="7">
        <f>((G32-O32)^2)/O32</f>
        <v>7.4626865671641784E-2</v>
      </c>
      <c r="W32" s="7">
        <f>((H32-P32)^2)/P32</f>
        <v>7.462686567164179E-3</v>
      </c>
      <c r="X32" s="7"/>
    </row>
    <row r="33" spans="3:24" x14ac:dyDescent="0.25">
      <c r="C33" s="4" t="s">
        <v>75</v>
      </c>
      <c r="D33">
        <f>COUNTIFS('Ответы на форму (1)'!$C$2:$C$135, Лист1!C33, 'Ответы на форму (1)'!$O$2:$O$135, Лист1!$D$4)</f>
        <v>0</v>
      </c>
      <c r="E33">
        <f>COUNTIFS('Ответы на форму (1)'!$C$2:$C$135, Лист1!C33, 'Ответы на форму (1)'!$O$2:$O$135, Лист1!$E$4)</f>
        <v>0</v>
      </c>
      <c r="F33">
        <f>COUNTIFS('Ответы на форму (1)'!$C$2:$C$135, Лист1!C33, 'Ответы на форму (1)'!$O$2:$O$135, Лист1!$F$4)</f>
        <v>0</v>
      </c>
      <c r="G33">
        <f>COUNTIFS('Ответы на форму (1)'!$C$2:$C$135, Лист1!C33, 'Ответы на форму (1)'!$O$2:$O$135, Лист1!$G$4)</f>
        <v>1</v>
      </c>
      <c r="H33">
        <f>COUNTIFS('Ответы на форму (1)'!$C$2:$C$135, Лист1!C33, 'Ответы на форму (1)'!$O$2:$O$135, Лист1!$H$4)</f>
        <v>0</v>
      </c>
      <c r="I33">
        <f t="shared" si="0"/>
        <v>1</v>
      </c>
      <c r="K33" s="4" t="s">
        <v>75</v>
      </c>
      <c r="L33" s="7">
        <f>I33*$D$36/$I$36</f>
        <v>0.40298507462686567</v>
      </c>
      <c r="M33" s="7">
        <f>I33*$E$36/$I$36</f>
        <v>0.45522388059701491</v>
      </c>
      <c r="N33" s="7">
        <f>I33*$F$36/$I$36</f>
        <v>5.9701492537313432E-2</v>
      </c>
      <c r="O33" s="7">
        <f>I33*$G$36/$I$36</f>
        <v>7.4626865671641784E-2</v>
      </c>
      <c r="P33" s="7">
        <f>I33*$H$36/$I$36</f>
        <v>7.462686567164179E-3</v>
      </c>
      <c r="R33" s="4" t="s">
        <v>75</v>
      </c>
      <c r="S33" s="7">
        <f>((D33-L33)^2)/L33</f>
        <v>0.40298507462686567</v>
      </c>
      <c r="T33" s="7">
        <f>((E33-M33)^2)/M33</f>
        <v>0.45522388059701491</v>
      </c>
      <c r="U33" s="7">
        <f>((F33-N33)^2)/N33</f>
        <v>5.9701492537313432E-2</v>
      </c>
      <c r="V33" s="7">
        <f>((G33-O33)^2)/O33</f>
        <v>11.474626865671643</v>
      </c>
      <c r="W33" s="7">
        <f>((H33-P33)^2)/P33</f>
        <v>7.462686567164179E-3</v>
      </c>
      <c r="X33" s="7"/>
    </row>
    <row r="34" spans="3:24" x14ac:dyDescent="0.25">
      <c r="C34" s="4" t="s">
        <v>76</v>
      </c>
      <c r="D34">
        <f>COUNTIFS('Ответы на форму (1)'!$C$2:$C$135, Лист1!C34, 'Ответы на форму (1)'!$O$2:$O$135, Лист1!$D$4)</f>
        <v>0</v>
      </c>
      <c r="E34">
        <f>COUNTIFS('Ответы на форму (1)'!$C$2:$C$135, Лист1!C34, 'Ответы на форму (1)'!$O$2:$O$135, Лист1!$E$4)</f>
        <v>0</v>
      </c>
      <c r="F34">
        <f>COUNTIFS('Ответы на форму (1)'!$C$2:$C$135, Лист1!C34, 'Ответы на форму (1)'!$O$2:$O$135, Лист1!$F$4)</f>
        <v>0</v>
      </c>
      <c r="G34">
        <f>COUNTIFS('Ответы на форму (1)'!$C$2:$C$135, Лист1!C34, 'Ответы на форму (1)'!$O$2:$O$135, Лист1!$G$4)</f>
        <v>1</v>
      </c>
      <c r="H34">
        <f>COUNTIFS('Ответы на форму (1)'!$C$2:$C$135, Лист1!C34, 'Ответы на форму (1)'!$O$2:$O$135, Лист1!$H$4)</f>
        <v>0</v>
      </c>
      <c r="I34">
        <f t="shared" si="0"/>
        <v>1</v>
      </c>
      <c r="K34" s="4" t="s">
        <v>76</v>
      </c>
      <c r="L34" s="7">
        <f>I34*$D$36/$I$36</f>
        <v>0.40298507462686567</v>
      </c>
      <c r="M34" s="7">
        <f>I34*$E$36/$I$36</f>
        <v>0.45522388059701491</v>
      </c>
      <c r="N34" s="7">
        <f>I34*$F$36/$I$36</f>
        <v>5.9701492537313432E-2</v>
      </c>
      <c r="O34" s="7">
        <f>I34*$G$36/$I$36</f>
        <v>7.4626865671641784E-2</v>
      </c>
      <c r="P34" s="7">
        <f>I34*$H$36/$I$36</f>
        <v>7.462686567164179E-3</v>
      </c>
      <c r="R34" s="4" t="s">
        <v>76</v>
      </c>
      <c r="S34" s="7">
        <f>((D34-L34)^2)/L34</f>
        <v>0.40298507462686567</v>
      </c>
      <c r="T34" s="7">
        <f>((E34-M34)^2)/M34</f>
        <v>0.45522388059701491</v>
      </c>
      <c r="U34" s="7">
        <f>((F34-N34)^2)/N34</f>
        <v>5.9701492537313432E-2</v>
      </c>
      <c r="V34" s="7">
        <f>((G34-O34)^2)/O34</f>
        <v>11.474626865671643</v>
      </c>
      <c r="W34" s="7">
        <f>((H34-P34)^2)/P34</f>
        <v>7.462686567164179E-3</v>
      </c>
      <c r="X34" s="7"/>
    </row>
    <row r="35" spans="3:24" x14ac:dyDescent="0.25">
      <c r="C35" s="4" t="s">
        <v>80</v>
      </c>
      <c r="D35">
        <f>COUNTIFS('Ответы на форму (1)'!$C$2:$C$135, "", 'Ответы на форму (1)'!$O$2:$O$135, Лист1!D4)</f>
        <v>2</v>
      </c>
      <c r="E35">
        <f>COUNTIFS('Ответы на форму (1)'!$C$2:$C$135, "", 'Ответы на форму (1)'!$O$2:$O$135, Лист1!E4)</f>
        <v>7</v>
      </c>
      <c r="F35">
        <f>COUNTIFS('Ответы на форму (1)'!$C$2:$C$135, "", 'Ответы на форму (1)'!$O$2:$O$135, Лист1!F4)</f>
        <v>1</v>
      </c>
      <c r="G35">
        <f>COUNTIFS('Ответы на форму (1)'!$C$2:$C$135, "", 'Ответы на форму (1)'!$O$2:$O$135, Лист1!G4)</f>
        <v>1</v>
      </c>
      <c r="H35">
        <f>COUNTIFS('Ответы на форму (1)'!$C$2:$C$135, "", 'Ответы на форму (1)'!$O$2:$O$135, Лист1!H4)</f>
        <v>0</v>
      </c>
      <c r="I35">
        <f t="shared" si="0"/>
        <v>11</v>
      </c>
      <c r="K35" s="4" t="s">
        <v>80</v>
      </c>
      <c r="L35" s="7">
        <f>I35*$D$36/$I$36</f>
        <v>4.4328358208955221</v>
      </c>
      <c r="M35" s="7">
        <f>I35*$E$36/$I$36</f>
        <v>5.0074626865671643</v>
      </c>
      <c r="N35" s="7">
        <f>I35*$F$36/$I$36</f>
        <v>0.65671641791044777</v>
      </c>
      <c r="O35" s="7">
        <f>I35*$G$36/$I$36</f>
        <v>0.82089552238805974</v>
      </c>
      <c r="P35" s="7">
        <f>I35*$H$36/$I$36</f>
        <v>8.2089552238805971E-2</v>
      </c>
      <c r="R35" s="4" t="s">
        <v>80</v>
      </c>
      <c r="S35" s="7">
        <f>((D35-L35)^2)/L35</f>
        <v>1.3351927232524246</v>
      </c>
      <c r="T35" s="7">
        <f>((E35-M35)^2)/M35</f>
        <v>0.79285761950308065</v>
      </c>
      <c r="U35" s="7">
        <f>((F35-N35)^2)/N35</f>
        <v>0.17944369063772048</v>
      </c>
      <c r="V35" s="7">
        <f>((G35-O35)^2)/O35</f>
        <v>3.9077340569877862E-2</v>
      </c>
      <c r="W35" s="7">
        <f>((H35-P35)^2)/P35</f>
        <v>8.2089552238805971E-2</v>
      </c>
      <c r="X35" s="7"/>
    </row>
    <row r="36" spans="3:24" x14ac:dyDescent="0.25">
      <c r="C36" s="6" t="s">
        <v>82</v>
      </c>
      <c r="D36">
        <f>SUM(D6:D35)</f>
        <v>54</v>
      </c>
      <c r="E36">
        <f>SUM(E6:E35)</f>
        <v>61</v>
      </c>
      <c r="F36">
        <f>SUM(F6:F35)</f>
        <v>8</v>
      </c>
      <c r="G36">
        <f>SUM(G6:G35)</f>
        <v>10</v>
      </c>
      <c r="H36">
        <f>SUM(H6:H35)</f>
        <v>1</v>
      </c>
      <c r="I36">
        <f>SUM(I6:I35)</f>
        <v>134</v>
      </c>
      <c r="K36" s="6"/>
    </row>
    <row r="37" spans="3:24" x14ac:dyDescent="0.25">
      <c r="O37" s="6" t="s">
        <v>106</v>
      </c>
      <c r="R37" s="10" t="s">
        <v>85</v>
      </c>
      <c r="S37" s="6" t="s">
        <v>86</v>
      </c>
      <c r="T37" s="6" t="s">
        <v>87</v>
      </c>
    </row>
    <row r="38" spans="3:24" x14ac:dyDescent="0.25">
      <c r="O38">
        <f>_xlfn.CHISQ.TEST(D6:H35,L6:P35)</f>
        <v>0.51727487208263989</v>
      </c>
      <c r="P38" s="5"/>
      <c r="R38" s="7">
        <f>SUM(S6:W35)</f>
        <v>114.67772459136015</v>
      </c>
      <c r="S38">
        <f>(COUNTA(R6:R35)-1)*(COUNTA(S4:W4)-1)</f>
        <v>116</v>
      </c>
      <c r="T38">
        <f>_xlfn.CHISQ.INV(95%,S38)</f>
        <v>142.13816003902647</v>
      </c>
    </row>
    <row r="39" spans="3:24" x14ac:dyDescent="0.25">
      <c r="S39">
        <f>_xlfn.CHISQ.DIST.RT(R38,S38)</f>
        <v>0.51727487208263989</v>
      </c>
    </row>
    <row r="40" spans="3:24" x14ac:dyDescent="0.25">
      <c r="O40" s="5" t="s">
        <v>104</v>
      </c>
    </row>
  </sheetData>
  <mergeCells count="3">
    <mergeCell ref="C3:F3"/>
    <mergeCell ref="K3:N3"/>
    <mergeCell ref="R3:U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0D66-64E6-4E77-A5B0-3202C4527551}">
  <dimension ref="B2:Q146"/>
  <sheetViews>
    <sheetView workbookViewId="0">
      <selection activeCell="Q4" sqref="Q4"/>
    </sheetView>
  </sheetViews>
  <sheetFormatPr defaultRowHeight="13.2" x14ac:dyDescent="0.25"/>
  <cols>
    <col min="17" max="17" width="12.33203125" bestFit="1" customWidth="1"/>
  </cols>
  <sheetData>
    <row r="2" spans="2:17" x14ac:dyDescent="0.25">
      <c r="C2" s="8" t="s">
        <v>89</v>
      </c>
      <c r="D2" s="3"/>
      <c r="E2" s="3"/>
      <c r="F2" s="3"/>
      <c r="L2" s="8" t="s">
        <v>100</v>
      </c>
      <c r="M2" s="3"/>
      <c r="N2" s="3"/>
    </row>
    <row r="3" spans="2:17" x14ac:dyDescent="0.25">
      <c r="B3" s="5" t="s">
        <v>79</v>
      </c>
      <c r="C3" s="4" t="s">
        <v>23</v>
      </c>
      <c r="D3" s="4" t="s">
        <v>33</v>
      </c>
      <c r="E3" s="4" t="s">
        <v>35</v>
      </c>
      <c r="F3" s="4" t="s">
        <v>41</v>
      </c>
      <c r="G3" s="4" t="s">
        <v>61</v>
      </c>
      <c r="H3" s="6" t="s">
        <v>82</v>
      </c>
      <c r="J3" s="5" t="s">
        <v>79</v>
      </c>
      <c r="K3" s="4" t="s">
        <v>23</v>
      </c>
      <c r="L3" s="4" t="s">
        <v>33</v>
      </c>
      <c r="M3" s="4" t="s">
        <v>35</v>
      </c>
      <c r="N3" s="4" t="s">
        <v>41</v>
      </c>
      <c r="O3" s="4" t="s">
        <v>61</v>
      </c>
      <c r="P3" s="6"/>
    </row>
    <row r="4" spans="2:17" x14ac:dyDescent="0.25">
      <c r="B4" s="5" t="s">
        <v>88</v>
      </c>
      <c r="J4" s="5" t="s">
        <v>88</v>
      </c>
      <c r="Q4" s="6" t="s">
        <v>106</v>
      </c>
    </row>
    <row r="5" spans="2:17" x14ac:dyDescent="0.25">
      <c r="B5" s="4" t="s">
        <v>19</v>
      </c>
      <c r="C5">
        <f>COUNTIFS('Ответы на форму (1)'!$F$2:$F$135, Лист2!B5, 'Ответы на форму (1)'!$O$2:$O$135, Лист2!$C$3)</f>
        <v>12</v>
      </c>
      <c r="D5">
        <f>COUNTIFS('Ответы на форму (1)'!$F$2:$F$135, Лист2!B5, 'Ответы на форму (1)'!$O$2:$O$135, Лист2!$D$3)</f>
        <v>14</v>
      </c>
      <c r="E5">
        <f>COUNTIFS('Ответы на форму (1)'!$F$2:$F$135, Лист2!B5, 'Ответы на форму (1)'!$O$2:$O$135, Лист2!$E$3)</f>
        <v>2</v>
      </c>
      <c r="F5">
        <f>COUNTIFS('Ответы на форму (1)'!$F$2:$F$135, Лист2!B5, 'Ответы на форму (1)'!$O$2:$O$135, Лист2!$F$3)</f>
        <v>1</v>
      </c>
      <c r="G5">
        <f>COUNTIFS('Ответы на форму (1)'!$F$2:$F$135, Лист2!B5, 'Ответы на форму (1)'!$O$2:$O$135, Лист2!$G$3)</f>
        <v>0</v>
      </c>
      <c r="H5">
        <f>SUM(C5:G5)</f>
        <v>29</v>
      </c>
      <c r="J5" s="4" t="s">
        <v>19</v>
      </c>
      <c r="K5" s="7">
        <f>H5*$C$9/$H$9</f>
        <v>11.686567164179104</v>
      </c>
      <c r="L5" s="7">
        <f>H5*$D$9/$H$9</f>
        <v>13.201492537313433</v>
      </c>
      <c r="M5" s="7">
        <f>H5*$E$9/$H$9</f>
        <v>1.7313432835820894</v>
      </c>
      <c r="N5" s="7">
        <f>H5*$F$9/$H$9</f>
        <v>2.1641791044776117</v>
      </c>
      <c r="O5" s="7">
        <f>H5*$G$9/$H$9</f>
        <v>0.21641791044776118</v>
      </c>
      <c r="Q5">
        <f>_xlfn.CHISQ.TEST(C5:G8, K5:O8)</f>
        <v>0.37212690460592979</v>
      </c>
    </row>
    <row r="6" spans="2:17" x14ac:dyDescent="0.25">
      <c r="B6" s="4" t="s">
        <v>27</v>
      </c>
      <c r="C6">
        <f>COUNTIFS('Ответы на форму (1)'!$F$2:$F$135, Лист2!B6, 'Ответы на форму (1)'!$O$2:$O$135, Лист2!$C$3)</f>
        <v>33</v>
      </c>
      <c r="D6">
        <f>COUNTIFS('Ответы на форму (1)'!$F$2:$F$135, Лист2!B6, 'Ответы на форму (1)'!$O$2:$O$135, Лист2!$D$3)</f>
        <v>36</v>
      </c>
      <c r="E6">
        <f>COUNTIFS('Ответы на форму (1)'!$F$2:$F$135, Лист2!B6, 'Ответы на форму (1)'!$O$2:$O$135, Лист2!$E$3)</f>
        <v>5</v>
      </c>
      <c r="F6">
        <f>COUNTIFS('Ответы на форму (1)'!$F$2:$F$135, Лист2!B6, 'Ответы на форму (1)'!$O$2:$O$135, Лист2!$F$3)</f>
        <v>5</v>
      </c>
      <c r="G6">
        <f>COUNTIFS('Ответы на форму (1)'!$F$2:$F$135, Лист2!B6, 'Ответы на форму (1)'!$O$2:$O$135, Лист2!$G$3)</f>
        <v>0</v>
      </c>
      <c r="H6">
        <f t="shared" ref="H6:H8" si="0">SUM(C6:G6)</f>
        <v>79</v>
      </c>
      <c r="J6" s="4" t="s">
        <v>27</v>
      </c>
      <c r="K6" s="7">
        <f t="shared" ref="K6:K8" si="1">H6*$C$9/$H$9</f>
        <v>31.835820895522389</v>
      </c>
      <c r="L6" s="7">
        <f t="shared" ref="L6:L8" si="2">H6*$D$9/$H$9</f>
        <v>35.962686567164177</v>
      </c>
      <c r="M6" s="7">
        <f t="shared" ref="M6:M8" si="3">H6*$E$9/$H$9</f>
        <v>4.7164179104477615</v>
      </c>
      <c r="N6" s="7">
        <f t="shared" ref="N6:N8" si="4">H6*$F$9/$H$9</f>
        <v>5.8955223880597014</v>
      </c>
      <c r="O6" s="7">
        <f t="shared" ref="O6:O8" si="5">H6*$G$9/$H$9</f>
        <v>0.58955223880597019</v>
      </c>
    </row>
    <row r="7" spans="2:17" x14ac:dyDescent="0.25">
      <c r="B7" s="4" t="s">
        <v>39</v>
      </c>
      <c r="C7">
        <f>COUNTIFS('Ответы на форму (1)'!$F$2:$F$135, Лист2!B7, 'Ответы на форму (1)'!$O$2:$O$135, Лист2!$C$3)</f>
        <v>7</v>
      </c>
      <c r="D7">
        <f>COUNTIFS('Ответы на форму (1)'!$F$2:$F$135, Лист2!B7, 'Ответы на форму (1)'!$O$2:$O$135, Лист2!$D$3)</f>
        <v>7</v>
      </c>
      <c r="E7">
        <f>COUNTIFS('Ответы на форму (1)'!$F$2:$F$135, Лист2!B7, 'Ответы на форму (1)'!$O$2:$O$135, Лист2!$E$3)</f>
        <v>1</v>
      </c>
      <c r="F7">
        <f>COUNTIFS('Ответы на форму (1)'!$F$2:$F$135, Лист2!B7, 'Ответы на форму (1)'!$O$2:$O$135, Лист2!$F$3)</f>
        <v>4</v>
      </c>
      <c r="G7">
        <f>COUNTIFS('Ответы на форму (1)'!$F$2:$F$135, Лист2!B7, 'Ответы на форму (1)'!$O$2:$O$135, Лист2!$G$3)</f>
        <v>1</v>
      </c>
      <c r="H7">
        <f t="shared" si="0"/>
        <v>20</v>
      </c>
      <c r="J7" s="4" t="s">
        <v>39</v>
      </c>
      <c r="K7" s="7">
        <f t="shared" si="1"/>
        <v>8.0597014925373127</v>
      </c>
      <c r="L7" s="7">
        <f t="shared" si="2"/>
        <v>9.1044776119402986</v>
      </c>
      <c r="M7" s="7">
        <f t="shared" si="3"/>
        <v>1.1940298507462686</v>
      </c>
      <c r="N7" s="7">
        <f t="shared" si="4"/>
        <v>1.4925373134328359</v>
      </c>
      <c r="O7" s="7">
        <f t="shared" si="5"/>
        <v>0.14925373134328357</v>
      </c>
    </row>
    <row r="8" spans="2:17" x14ac:dyDescent="0.25">
      <c r="B8" s="4" t="s">
        <v>42</v>
      </c>
      <c r="C8">
        <f>COUNTIFS('Ответы на форму (1)'!$F$2:$F$135, Лист2!B8, 'Ответы на форму (1)'!$O$2:$O$135, Лист2!$C$3)</f>
        <v>2</v>
      </c>
      <c r="D8">
        <f>COUNTIFS('Ответы на форму (1)'!$F$2:$F$135, Лист2!B8, 'Ответы на форму (1)'!$O$2:$O$135, Лист2!$D$3)</f>
        <v>4</v>
      </c>
      <c r="E8">
        <f>COUNTIFS('Ответы на форму (1)'!$F$2:$F$135, Лист2!B8, 'Ответы на форму (1)'!$O$2:$O$135, Лист2!$E$3)</f>
        <v>0</v>
      </c>
      <c r="F8">
        <f>COUNTIFS('Ответы на форму (1)'!$F$2:$F$135, Лист2!B8, 'Ответы на форму (1)'!$O$2:$O$135, Лист2!$F$3)</f>
        <v>0</v>
      </c>
      <c r="G8">
        <f>COUNTIFS('Ответы на форму (1)'!$F$2:$F$135, Лист2!B8, 'Ответы на форму (1)'!$O$2:$O$135, Лист2!$G$3)</f>
        <v>0</v>
      </c>
      <c r="H8">
        <f t="shared" si="0"/>
        <v>6</v>
      </c>
      <c r="J8" s="4" t="s">
        <v>42</v>
      </c>
      <c r="K8" s="7">
        <f t="shared" si="1"/>
        <v>2.4179104477611939</v>
      </c>
      <c r="L8" s="7">
        <f t="shared" si="2"/>
        <v>2.7313432835820897</v>
      </c>
      <c r="M8" s="7">
        <f t="shared" si="3"/>
        <v>0.35820895522388058</v>
      </c>
      <c r="N8" s="7">
        <f t="shared" si="4"/>
        <v>0.44776119402985076</v>
      </c>
      <c r="O8" s="7">
        <f t="shared" si="5"/>
        <v>4.4776119402985072E-2</v>
      </c>
    </row>
    <row r="9" spans="2:17" x14ac:dyDescent="0.25">
      <c r="B9" s="6" t="s">
        <v>82</v>
      </c>
      <c r="C9">
        <f>SUM(C5:C8)</f>
        <v>54</v>
      </c>
      <c r="D9">
        <f t="shared" ref="D9:G9" si="6">SUM(D5:D8)</f>
        <v>61</v>
      </c>
      <c r="E9">
        <f t="shared" si="6"/>
        <v>8</v>
      </c>
      <c r="F9">
        <f t="shared" si="6"/>
        <v>10</v>
      </c>
      <c r="G9">
        <f t="shared" si="6"/>
        <v>1</v>
      </c>
      <c r="H9">
        <f>SUM(C5:G8)</f>
        <v>134</v>
      </c>
      <c r="J9" s="6"/>
    </row>
    <row r="12" spans="2:17" x14ac:dyDescent="0.25">
      <c r="H12" s="8" t="s">
        <v>90</v>
      </c>
      <c r="I12" s="3"/>
      <c r="K12" s="5" t="s">
        <v>91</v>
      </c>
      <c r="L12" s="5" t="s">
        <v>92</v>
      </c>
      <c r="M12" s="5" t="s">
        <v>93</v>
      </c>
    </row>
    <row r="13" spans="2:17" x14ac:dyDescent="0.25">
      <c r="B13" s="1" t="s">
        <v>19</v>
      </c>
      <c r="C13" s="9">
        <f>_xlfn.IFS(B13=$B$5, 1, B13=$B$6, 2, B13=$B$7, 3, B13=$B$8,4)</f>
        <v>1</v>
      </c>
      <c r="D13" s="4"/>
      <c r="E13" s="1" t="s">
        <v>23</v>
      </c>
      <c r="F13" s="9">
        <f>_xlfn.IFS(E13=$C$3, 1, E13=$D$3, 2, E13=$E$3, 3, E13=$F$3, 4, E13=$G$3, 5)</f>
        <v>1</v>
      </c>
      <c r="G13" s="4"/>
      <c r="H13" s="5">
        <f>_xlfn.RANK.AVG(C13, $C$13:$C$146, 0)</f>
        <v>120</v>
      </c>
      <c r="I13" s="5">
        <f>_xlfn.RANK.AVG(F13,$F$13:$F$146, 0)</f>
        <v>107.5</v>
      </c>
      <c r="J13" s="5"/>
      <c r="K13" s="9">
        <f>CORREL(H13:H146, I13:I146)</f>
        <v>8.1901354597985171E-2</v>
      </c>
      <c r="L13">
        <f>COUNTA(B13:B146)</f>
        <v>134</v>
      </c>
      <c r="M13" s="9">
        <v>0.17</v>
      </c>
      <c r="N13" s="4"/>
      <c r="O13" s="4"/>
      <c r="P13" s="6"/>
    </row>
    <row r="14" spans="2:17" x14ac:dyDescent="0.25">
      <c r="B14" s="1" t="s">
        <v>27</v>
      </c>
      <c r="C14" s="9">
        <f t="shared" ref="C14:C77" si="7">_xlfn.IFS(B14=$B$5, 1, B14=$B$6, 2, B14=$B$7, 3, B14=$B$8,4)</f>
        <v>2</v>
      </c>
      <c r="E14" s="1" t="s">
        <v>23</v>
      </c>
      <c r="F14" s="9">
        <f t="shared" ref="F14:F77" si="8">_xlfn.IFS(E14=$C$3, 1, E14=$D$3, 2, E14=$E$3, 3, E14=$F$3, 4, E14=$G$3, 5)</f>
        <v>1</v>
      </c>
      <c r="H14" s="5">
        <f t="shared" ref="H14:H77" si="9">_xlfn.RANK.AVG(C14, $C$13:$C$146, 0)</f>
        <v>66</v>
      </c>
      <c r="I14" s="5">
        <f t="shared" ref="I14:I77" si="10">_xlfn.RANK.AVG(F14,$F$13:$F$146, 0)</f>
        <v>107.5</v>
      </c>
      <c r="J14" s="5"/>
    </row>
    <row r="15" spans="2:17" x14ac:dyDescent="0.25">
      <c r="B15" s="1" t="s">
        <v>27</v>
      </c>
      <c r="C15" s="9">
        <f t="shared" si="7"/>
        <v>2</v>
      </c>
      <c r="E15" s="1" t="s">
        <v>23</v>
      </c>
      <c r="F15" s="9">
        <f t="shared" si="8"/>
        <v>1</v>
      </c>
      <c r="H15" s="5">
        <f t="shared" si="9"/>
        <v>66</v>
      </c>
      <c r="I15" s="5">
        <f t="shared" si="10"/>
        <v>107.5</v>
      </c>
      <c r="J15" s="4"/>
      <c r="K15" s="5" t="s">
        <v>104</v>
      </c>
    </row>
    <row r="16" spans="2:17" x14ac:dyDescent="0.25">
      <c r="B16" s="1" t="s">
        <v>27</v>
      </c>
      <c r="C16" s="9">
        <f t="shared" si="7"/>
        <v>2</v>
      </c>
      <c r="E16" s="1" t="s">
        <v>33</v>
      </c>
      <c r="F16" s="9">
        <f t="shared" si="8"/>
        <v>2</v>
      </c>
      <c r="H16" s="5">
        <f t="shared" si="9"/>
        <v>66</v>
      </c>
      <c r="I16" s="5">
        <f t="shared" si="10"/>
        <v>50</v>
      </c>
      <c r="J16" s="4"/>
    </row>
    <row r="17" spans="2:10" x14ac:dyDescent="0.25">
      <c r="B17" s="1" t="s">
        <v>19</v>
      </c>
      <c r="C17" s="9">
        <f t="shared" si="7"/>
        <v>1</v>
      </c>
      <c r="E17" s="1" t="s">
        <v>35</v>
      </c>
      <c r="F17" s="9">
        <f t="shared" si="8"/>
        <v>3</v>
      </c>
      <c r="H17" s="5">
        <f t="shared" si="9"/>
        <v>120</v>
      </c>
      <c r="I17" s="5">
        <f t="shared" si="10"/>
        <v>15.5</v>
      </c>
      <c r="J17" s="4"/>
    </row>
    <row r="18" spans="2:10" x14ac:dyDescent="0.25">
      <c r="B18" s="1" t="s">
        <v>19</v>
      </c>
      <c r="C18" s="9">
        <f t="shared" si="7"/>
        <v>1</v>
      </c>
      <c r="E18" s="1" t="s">
        <v>33</v>
      </c>
      <c r="F18" s="9">
        <f t="shared" si="8"/>
        <v>2</v>
      </c>
      <c r="H18" s="5">
        <f t="shared" si="9"/>
        <v>120</v>
      </c>
      <c r="I18" s="5">
        <f t="shared" si="10"/>
        <v>50</v>
      </c>
      <c r="J18" s="4"/>
    </row>
    <row r="19" spans="2:10" x14ac:dyDescent="0.25">
      <c r="B19" s="1" t="s">
        <v>19</v>
      </c>
      <c r="C19" s="9">
        <f t="shared" si="7"/>
        <v>1</v>
      </c>
      <c r="E19" s="1" t="s">
        <v>33</v>
      </c>
      <c r="F19" s="9">
        <f t="shared" si="8"/>
        <v>2</v>
      </c>
      <c r="H19" s="5">
        <f t="shared" si="9"/>
        <v>120</v>
      </c>
      <c r="I19" s="5">
        <f t="shared" si="10"/>
        <v>50</v>
      </c>
      <c r="J19" s="6"/>
    </row>
    <row r="20" spans="2:10" x14ac:dyDescent="0.25">
      <c r="B20" s="1" t="s">
        <v>27</v>
      </c>
      <c r="C20" s="9">
        <f t="shared" si="7"/>
        <v>2</v>
      </c>
      <c r="E20" s="1" t="s">
        <v>33</v>
      </c>
      <c r="F20" s="9">
        <f t="shared" si="8"/>
        <v>2</v>
      </c>
      <c r="H20" s="5">
        <f t="shared" si="9"/>
        <v>66</v>
      </c>
      <c r="I20" s="5">
        <f t="shared" si="10"/>
        <v>50</v>
      </c>
    </row>
    <row r="21" spans="2:10" x14ac:dyDescent="0.25">
      <c r="B21" s="1" t="s">
        <v>39</v>
      </c>
      <c r="C21" s="9">
        <f t="shared" si="7"/>
        <v>3</v>
      </c>
      <c r="E21" s="1" t="s">
        <v>41</v>
      </c>
      <c r="F21" s="9">
        <f t="shared" si="8"/>
        <v>4</v>
      </c>
      <c r="H21" s="5">
        <f t="shared" si="9"/>
        <v>16.5</v>
      </c>
      <c r="I21" s="5">
        <f t="shared" si="10"/>
        <v>6.5</v>
      </c>
    </row>
    <row r="22" spans="2:10" x14ac:dyDescent="0.25">
      <c r="B22" s="1" t="s">
        <v>19</v>
      </c>
      <c r="C22" s="9">
        <f t="shared" si="7"/>
        <v>1</v>
      </c>
      <c r="E22" s="1" t="s">
        <v>33</v>
      </c>
      <c r="F22" s="9">
        <f t="shared" si="8"/>
        <v>2</v>
      </c>
      <c r="H22" s="5">
        <f t="shared" si="9"/>
        <v>120</v>
      </c>
      <c r="I22" s="5">
        <f t="shared" si="10"/>
        <v>50</v>
      </c>
    </row>
    <row r="23" spans="2:10" x14ac:dyDescent="0.25">
      <c r="B23" s="1" t="s">
        <v>39</v>
      </c>
      <c r="C23" s="9">
        <f t="shared" si="7"/>
        <v>3</v>
      </c>
      <c r="E23" s="1" t="s">
        <v>23</v>
      </c>
      <c r="F23" s="9">
        <f t="shared" si="8"/>
        <v>1</v>
      </c>
      <c r="H23" s="5">
        <f t="shared" si="9"/>
        <v>16.5</v>
      </c>
      <c r="I23" s="5">
        <f t="shared" si="10"/>
        <v>107.5</v>
      </c>
    </row>
    <row r="24" spans="2:10" x14ac:dyDescent="0.25">
      <c r="B24" s="1" t="s">
        <v>42</v>
      </c>
      <c r="C24" s="9">
        <f t="shared" si="7"/>
        <v>4</v>
      </c>
      <c r="E24" s="1" t="s">
        <v>33</v>
      </c>
      <c r="F24" s="9">
        <f t="shared" si="8"/>
        <v>2</v>
      </c>
      <c r="H24" s="5">
        <f t="shared" si="9"/>
        <v>3.5</v>
      </c>
      <c r="I24" s="5">
        <f t="shared" si="10"/>
        <v>50</v>
      </c>
    </row>
    <row r="25" spans="2:10" x14ac:dyDescent="0.25">
      <c r="B25" s="1" t="s">
        <v>19</v>
      </c>
      <c r="C25" s="9">
        <f t="shared" si="7"/>
        <v>1</v>
      </c>
      <c r="E25" s="1" t="s">
        <v>33</v>
      </c>
      <c r="F25" s="9">
        <f t="shared" si="8"/>
        <v>2</v>
      </c>
      <c r="H25" s="5">
        <f t="shared" si="9"/>
        <v>120</v>
      </c>
      <c r="I25" s="5">
        <f t="shared" si="10"/>
        <v>50</v>
      </c>
    </row>
    <row r="26" spans="2:10" x14ac:dyDescent="0.25">
      <c r="B26" s="1" t="s">
        <v>39</v>
      </c>
      <c r="C26" s="9">
        <f t="shared" si="7"/>
        <v>3</v>
      </c>
      <c r="E26" s="1" t="s">
        <v>33</v>
      </c>
      <c r="F26" s="9">
        <f t="shared" si="8"/>
        <v>2</v>
      </c>
      <c r="H26" s="5">
        <f t="shared" si="9"/>
        <v>16.5</v>
      </c>
      <c r="I26" s="5">
        <f t="shared" si="10"/>
        <v>50</v>
      </c>
    </row>
    <row r="27" spans="2:10" x14ac:dyDescent="0.25">
      <c r="B27" s="1" t="s">
        <v>19</v>
      </c>
      <c r="C27" s="9">
        <f t="shared" si="7"/>
        <v>1</v>
      </c>
      <c r="E27" s="1" t="s">
        <v>23</v>
      </c>
      <c r="F27" s="9">
        <f t="shared" si="8"/>
        <v>1</v>
      </c>
      <c r="H27" s="5">
        <f t="shared" si="9"/>
        <v>120</v>
      </c>
      <c r="I27" s="5">
        <f t="shared" si="10"/>
        <v>107.5</v>
      </c>
    </row>
    <row r="28" spans="2:10" x14ac:dyDescent="0.25">
      <c r="B28" s="1" t="s">
        <v>42</v>
      </c>
      <c r="C28" s="9">
        <f t="shared" si="7"/>
        <v>4</v>
      </c>
      <c r="E28" s="1" t="s">
        <v>33</v>
      </c>
      <c r="F28" s="9">
        <f t="shared" si="8"/>
        <v>2</v>
      </c>
      <c r="H28" s="5">
        <f t="shared" si="9"/>
        <v>3.5</v>
      </c>
      <c r="I28" s="5">
        <f t="shared" si="10"/>
        <v>50</v>
      </c>
    </row>
    <row r="29" spans="2:10" x14ac:dyDescent="0.25">
      <c r="B29" s="1" t="s">
        <v>42</v>
      </c>
      <c r="C29" s="9">
        <f t="shared" si="7"/>
        <v>4</v>
      </c>
      <c r="E29" s="1" t="s">
        <v>23</v>
      </c>
      <c r="F29" s="9">
        <f t="shared" si="8"/>
        <v>1</v>
      </c>
      <c r="H29" s="5">
        <f t="shared" si="9"/>
        <v>3.5</v>
      </c>
      <c r="I29" s="5">
        <f t="shared" si="10"/>
        <v>107.5</v>
      </c>
    </row>
    <row r="30" spans="2:10" x14ac:dyDescent="0.25">
      <c r="B30" s="1" t="s">
        <v>27</v>
      </c>
      <c r="C30" s="9">
        <f t="shared" si="7"/>
        <v>2</v>
      </c>
      <c r="E30" s="1" t="s">
        <v>35</v>
      </c>
      <c r="F30" s="9">
        <f t="shared" si="8"/>
        <v>3</v>
      </c>
      <c r="H30" s="5">
        <f t="shared" si="9"/>
        <v>66</v>
      </c>
      <c r="I30" s="5">
        <f t="shared" si="10"/>
        <v>15.5</v>
      </c>
    </row>
    <row r="31" spans="2:10" x14ac:dyDescent="0.25">
      <c r="B31" s="1" t="s">
        <v>27</v>
      </c>
      <c r="C31" s="9">
        <f t="shared" si="7"/>
        <v>2</v>
      </c>
      <c r="E31" s="1" t="s">
        <v>33</v>
      </c>
      <c r="F31" s="9">
        <f t="shared" si="8"/>
        <v>2</v>
      </c>
      <c r="H31" s="5">
        <f t="shared" si="9"/>
        <v>66</v>
      </c>
      <c r="I31" s="5">
        <f t="shared" si="10"/>
        <v>50</v>
      </c>
    </row>
    <row r="32" spans="2:10" x14ac:dyDescent="0.25">
      <c r="B32" s="1" t="s">
        <v>27</v>
      </c>
      <c r="C32" s="9">
        <f t="shared" si="7"/>
        <v>2</v>
      </c>
      <c r="E32" s="1" t="s">
        <v>23</v>
      </c>
      <c r="F32" s="9">
        <f t="shared" si="8"/>
        <v>1</v>
      </c>
      <c r="H32" s="5">
        <f t="shared" si="9"/>
        <v>66</v>
      </c>
      <c r="I32" s="5">
        <f t="shared" si="10"/>
        <v>107.5</v>
      </c>
    </row>
    <row r="33" spans="2:9" x14ac:dyDescent="0.25">
      <c r="B33" s="1" t="s">
        <v>42</v>
      </c>
      <c r="C33" s="9">
        <f t="shared" si="7"/>
        <v>4</v>
      </c>
      <c r="E33" s="1" t="s">
        <v>33</v>
      </c>
      <c r="F33" s="9">
        <f t="shared" si="8"/>
        <v>2</v>
      </c>
      <c r="H33" s="5">
        <f t="shared" si="9"/>
        <v>3.5</v>
      </c>
      <c r="I33" s="5">
        <f t="shared" si="10"/>
        <v>50</v>
      </c>
    </row>
    <row r="34" spans="2:9" x14ac:dyDescent="0.25">
      <c r="B34" s="1" t="s">
        <v>39</v>
      </c>
      <c r="C34" s="9">
        <f t="shared" si="7"/>
        <v>3</v>
      </c>
      <c r="E34" s="1" t="s">
        <v>35</v>
      </c>
      <c r="F34" s="9">
        <f t="shared" si="8"/>
        <v>3</v>
      </c>
      <c r="H34" s="5">
        <f t="shared" si="9"/>
        <v>16.5</v>
      </c>
      <c r="I34" s="5">
        <f t="shared" si="10"/>
        <v>15.5</v>
      </c>
    </row>
    <row r="35" spans="2:9" x14ac:dyDescent="0.25">
      <c r="B35" s="1" t="s">
        <v>19</v>
      </c>
      <c r="C35" s="9">
        <f t="shared" si="7"/>
        <v>1</v>
      </c>
      <c r="E35" s="1" t="s">
        <v>33</v>
      </c>
      <c r="F35" s="9">
        <f t="shared" si="8"/>
        <v>2</v>
      </c>
      <c r="H35" s="5">
        <f t="shared" si="9"/>
        <v>120</v>
      </c>
      <c r="I35" s="5">
        <f t="shared" si="10"/>
        <v>50</v>
      </c>
    </row>
    <row r="36" spans="2:9" x14ac:dyDescent="0.25">
      <c r="B36" s="1" t="s">
        <v>39</v>
      </c>
      <c r="C36" s="9">
        <f t="shared" si="7"/>
        <v>3</v>
      </c>
      <c r="E36" s="1" t="s">
        <v>41</v>
      </c>
      <c r="F36" s="9">
        <f t="shared" si="8"/>
        <v>4</v>
      </c>
      <c r="H36" s="5">
        <f t="shared" si="9"/>
        <v>16.5</v>
      </c>
      <c r="I36" s="5">
        <f t="shared" si="10"/>
        <v>6.5</v>
      </c>
    </row>
    <row r="37" spans="2:9" x14ac:dyDescent="0.25">
      <c r="B37" s="1" t="s">
        <v>27</v>
      </c>
      <c r="C37" s="9">
        <f t="shared" si="7"/>
        <v>2</v>
      </c>
      <c r="E37" s="1" t="s">
        <v>33</v>
      </c>
      <c r="F37" s="9">
        <f t="shared" si="8"/>
        <v>2</v>
      </c>
      <c r="H37" s="5">
        <f t="shared" si="9"/>
        <v>66</v>
      </c>
      <c r="I37" s="5">
        <f t="shared" si="10"/>
        <v>50</v>
      </c>
    </row>
    <row r="38" spans="2:9" x14ac:dyDescent="0.25">
      <c r="B38" s="1" t="s">
        <v>39</v>
      </c>
      <c r="C38" s="9">
        <f t="shared" si="7"/>
        <v>3</v>
      </c>
      <c r="E38" s="1" t="s">
        <v>33</v>
      </c>
      <c r="F38" s="9">
        <f t="shared" si="8"/>
        <v>2</v>
      </c>
      <c r="H38" s="5">
        <f t="shared" si="9"/>
        <v>16.5</v>
      </c>
      <c r="I38" s="5">
        <f t="shared" si="10"/>
        <v>50</v>
      </c>
    </row>
    <row r="39" spans="2:9" x14ac:dyDescent="0.25">
      <c r="B39" s="1" t="s">
        <v>27</v>
      </c>
      <c r="C39" s="9">
        <f t="shared" si="7"/>
        <v>2</v>
      </c>
      <c r="E39" s="1" t="s">
        <v>23</v>
      </c>
      <c r="F39" s="9">
        <f t="shared" si="8"/>
        <v>1</v>
      </c>
      <c r="H39" s="5">
        <f t="shared" si="9"/>
        <v>66</v>
      </c>
      <c r="I39" s="5">
        <f t="shared" si="10"/>
        <v>107.5</v>
      </c>
    </row>
    <row r="40" spans="2:9" x14ac:dyDescent="0.25">
      <c r="B40" s="1" t="s">
        <v>27</v>
      </c>
      <c r="C40" s="9">
        <f t="shared" si="7"/>
        <v>2</v>
      </c>
      <c r="E40" s="1" t="s">
        <v>33</v>
      </c>
      <c r="F40" s="9">
        <f t="shared" si="8"/>
        <v>2</v>
      </c>
      <c r="H40" s="5">
        <f t="shared" si="9"/>
        <v>66</v>
      </c>
      <c r="I40" s="5">
        <f t="shared" si="10"/>
        <v>50</v>
      </c>
    </row>
    <row r="41" spans="2:9" x14ac:dyDescent="0.25">
      <c r="B41" s="1" t="s">
        <v>39</v>
      </c>
      <c r="C41" s="9">
        <f t="shared" si="7"/>
        <v>3</v>
      </c>
      <c r="E41" s="1" t="s">
        <v>23</v>
      </c>
      <c r="F41" s="9">
        <f t="shared" si="8"/>
        <v>1</v>
      </c>
      <c r="H41" s="5">
        <f t="shared" si="9"/>
        <v>16.5</v>
      </c>
      <c r="I41" s="5">
        <f t="shared" si="10"/>
        <v>107.5</v>
      </c>
    </row>
    <row r="42" spans="2:9" x14ac:dyDescent="0.25">
      <c r="B42" s="1" t="s">
        <v>27</v>
      </c>
      <c r="C42" s="9">
        <f t="shared" si="7"/>
        <v>2</v>
      </c>
      <c r="E42" s="1" t="s">
        <v>23</v>
      </c>
      <c r="F42" s="9">
        <f t="shared" si="8"/>
        <v>1</v>
      </c>
      <c r="H42" s="5">
        <f t="shared" si="9"/>
        <v>66</v>
      </c>
      <c r="I42" s="5">
        <f t="shared" si="10"/>
        <v>107.5</v>
      </c>
    </row>
    <row r="43" spans="2:9" x14ac:dyDescent="0.25">
      <c r="B43" s="1" t="s">
        <v>27</v>
      </c>
      <c r="C43" s="9">
        <f t="shared" si="7"/>
        <v>2</v>
      </c>
      <c r="E43" s="1" t="s">
        <v>23</v>
      </c>
      <c r="F43" s="9">
        <f t="shared" si="8"/>
        <v>1</v>
      </c>
      <c r="H43" s="5">
        <f t="shared" si="9"/>
        <v>66</v>
      </c>
      <c r="I43" s="5">
        <f t="shared" si="10"/>
        <v>107.5</v>
      </c>
    </row>
    <row r="44" spans="2:9" x14ac:dyDescent="0.25">
      <c r="B44" s="1" t="s">
        <v>27</v>
      </c>
      <c r="C44" s="9">
        <f t="shared" si="7"/>
        <v>2</v>
      </c>
      <c r="E44" s="1" t="s">
        <v>33</v>
      </c>
      <c r="F44" s="9">
        <f t="shared" si="8"/>
        <v>2</v>
      </c>
      <c r="H44" s="5">
        <f t="shared" si="9"/>
        <v>66</v>
      </c>
      <c r="I44" s="5">
        <f t="shared" si="10"/>
        <v>50</v>
      </c>
    </row>
    <row r="45" spans="2:9" x14ac:dyDescent="0.25">
      <c r="B45" s="1" t="s">
        <v>27</v>
      </c>
      <c r="C45" s="9">
        <f t="shared" si="7"/>
        <v>2</v>
      </c>
      <c r="E45" s="1" t="s">
        <v>23</v>
      </c>
      <c r="F45" s="9">
        <f t="shared" si="8"/>
        <v>1</v>
      </c>
      <c r="H45" s="5">
        <f t="shared" si="9"/>
        <v>66</v>
      </c>
      <c r="I45" s="5">
        <f t="shared" si="10"/>
        <v>107.5</v>
      </c>
    </row>
    <row r="46" spans="2:9" x14ac:dyDescent="0.25">
      <c r="B46" s="1" t="s">
        <v>27</v>
      </c>
      <c r="C46" s="9">
        <f t="shared" si="7"/>
        <v>2</v>
      </c>
      <c r="E46" s="1" t="s">
        <v>23</v>
      </c>
      <c r="F46" s="9">
        <f t="shared" si="8"/>
        <v>1</v>
      </c>
      <c r="H46" s="5">
        <f t="shared" si="9"/>
        <v>66</v>
      </c>
      <c r="I46" s="5">
        <f t="shared" si="10"/>
        <v>107.5</v>
      </c>
    </row>
    <row r="47" spans="2:9" x14ac:dyDescent="0.25">
      <c r="B47" s="1" t="s">
        <v>27</v>
      </c>
      <c r="C47" s="9">
        <f t="shared" si="7"/>
        <v>2</v>
      </c>
      <c r="E47" s="1" t="s">
        <v>23</v>
      </c>
      <c r="F47" s="9">
        <f t="shared" si="8"/>
        <v>1</v>
      </c>
      <c r="H47" s="5">
        <f t="shared" si="9"/>
        <v>66</v>
      </c>
      <c r="I47" s="5">
        <f t="shared" si="10"/>
        <v>107.5</v>
      </c>
    </row>
    <row r="48" spans="2:9" x14ac:dyDescent="0.25">
      <c r="B48" s="1" t="s">
        <v>39</v>
      </c>
      <c r="C48" s="9">
        <f t="shared" si="7"/>
        <v>3</v>
      </c>
      <c r="E48" s="1" t="s">
        <v>23</v>
      </c>
      <c r="F48" s="9">
        <f t="shared" si="8"/>
        <v>1</v>
      </c>
      <c r="H48" s="5">
        <f t="shared" si="9"/>
        <v>16.5</v>
      </c>
      <c r="I48" s="5">
        <f t="shared" si="10"/>
        <v>107.5</v>
      </c>
    </row>
    <row r="49" spans="2:9" x14ac:dyDescent="0.25">
      <c r="B49" s="1" t="s">
        <v>19</v>
      </c>
      <c r="C49" s="9">
        <f t="shared" si="7"/>
        <v>1</v>
      </c>
      <c r="E49" s="1" t="s">
        <v>33</v>
      </c>
      <c r="F49" s="9">
        <f t="shared" si="8"/>
        <v>2</v>
      </c>
      <c r="H49" s="5">
        <f t="shared" si="9"/>
        <v>120</v>
      </c>
      <c r="I49" s="5">
        <f t="shared" si="10"/>
        <v>50</v>
      </c>
    </row>
    <row r="50" spans="2:9" x14ac:dyDescent="0.25">
      <c r="B50" s="1" t="s">
        <v>19</v>
      </c>
      <c r="C50" s="9">
        <f t="shared" si="7"/>
        <v>1</v>
      </c>
      <c r="E50" s="1" t="s">
        <v>33</v>
      </c>
      <c r="F50" s="9">
        <f t="shared" si="8"/>
        <v>2</v>
      </c>
      <c r="H50" s="5">
        <f t="shared" si="9"/>
        <v>120</v>
      </c>
      <c r="I50" s="5">
        <f t="shared" si="10"/>
        <v>50</v>
      </c>
    </row>
    <row r="51" spans="2:9" x14ac:dyDescent="0.25">
      <c r="B51" s="1" t="s">
        <v>19</v>
      </c>
      <c r="C51" s="9">
        <f t="shared" si="7"/>
        <v>1</v>
      </c>
      <c r="E51" s="1" t="s">
        <v>23</v>
      </c>
      <c r="F51" s="9">
        <f t="shared" si="8"/>
        <v>1</v>
      </c>
      <c r="H51" s="5">
        <f t="shared" si="9"/>
        <v>120</v>
      </c>
      <c r="I51" s="5">
        <f t="shared" si="10"/>
        <v>107.5</v>
      </c>
    </row>
    <row r="52" spans="2:9" x14ac:dyDescent="0.25">
      <c r="B52" s="1" t="s">
        <v>19</v>
      </c>
      <c r="C52" s="9">
        <f t="shared" si="7"/>
        <v>1</v>
      </c>
      <c r="E52" s="1" t="s">
        <v>23</v>
      </c>
      <c r="F52" s="9">
        <f t="shared" si="8"/>
        <v>1</v>
      </c>
      <c r="H52" s="5">
        <f t="shared" si="9"/>
        <v>120</v>
      </c>
      <c r="I52" s="5">
        <f t="shared" si="10"/>
        <v>107.5</v>
      </c>
    </row>
    <row r="53" spans="2:9" x14ac:dyDescent="0.25">
      <c r="B53" s="1" t="s">
        <v>27</v>
      </c>
      <c r="C53" s="9">
        <f t="shared" si="7"/>
        <v>2</v>
      </c>
      <c r="E53" s="1" t="s">
        <v>41</v>
      </c>
      <c r="F53" s="9">
        <f t="shared" si="8"/>
        <v>4</v>
      </c>
      <c r="H53" s="5">
        <f t="shared" si="9"/>
        <v>66</v>
      </c>
      <c r="I53" s="5">
        <f t="shared" si="10"/>
        <v>6.5</v>
      </c>
    </row>
    <row r="54" spans="2:9" x14ac:dyDescent="0.25">
      <c r="B54" s="1" t="s">
        <v>27</v>
      </c>
      <c r="C54" s="9">
        <f t="shared" si="7"/>
        <v>2</v>
      </c>
      <c r="E54" s="1" t="s">
        <v>33</v>
      </c>
      <c r="F54" s="9">
        <f t="shared" si="8"/>
        <v>2</v>
      </c>
      <c r="H54" s="5">
        <f t="shared" si="9"/>
        <v>66</v>
      </c>
      <c r="I54" s="5">
        <f t="shared" si="10"/>
        <v>50</v>
      </c>
    </row>
    <row r="55" spans="2:9" x14ac:dyDescent="0.25">
      <c r="B55" s="1" t="s">
        <v>19</v>
      </c>
      <c r="C55" s="9">
        <f t="shared" si="7"/>
        <v>1</v>
      </c>
      <c r="E55" s="1" t="s">
        <v>33</v>
      </c>
      <c r="F55" s="9">
        <f t="shared" si="8"/>
        <v>2</v>
      </c>
      <c r="H55" s="5">
        <f t="shared" si="9"/>
        <v>120</v>
      </c>
      <c r="I55" s="5">
        <f t="shared" si="10"/>
        <v>50</v>
      </c>
    </row>
    <row r="56" spans="2:9" x14ac:dyDescent="0.25">
      <c r="B56" s="1" t="s">
        <v>27</v>
      </c>
      <c r="C56" s="9">
        <f t="shared" si="7"/>
        <v>2</v>
      </c>
      <c r="E56" s="1" t="s">
        <v>23</v>
      </c>
      <c r="F56" s="9">
        <f t="shared" si="8"/>
        <v>1</v>
      </c>
      <c r="H56" s="5">
        <f t="shared" si="9"/>
        <v>66</v>
      </c>
      <c r="I56" s="5">
        <f t="shared" si="10"/>
        <v>107.5</v>
      </c>
    </row>
    <row r="57" spans="2:9" x14ac:dyDescent="0.25">
      <c r="B57" s="1" t="s">
        <v>27</v>
      </c>
      <c r="C57" s="9">
        <f t="shared" si="7"/>
        <v>2</v>
      </c>
      <c r="E57" s="1" t="s">
        <v>33</v>
      </c>
      <c r="F57" s="9">
        <f t="shared" si="8"/>
        <v>2</v>
      </c>
      <c r="H57" s="5">
        <f t="shared" si="9"/>
        <v>66</v>
      </c>
      <c r="I57" s="5">
        <f t="shared" si="10"/>
        <v>50</v>
      </c>
    </row>
    <row r="58" spans="2:9" x14ac:dyDescent="0.25">
      <c r="B58" s="1" t="s">
        <v>27</v>
      </c>
      <c r="C58" s="9">
        <f t="shared" si="7"/>
        <v>2</v>
      </c>
      <c r="E58" s="1" t="s">
        <v>33</v>
      </c>
      <c r="F58" s="9">
        <f t="shared" si="8"/>
        <v>2</v>
      </c>
      <c r="H58" s="5">
        <f t="shared" si="9"/>
        <v>66</v>
      </c>
      <c r="I58" s="5">
        <f t="shared" si="10"/>
        <v>50</v>
      </c>
    </row>
    <row r="59" spans="2:9" x14ac:dyDescent="0.25">
      <c r="B59" s="1" t="s">
        <v>27</v>
      </c>
      <c r="C59" s="9">
        <f t="shared" si="7"/>
        <v>2</v>
      </c>
      <c r="E59" s="1" t="s">
        <v>23</v>
      </c>
      <c r="F59" s="9">
        <f t="shared" si="8"/>
        <v>1</v>
      </c>
      <c r="H59" s="5">
        <f t="shared" si="9"/>
        <v>66</v>
      </c>
      <c r="I59" s="5">
        <f t="shared" si="10"/>
        <v>107.5</v>
      </c>
    </row>
    <row r="60" spans="2:9" x14ac:dyDescent="0.25">
      <c r="B60" s="1" t="s">
        <v>27</v>
      </c>
      <c r="C60" s="9">
        <f t="shared" si="7"/>
        <v>2</v>
      </c>
      <c r="E60" s="1" t="s">
        <v>33</v>
      </c>
      <c r="F60" s="9">
        <f t="shared" si="8"/>
        <v>2</v>
      </c>
      <c r="H60" s="5">
        <f t="shared" si="9"/>
        <v>66</v>
      </c>
      <c r="I60" s="5">
        <f t="shared" si="10"/>
        <v>50</v>
      </c>
    </row>
    <row r="61" spans="2:9" x14ac:dyDescent="0.25">
      <c r="B61" s="1" t="s">
        <v>39</v>
      </c>
      <c r="C61" s="9">
        <f t="shared" si="7"/>
        <v>3</v>
      </c>
      <c r="E61" s="1" t="s">
        <v>33</v>
      </c>
      <c r="F61" s="9">
        <f t="shared" si="8"/>
        <v>2</v>
      </c>
      <c r="H61" s="5">
        <f t="shared" si="9"/>
        <v>16.5</v>
      </c>
      <c r="I61" s="5">
        <f t="shared" si="10"/>
        <v>50</v>
      </c>
    </row>
    <row r="62" spans="2:9" x14ac:dyDescent="0.25">
      <c r="B62" s="1" t="s">
        <v>19</v>
      </c>
      <c r="C62" s="9">
        <f t="shared" si="7"/>
        <v>1</v>
      </c>
      <c r="E62" s="1" t="s">
        <v>33</v>
      </c>
      <c r="F62" s="9">
        <f t="shared" si="8"/>
        <v>2</v>
      </c>
      <c r="H62" s="5">
        <f t="shared" si="9"/>
        <v>120</v>
      </c>
      <c r="I62" s="5">
        <f t="shared" si="10"/>
        <v>50</v>
      </c>
    </row>
    <row r="63" spans="2:9" x14ac:dyDescent="0.25">
      <c r="B63" s="1" t="s">
        <v>39</v>
      </c>
      <c r="C63" s="9">
        <f t="shared" si="7"/>
        <v>3</v>
      </c>
      <c r="E63" s="1" t="s">
        <v>61</v>
      </c>
      <c r="F63" s="9">
        <f t="shared" si="8"/>
        <v>5</v>
      </c>
      <c r="H63" s="5">
        <f t="shared" si="9"/>
        <v>16.5</v>
      </c>
      <c r="I63" s="5">
        <f t="shared" si="10"/>
        <v>1</v>
      </c>
    </row>
    <row r="64" spans="2:9" x14ac:dyDescent="0.25">
      <c r="B64" s="1" t="s">
        <v>27</v>
      </c>
      <c r="C64" s="9">
        <f t="shared" si="7"/>
        <v>2</v>
      </c>
      <c r="E64" s="1" t="s">
        <v>23</v>
      </c>
      <c r="F64" s="9">
        <f t="shared" si="8"/>
        <v>1</v>
      </c>
      <c r="H64" s="5">
        <f t="shared" si="9"/>
        <v>66</v>
      </c>
      <c r="I64" s="5">
        <f t="shared" si="10"/>
        <v>107.5</v>
      </c>
    </row>
    <row r="65" spans="2:9" x14ac:dyDescent="0.25">
      <c r="B65" s="1" t="s">
        <v>19</v>
      </c>
      <c r="C65" s="9">
        <f t="shared" si="7"/>
        <v>1</v>
      </c>
      <c r="E65" s="1" t="s">
        <v>33</v>
      </c>
      <c r="F65" s="9">
        <f t="shared" si="8"/>
        <v>2</v>
      </c>
      <c r="H65" s="5">
        <f t="shared" si="9"/>
        <v>120</v>
      </c>
      <c r="I65" s="5">
        <f t="shared" si="10"/>
        <v>50</v>
      </c>
    </row>
    <row r="66" spans="2:9" x14ac:dyDescent="0.25">
      <c r="B66" s="1" t="s">
        <v>27</v>
      </c>
      <c r="C66" s="9">
        <f t="shared" si="7"/>
        <v>2</v>
      </c>
      <c r="E66" s="1" t="s">
        <v>41</v>
      </c>
      <c r="F66" s="9">
        <f t="shared" si="8"/>
        <v>4</v>
      </c>
      <c r="H66" s="5">
        <f t="shared" si="9"/>
        <v>66</v>
      </c>
      <c r="I66" s="5">
        <f t="shared" si="10"/>
        <v>6.5</v>
      </c>
    </row>
    <row r="67" spans="2:9" x14ac:dyDescent="0.25">
      <c r="B67" s="1" t="s">
        <v>27</v>
      </c>
      <c r="C67" s="9">
        <f t="shared" si="7"/>
        <v>2</v>
      </c>
      <c r="E67" s="1" t="s">
        <v>33</v>
      </c>
      <c r="F67" s="9">
        <f t="shared" si="8"/>
        <v>2</v>
      </c>
      <c r="H67" s="5">
        <f t="shared" si="9"/>
        <v>66</v>
      </c>
      <c r="I67" s="5">
        <f t="shared" si="10"/>
        <v>50</v>
      </c>
    </row>
    <row r="68" spans="2:9" x14ac:dyDescent="0.25">
      <c r="B68" s="1" t="s">
        <v>27</v>
      </c>
      <c r="C68" s="9">
        <f t="shared" si="7"/>
        <v>2</v>
      </c>
      <c r="E68" s="1" t="s">
        <v>33</v>
      </c>
      <c r="F68" s="9">
        <f t="shared" si="8"/>
        <v>2</v>
      </c>
      <c r="H68" s="5">
        <f t="shared" si="9"/>
        <v>66</v>
      </c>
      <c r="I68" s="5">
        <f t="shared" si="10"/>
        <v>50</v>
      </c>
    </row>
    <row r="69" spans="2:9" x14ac:dyDescent="0.25">
      <c r="B69" s="1" t="s">
        <v>27</v>
      </c>
      <c r="C69" s="9">
        <f t="shared" si="7"/>
        <v>2</v>
      </c>
      <c r="E69" s="1" t="s">
        <v>33</v>
      </c>
      <c r="F69" s="9">
        <f t="shared" si="8"/>
        <v>2</v>
      </c>
      <c r="H69" s="5">
        <f t="shared" si="9"/>
        <v>66</v>
      </c>
      <c r="I69" s="5">
        <f t="shared" si="10"/>
        <v>50</v>
      </c>
    </row>
    <row r="70" spans="2:9" x14ac:dyDescent="0.25">
      <c r="B70" s="1" t="s">
        <v>19</v>
      </c>
      <c r="C70" s="9">
        <f t="shared" si="7"/>
        <v>1</v>
      </c>
      <c r="E70" s="1" t="s">
        <v>33</v>
      </c>
      <c r="F70" s="9">
        <f t="shared" si="8"/>
        <v>2</v>
      </c>
      <c r="H70" s="5">
        <f t="shared" si="9"/>
        <v>120</v>
      </c>
      <c r="I70" s="5">
        <f t="shared" si="10"/>
        <v>50</v>
      </c>
    </row>
    <row r="71" spans="2:9" x14ac:dyDescent="0.25">
      <c r="B71" s="1" t="s">
        <v>27</v>
      </c>
      <c r="C71" s="9">
        <f t="shared" si="7"/>
        <v>2</v>
      </c>
      <c r="E71" s="1" t="s">
        <v>35</v>
      </c>
      <c r="F71" s="9">
        <f t="shared" si="8"/>
        <v>3</v>
      </c>
      <c r="H71" s="5">
        <f t="shared" si="9"/>
        <v>66</v>
      </c>
      <c r="I71" s="5">
        <f t="shared" si="10"/>
        <v>15.5</v>
      </c>
    </row>
    <row r="72" spans="2:9" x14ac:dyDescent="0.25">
      <c r="B72" s="1" t="s">
        <v>19</v>
      </c>
      <c r="C72" s="9">
        <f t="shared" si="7"/>
        <v>1</v>
      </c>
      <c r="E72" s="1" t="s">
        <v>23</v>
      </c>
      <c r="F72" s="9">
        <f t="shared" si="8"/>
        <v>1</v>
      </c>
      <c r="H72" s="5">
        <f t="shared" si="9"/>
        <v>120</v>
      </c>
      <c r="I72" s="5">
        <f t="shared" si="10"/>
        <v>107.5</v>
      </c>
    </row>
    <row r="73" spans="2:9" x14ac:dyDescent="0.25">
      <c r="B73" s="1" t="s">
        <v>19</v>
      </c>
      <c r="C73" s="9">
        <f t="shared" si="7"/>
        <v>1</v>
      </c>
      <c r="E73" s="1" t="s">
        <v>23</v>
      </c>
      <c r="F73" s="9">
        <f t="shared" si="8"/>
        <v>1</v>
      </c>
      <c r="H73" s="5">
        <f t="shared" si="9"/>
        <v>120</v>
      </c>
      <c r="I73" s="5">
        <f t="shared" si="10"/>
        <v>107.5</v>
      </c>
    </row>
    <row r="74" spans="2:9" x14ac:dyDescent="0.25">
      <c r="B74" s="1" t="s">
        <v>27</v>
      </c>
      <c r="C74" s="9">
        <f t="shared" si="7"/>
        <v>2</v>
      </c>
      <c r="E74" s="1" t="s">
        <v>33</v>
      </c>
      <c r="F74" s="9">
        <f t="shared" si="8"/>
        <v>2</v>
      </c>
      <c r="H74" s="5">
        <f t="shared" si="9"/>
        <v>66</v>
      </c>
      <c r="I74" s="5">
        <f t="shared" si="10"/>
        <v>50</v>
      </c>
    </row>
    <row r="75" spans="2:9" x14ac:dyDescent="0.25">
      <c r="B75" s="1" t="s">
        <v>39</v>
      </c>
      <c r="C75" s="9">
        <f t="shared" si="7"/>
        <v>3</v>
      </c>
      <c r="E75" s="1" t="s">
        <v>23</v>
      </c>
      <c r="F75" s="9">
        <f t="shared" si="8"/>
        <v>1</v>
      </c>
      <c r="H75" s="5">
        <f t="shared" si="9"/>
        <v>16.5</v>
      </c>
      <c r="I75" s="5">
        <f t="shared" si="10"/>
        <v>107.5</v>
      </c>
    </row>
    <row r="76" spans="2:9" x14ac:dyDescent="0.25">
      <c r="B76" s="1" t="s">
        <v>27</v>
      </c>
      <c r="C76" s="9">
        <f t="shared" si="7"/>
        <v>2</v>
      </c>
      <c r="E76" s="1" t="s">
        <v>23</v>
      </c>
      <c r="F76" s="9">
        <f t="shared" si="8"/>
        <v>1</v>
      </c>
      <c r="H76" s="5">
        <f t="shared" si="9"/>
        <v>66</v>
      </c>
      <c r="I76" s="5">
        <f t="shared" si="10"/>
        <v>107.5</v>
      </c>
    </row>
    <row r="77" spans="2:9" x14ac:dyDescent="0.25">
      <c r="B77" s="1" t="s">
        <v>27</v>
      </c>
      <c r="C77" s="9">
        <f t="shared" si="7"/>
        <v>2</v>
      </c>
      <c r="E77" s="1" t="s">
        <v>33</v>
      </c>
      <c r="F77" s="9">
        <f t="shared" si="8"/>
        <v>2</v>
      </c>
      <c r="H77" s="5">
        <f t="shared" si="9"/>
        <v>66</v>
      </c>
      <c r="I77" s="5">
        <f t="shared" si="10"/>
        <v>50</v>
      </c>
    </row>
    <row r="78" spans="2:9" x14ac:dyDescent="0.25">
      <c r="B78" s="1" t="s">
        <v>27</v>
      </c>
      <c r="C78" s="9">
        <f t="shared" ref="C78:C141" si="11">_xlfn.IFS(B78=$B$5, 1, B78=$B$6, 2, B78=$B$7, 3, B78=$B$8,4)</f>
        <v>2</v>
      </c>
      <c r="E78" s="1" t="s">
        <v>41</v>
      </c>
      <c r="F78" s="9">
        <f t="shared" ref="F78:F141" si="12">_xlfn.IFS(E78=$C$3, 1, E78=$D$3, 2, E78=$E$3, 3, E78=$F$3, 4, E78=$G$3, 5)</f>
        <v>4</v>
      </c>
      <c r="H78" s="5">
        <f t="shared" ref="H78:H141" si="13">_xlfn.RANK.AVG(C78, $C$13:$C$146, 0)</f>
        <v>66</v>
      </c>
      <c r="I78" s="5">
        <f t="shared" ref="I78:I141" si="14">_xlfn.RANK.AVG(F78,$F$13:$F$146, 0)</f>
        <v>6.5</v>
      </c>
    </row>
    <row r="79" spans="2:9" x14ac:dyDescent="0.25">
      <c r="B79" s="1" t="s">
        <v>27</v>
      </c>
      <c r="C79" s="9">
        <f t="shared" si="11"/>
        <v>2</v>
      </c>
      <c r="E79" s="1" t="s">
        <v>23</v>
      </c>
      <c r="F79" s="9">
        <f t="shared" si="12"/>
        <v>1</v>
      </c>
      <c r="H79" s="5">
        <f t="shared" si="13"/>
        <v>66</v>
      </c>
      <c r="I79" s="5">
        <f t="shared" si="14"/>
        <v>107.5</v>
      </c>
    </row>
    <row r="80" spans="2:9" x14ac:dyDescent="0.25">
      <c r="B80" s="1" t="s">
        <v>27</v>
      </c>
      <c r="C80" s="9">
        <f t="shared" si="11"/>
        <v>2</v>
      </c>
      <c r="E80" s="1" t="s">
        <v>23</v>
      </c>
      <c r="F80" s="9">
        <f t="shared" si="12"/>
        <v>1</v>
      </c>
      <c r="H80" s="5">
        <f t="shared" si="13"/>
        <v>66</v>
      </c>
      <c r="I80" s="5">
        <f t="shared" si="14"/>
        <v>107.5</v>
      </c>
    </row>
    <row r="81" spans="2:9" x14ac:dyDescent="0.25">
      <c r="B81" s="1" t="s">
        <v>27</v>
      </c>
      <c r="C81" s="9">
        <f t="shared" si="11"/>
        <v>2</v>
      </c>
      <c r="E81" s="1" t="s">
        <v>33</v>
      </c>
      <c r="F81" s="9">
        <f t="shared" si="12"/>
        <v>2</v>
      </c>
      <c r="H81" s="5">
        <f t="shared" si="13"/>
        <v>66</v>
      </c>
      <c r="I81" s="5">
        <f t="shared" si="14"/>
        <v>50</v>
      </c>
    </row>
    <row r="82" spans="2:9" x14ac:dyDescent="0.25">
      <c r="B82" s="1" t="s">
        <v>27</v>
      </c>
      <c r="C82" s="9">
        <f t="shared" si="11"/>
        <v>2</v>
      </c>
      <c r="E82" s="1" t="s">
        <v>33</v>
      </c>
      <c r="F82" s="9">
        <f t="shared" si="12"/>
        <v>2</v>
      </c>
      <c r="H82" s="5">
        <f t="shared" si="13"/>
        <v>66</v>
      </c>
      <c r="I82" s="5">
        <f t="shared" si="14"/>
        <v>50</v>
      </c>
    </row>
    <row r="83" spans="2:9" x14ac:dyDescent="0.25">
      <c r="B83" s="1" t="s">
        <v>27</v>
      </c>
      <c r="C83" s="9">
        <f t="shared" si="11"/>
        <v>2</v>
      </c>
      <c r="E83" s="1" t="s">
        <v>23</v>
      </c>
      <c r="F83" s="9">
        <f t="shared" si="12"/>
        <v>1</v>
      </c>
      <c r="H83" s="5">
        <f t="shared" si="13"/>
        <v>66</v>
      </c>
      <c r="I83" s="5">
        <f t="shared" si="14"/>
        <v>107.5</v>
      </c>
    </row>
    <row r="84" spans="2:9" x14ac:dyDescent="0.25">
      <c r="B84" s="1" t="s">
        <v>27</v>
      </c>
      <c r="C84" s="9">
        <f t="shared" si="11"/>
        <v>2</v>
      </c>
      <c r="E84" s="1" t="s">
        <v>33</v>
      </c>
      <c r="F84" s="9">
        <f t="shared" si="12"/>
        <v>2</v>
      </c>
      <c r="H84" s="5">
        <f t="shared" si="13"/>
        <v>66</v>
      </c>
      <c r="I84" s="5">
        <f t="shared" si="14"/>
        <v>50</v>
      </c>
    </row>
    <row r="85" spans="2:9" x14ac:dyDescent="0.25">
      <c r="B85" s="1" t="s">
        <v>39</v>
      </c>
      <c r="C85" s="9">
        <f t="shared" si="11"/>
        <v>3</v>
      </c>
      <c r="E85" s="1" t="s">
        <v>23</v>
      </c>
      <c r="F85" s="9">
        <f t="shared" si="12"/>
        <v>1</v>
      </c>
      <c r="H85" s="5">
        <f t="shared" si="13"/>
        <v>16.5</v>
      </c>
      <c r="I85" s="5">
        <f t="shared" si="14"/>
        <v>107.5</v>
      </c>
    </row>
    <row r="86" spans="2:9" x14ac:dyDescent="0.25">
      <c r="B86" s="1" t="s">
        <v>27</v>
      </c>
      <c r="C86" s="9">
        <f t="shared" si="11"/>
        <v>2</v>
      </c>
      <c r="E86" s="1" t="s">
        <v>33</v>
      </c>
      <c r="F86" s="9">
        <f t="shared" si="12"/>
        <v>2</v>
      </c>
      <c r="H86" s="5">
        <f t="shared" si="13"/>
        <v>66</v>
      </c>
      <c r="I86" s="5">
        <f t="shared" si="14"/>
        <v>50</v>
      </c>
    </row>
    <row r="87" spans="2:9" x14ac:dyDescent="0.25">
      <c r="B87" s="1" t="s">
        <v>27</v>
      </c>
      <c r="C87" s="9">
        <f t="shared" si="11"/>
        <v>2</v>
      </c>
      <c r="E87" s="1" t="s">
        <v>23</v>
      </c>
      <c r="F87" s="9">
        <f t="shared" si="12"/>
        <v>1</v>
      </c>
      <c r="H87" s="5">
        <f t="shared" si="13"/>
        <v>66</v>
      </c>
      <c r="I87" s="5">
        <f t="shared" si="14"/>
        <v>107.5</v>
      </c>
    </row>
    <row r="88" spans="2:9" x14ac:dyDescent="0.25">
      <c r="B88" s="1" t="s">
        <v>19</v>
      </c>
      <c r="C88" s="9">
        <f t="shared" si="11"/>
        <v>1</v>
      </c>
      <c r="E88" s="1" t="s">
        <v>23</v>
      </c>
      <c r="F88" s="9">
        <f t="shared" si="12"/>
        <v>1</v>
      </c>
      <c r="H88" s="5">
        <f t="shared" si="13"/>
        <v>120</v>
      </c>
      <c r="I88" s="5">
        <f t="shared" si="14"/>
        <v>107.5</v>
      </c>
    </row>
    <row r="89" spans="2:9" x14ac:dyDescent="0.25">
      <c r="B89" s="1" t="s">
        <v>27</v>
      </c>
      <c r="C89" s="9">
        <f t="shared" si="11"/>
        <v>2</v>
      </c>
      <c r="E89" s="1" t="s">
        <v>23</v>
      </c>
      <c r="F89" s="9">
        <f t="shared" si="12"/>
        <v>1</v>
      </c>
      <c r="H89" s="5">
        <f t="shared" si="13"/>
        <v>66</v>
      </c>
      <c r="I89" s="5">
        <f t="shared" si="14"/>
        <v>107.5</v>
      </c>
    </row>
    <row r="90" spans="2:9" x14ac:dyDescent="0.25">
      <c r="B90" s="1" t="s">
        <v>27</v>
      </c>
      <c r="C90" s="9">
        <f t="shared" si="11"/>
        <v>2</v>
      </c>
      <c r="E90" s="1" t="s">
        <v>23</v>
      </c>
      <c r="F90" s="9">
        <f t="shared" si="12"/>
        <v>1</v>
      </c>
      <c r="H90" s="5">
        <f t="shared" si="13"/>
        <v>66</v>
      </c>
      <c r="I90" s="5">
        <f t="shared" si="14"/>
        <v>107.5</v>
      </c>
    </row>
    <row r="91" spans="2:9" x14ac:dyDescent="0.25">
      <c r="B91" s="1" t="s">
        <v>27</v>
      </c>
      <c r="C91" s="9">
        <f t="shared" si="11"/>
        <v>2</v>
      </c>
      <c r="E91" s="1" t="s">
        <v>23</v>
      </c>
      <c r="F91" s="9">
        <f t="shared" si="12"/>
        <v>1</v>
      </c>
      <c r="H91" s="5">
        <f t="shared" si="13"/>
        <v>66</v>
      </c>
      <c r="I91" s="5">
        <f t="shared" si="14"/>
        <v>107.5</v>
      </c>
    </row>
    <row r="92" spans="2:9" x14ac:dyDescent="0.25">
      <c r="B92" s="1" t="s">
        <v>27</v>
      </c>
      <c r="C92" s="9">
        <f t="shared" si="11"/>
        <v>2</v>
      </c>
      <c r="E92" s="1" t="s">
        <v>23</v>
      </c>
      <c r="F92" s="9">
        <f t="shared" si="12"/>
        <v>1</v>
      </c>
      <c r="H92" s="5">
        <f t="shared" si="13"/>
        <v>66</v>
      </c>
      <c r="I92" s="5">
        <f t="shared" si="14"/>
        <v>107.5</v>
      </c>
    </row>
    <row r="93" spans="2:9" x14ac:dyDescent="0.25">
      <c r="B93" s="1" t="s">
        <v>39</v>
      </c>
      <c r="C93" s="9">
        <f t="shared" si="11"/>
        <v>3</v>
      </c>
      <c r="E93" s="1" t="s">
        <v>33</v>
      </c>
      <c r="F93" s="9">
        <f t="shared" si="12"/>
        <v>2</v>
      </c>
      <c r="H93" s="5">
        <f t="shared" si="13"/>
        <v>16.5</v>
      </c>
      <c r="I93" s="5">
        <f t="shared" si="14"/>
        <v>50</v>
      </c>
    </row>
    <row r="94" spans="2:9" x14ac:dyDescent="0.25">
      <c r="B94" s="1" t="s">
        <v>27</v>
      </c>
      <c r="C94" s="9">
        <f t="shared" si="11"/>
        <v>2</v>
      </c>
      <c r="E94" s="1" t="s">
        <v>35</v>
      </c>
      <c r="F94" s="9">
        <f t="shared" si="12"/>
        <v>3</v>
      </c>
      <c r="H94" s="5">
        <f t="shared" si="13"/>
        <v>66</v>
      </c>
      <c r="I94" s="5">
        <f t="shared" si="14"/>
        <v>15.5</v>
      </c>
    </row>
    <row r="95" spans="2:9" x14ac:dyDescent="0.25">
      <c r="B95" s="1" t="s">
        <v>19</v>
      </c>
      <c r="C95" s="9">
        <f t="shared" si="11"/>
        <v>1</v>
      </c>
      <c r="E95" s="1" t="s">
        <v>33</v>
      </c>
      <c r="F95" s="9">
        <f t="shared" si="12"/>
        <v>2</v>
      </c>
      <c r="H95" s="5">
        <f t="shared" si="13"/>
        <v>120</v>
      </c>
      <c r="I95" s="5">
        <f t="shared" si="14"/>
        <v>50</v>
      </c>
    </row>
    <row r="96" spans="2:9" x14ac:dyDescent="0.25">
      <c r="B96" s="1" t="s">
        <v>27</v>
      </c>
      <c r="C96" s="9">
        <f t="shared" si="11"/>
        <v>2</v>
      </c>
      <c r="E96" s="1" t="s">
        <v>33</v>
      </c>
      <c r="F96" s="9">
        <f t="shared" si="12"/>
        <v>2</v>
      </c>
      <c r="H96" s="5">
        <f t="shared" si="13"/>
        <v>66</v>
      </c>
      <c r="I96" s="5">
        <f t="shared" si="14"/>
        <v>50</v>
      </c>
    </row>
    <row r="97" spans="2:9" x14ac:dyDescent="0.25">
      <c r="B97" s="1" t="s">
        <v>42</v>
      </c>
      <c r="C97" s="9">
        <f t="shared" si="11"/>
        <v>4</v>
      </c>
      <c r="E97" s="1" t="s">
        <v>23</v>
      </c>
      <c r="F97" s="9">
        <f t="shared" si="12"/>
        <v>1</v>
      </c>
      <c r="H97" s="5">
        <f t="shared" si="13"/>
        <v>3.5</v>
      </c>
      <c r="I97" s="5">
        <f t="shared" si="14"/>
        <v>107.5</v>
      </c>
    </row>
    <row r="98" spans="2:9" x14ac:dyDescent="0.25">
      <c r="B98" s="1" t="s">
        <v>27</v>
      </c>
      <c r="C98" s="9">
        <f t="shared" si="11"/>
        <v>2</v>
      </c>
      <c r="E98" s="1" t="s">
        <v>23</v>
      </c>
      <c r="F98" s="9">
        <f t="shared" si="12"/>
        <v>1</v>
      </c>
      <c r="H98" s="5">
        <f t="shared" si="13"/>
        <v>66</v>
      </c>
      <c r="I98" s="5">
        <f t="shared" si="14"/>
        <v>107.5</v>
      </c>
    </row>
    <row r="99" spans="2:9" x14ac:dyDescent="0.25">
      <c r="B99" s="1" t="s">
        <v>27</v>
      </c>
      <c r="C99" s="9">
        <f t="shared" si="11"/>
        <v>2</v>
      </c>
      <c r="E99" s="1" t="s">
        <v>33</v>
      </c>
      <c r="F99" s="9">
        <f t="shared" si="12"/>
        <v>2</v>
      </c>
      <c r="H99" s="5">
        <f t="shared" si="13"/>
        <v>66</v>
      </c>
      <c r="I99" s="5">
        <f t="shared" si="14"/>
        <v>50</v>
      </c>
    </row>
    <row r="100" spans="2:9" x14ac:dyDescent="0.25">
      <c r="B100" s="1" t="s">
        <v>27</v>
      </c>
      <c r="C100" s="9">
        <f t="shared" si="11"/>
        <v>2</v>
      </c>
      <c r="E100" s="1" t="s">
        <v>33</v>
      </c>
      <c r="F100" s="9">
        <f t="shared" si="12"/>
        <v>2</v>
      </c>
      <c r="H100" s="5">
        <f t="shared" si="13"/>
        <v>66</v>
      </c>
      <c r="I100" s="5">
        <f t="shared" si="14"/>
        <v>50</v>
      </c>
    </row>
    <row r="101" spans="2:9" x14ac:dyDescent="0.25">
      <c r="B101" s="1" t="s">
        <v>27</v>
      </c>
      <c r="C101" s="9">
        <f t="shared" si="11"/>
        <v>2</v>
      </c>
      <c r="E101" s="1" t="s">
        <v>35</v>
      </c>
      <c r="F101" s="9">
        <f t="shared" si="12"/>
        <v>3</v>
      </c>
      <c r="H101" s="5">
        <f t="shared" si="13"/>
        <v>66</v>
      </c>
      <c r="I101" s="5">
        <f t="shared" si="14"/>
        <v>15.5</v>
      </c>
    </row>
    <row r="102" spans="2:9" x14ac:dyDescent="0.25">
      <c r="B102" s="1" t="s">
        <v>27</v>
      </c>
      <c r="C102" s="9">
        <f t="shared" si="11"/>
        <v>2</v>
      </c>
      <c r="E102" s="1" t="s">
        <v>33</v>
      </c>
      <c r="F102" s="9">
        <f t="shared" si="12"/>
        <v>2</v>
      </c>
      <c r="H102" s="5">
        <f t="shared" si="13"/>
        <v>66</v>
      </c>
      <c r="I102" s="5">
        <f t="shared" si="14"/>
        <v>50</v>
      </c>
    </row>
    <row r="103" spans="2:9" x14ac:dyDescent="0.25">
      <c r="B103" s="1" t="s">
        <v>39</v>
      </c>
      <c r="C103" s="9">
        <f t="shared" si="11"/>
        <v>3</v>
      </c>
      <c r="E103" s="1" t="s">
        <v>33</v>
      </c>
      <c r="F103" s="9">
        <f t="shared" si="12"/>
        <v>2</v>
      </c>
      <c r="H103" s="5">
        <f t="shared" si="13"/>
        <v>16.5</v>
      </c>
      <c r="I103" s="5">
        <f t="shared" si="14"/>
        <v>50</v>
      </c>
    </row>
    <row r="104" spans="2:9" x14ac:dyDescent="0.25">
      <c r="B104" s="1" t="s">
        <v>27</v>
      </c>
      <c r="C104" s="9">
        <f t="shared" si="11"/>
        <v>2</v>
      </c>
      <c r="E104" s="1" t="s">
        <v>33</v>
      </c>
      <c r="F104" s="9">
        <f t="shared" si="12"/>
        <v>2</v>
      </c>
      <c r="H104" s="5">
        <f t="shared" si="13"/>
        <v>66</v>
      </c>
      <c r="I104" s="5">
        <f t="shared" si="14"/>
        <v>50</v>
      </c>
    </row>
    <row r="105" spans="2:9" x14ac:dyDescent="0.25">
      <c r="B105" s="1" t="s">
        <v>27</v>
      </c>
      <c r="C105" s="9">
        <f t="shared" si="11"/>
        <v>2</v>
      </c>
      <c r="E105" s="1" t="s">
        <v>33</v>
      </c>
      <c r="F105" s="9">
        <f t="shared" si="12"/>
        <v>2</v>
      </c>
      <c r="H105" s="5">
        <f t="shared" si="13"/>
        <v>66</v>
      </c>
      <c r="I105" s="5">
        <f t="shared" si="14"/>
        <v>50</v>
      </c>
    </row>
    <row r="106" spans="2:9" x14ac:dyDescent="0.25">
      <c r="B106" s="1" t="s">
        <v>27</v>
      </c>
      <c r="C106" s="9">
        <f t="shared" si="11"/>
        <v>2</v>
      </c>
      <c r="E106" s="1" t="s">
        <v>23</v>
      </c>
      <c r="F106" s="9">
        <f t="shared" si="12"/>
        <v>1</v>
      </c>
      <c r="H106" s="5">
        <f t="shared" si="13"/>
        <v>66</v>
      </c>
      <c r="I106" s="5">
        <f t="shared" si="14"/>
        <v>107.5</v>
      </c>
    </row>
    <row r="107" spans="2:9" x14ac:dyDescent="0.25">
      <c r="B107" s="1" t="s">
        <v>27</v>
      </c>
      <c r="C107" s="9">
        <f t="shared" si="11"/>
        <v>2</v>
      </c>
      <c r="E107" s="1" t="s">
        <v>33</v>
      </c>
      <c r="F107" s="9">
        <f t="shared" si="12"/>
        <v>2</v>
      </c>
      <c r="H107" s="5">
        <f t="shared" si="13"/>
        <v>66</v>
      </c>
      <c r="I107" s="5">
        <f t="shared" si="14"/>
        <v>50</v>
      </c>
    </row>
    <row r="108" spans="2:9" x14ac:dyDescent="0.25">
      <c r="B108" s="1" t="s">
        <v>27</v>
      </c>
      <c r="C108" s="9">
        <f t="shared" si="11"/>
        <v>2</v>
      </c>
      <c r="E108" s="1" t="s">
        <v>23</v>
      </c>
      <c r="F108" s="9">
        <f t="shared" si="12"/>
        <v>1</v>
      </c>
      <c r="H108" s="5">
        <f t="shared" si="13"/>
        <v>66</v>
      </c>
      <c r="I108" s="5">
        <f t="shared" si="14"/>
        <v>107.5</v>
      </c>
    </row>
    <row r="109" spans="2:9" x14ac:dyDescent="0.25">
      <c r="B109" s="1" t="s">
        <v>19</v>
      </c>
      <c r="C109" s="9">
        <f t="shared" si="11"/>
        <v>1</v>
      </c>
      <c r="E109" s="1" t="s">
        <v>35</v>
      </c>
      <c r="F109" s="9">
        <f t="shared" si="12"/>
        <v>3</v>
      </c>
      <c r="H109" s="5">
        <f t="shared" si="13"/>
        <v>120</v>
      </c>
      <c r="I109" s="5">
        <f t="shared" si="14"/>
        <v>15.5</v>
      </c>
    </row>
    <row r="110" spans="2:9" x14ac:dyDescent="0.25">
      <c r="B110" s="1" t="s">
        <v>27</v>
      </c>
      <c r="C110" s="9">
        <f t="shared" si="11"/>
        <v>2</v>
      </c>
      <c r="E110" s="1" t="s">
        <v>33</v>
      </c>
      <c r="F110" s="9">
        <f t="shared" si="12"/>
        <v>2</v>
      </c>
      <c r="H110" s="5">
        <f t="shared" si="13"/>
        <v>66</v>
      </c>
      <c r="I110" s="5">
        <f t="shared" si="14"/>
        <v>50</v>
      </c>
    </row>
    <row r="111" spans="2:9" x14ac:dyDescent="0.25">
      <c r="B111" s="1" t="s">
        <v>19</v>
      </c>
      <c r="C111" s="9">
        <f t="shared" si="11"/>
        <v>1</v>
      </c>
      <c r="E111" s="1" t="s">
        <v>23</v>
      </c>
      <c r="F111" s="9">
        <f t="shared" si="12"/>
        <v>1</v>
      </c>
      <c r="H111" s="5">
        <f t="shared" si="13"/>
        <v>120</v>
      </c>
      <c r="I111" s="5">
        <f t="shared" si="14"/>
        <v>107.5</v>
      </c>
    </row>
    <row r="112" spans="2:9" x14ac:dyDescent="0.25">
      <c r="B112" s="1" t="s">
        <v>27</v>
      </c>
      <c r="C112" s="9">
        <f t="shared" si="11"/>
        <v>2</v>
      </c>
      <c r="E112" s="1" t="s">
        <v>33</v>
      </c>
      <c r="F112" s="9">
        <f t="shared" si="12"/>
        <v>2</v>
      </c>
      <c r="H112" s="5">
        <f t="shared" si="13"/>
        <v>66</v>
      </c>
      <c r="I112" s="5">
        <f t="shared" si="14"/>
        <v>50</v>
      </c>
    </row>
    <row r="113" spans="2:9" x14ac:dyDescent="0.25">
      <c r="B113" s="1" t="s">
        <v>27</v>
      </c>
      <c r="C113" s="9">
        <f t="shared" si="11"/>
        <v>2</v>
      </c>
      <c r="E113" s="1" t="s">
        <v>33</v>
      </c>
      <c r="F113" s="9">
        <f t="shared" si="12"/>
        <v>2</v>
      </c>
      <c r="H113" s="5">
        <f t="shared" si="13"/>
        <v>66</v>
      </c>
      <c r="I113" s="5">
        <f t="shared" si="14"/>
        <v>50</v>
      </c>
    </row>
    <row r="114" spans="2:9" x14ac:dyDescent="0.25">
      <c r="B114" s="1" t="s">
        <v>19</v>
      </c>
      <c r="C114" s="9">
        <f t="shared" si="11"/>
        <v>1</v>
      </c>
      <c r="E114" s="1" t="s">
        <v>41</v>
      </c>
      <c r="F114" s="9">
        <f t="shared" si="12"/>
        <v>4</v>
      </c>
      <c r="H114" s="5">
        <f t="shared" si="13"/>
        <v>120</v>
      </c>
      <c r="I114" s="5">
        <f t="shared" si="14"/>
        <v>6.5</v>
      </c>
    </row>
    <row r="115" spans="2:9" x14ac:dyDescent="0.25">
      <c r="B115" s="1" t="s">
        <v>27</v>
      </c>
      <c r="C115" s="9">
        <f t="shared" si="11"/>
        <v>2</v>
      </c>
      <c r="E115" s="1" t="s">
        <v>41</v>
      </c>
      <c r="F115" s="9">
        <f t="shared" si="12"/>
        <v>4</v>
      </c>
      <c r="H115" s="5">
        <f t="shared" si="13"/>
        <v>66</v>
      </c>
      <c r="I115" s="5">
        <f t="shared" si="14"/>
        <v>6.5</v>
      </c>
    </row>
    <row r="116" spans="2:9" x14ac:dyDescent="0.25">
      <c r="B116" s="1" t="s">
        <v>27</v>
      </c>
      <c r="C116" s="9">
        <f t="shared" si="11"/>
        <v>2</v>
      </c>
      <c r="E116" s="1" t="s">
        <v>33</v>
      </c>
      <c r="F116" s="9">
        <f t="shared" si="12"/>
        <v>2</v>
      </c>
      <c r="H116" s="5">
        <f t="shared" si="13"/>
        <v>66</v>
      </c>
      <c r="I116" s="5">
        <f t="shared" si="14"/>
        <v>50</v>
      </c>
    </row>
    <row r="117" spans="2:9" x14ac:dyDescent="0.25">
      <c r="B117" s="1" t="s">
        <v>19</v>
      </c>
      <c r="C117" s="9">
        <f t="shared" si="11"/>
        <v>1</v>
      </c>
      <c r="E117" s="1" t="s">
        <v>33</v>
      </c>
      <c r="F117" s="9">
        <f t="shared" si="12"/>
        <v>2</v>
      </c>
      <c r="H117" s="5">
        <f t="shared" si="13"/>
        <v>120</v>
      </c>
      <c r="I117" s="5">
        <f t="shared" si="14"/>
        <v>50</v>
      </c>
    </row>
    <row r="118" spans="2:9" x14ac:dyDescent="0.25">
      <c r="B118" s="1" t="s">
        <v>19</v>
      </c>
      <c r="C118" s="9">
        <f t="shared" si="11"/>
        <v>1</v>
      </c>
      <c r="E118" s="1" t="s">
        <v>23</v>
      </c>
      <c r="F118" s="9">
        <f t="shared" si="12"/>
        <v>1</v>
      </c>
      <c r="H118" s="5">
        <f t="shared" si="13"/>
        <v>120</v>
      </c>
      <c r="I118" s="5">
        <f t="shared" si="14"/>
        <v>107.5</v>
      </c>
    </row>
    <row r="119" spans="2:9" x14ac:dyDescent="0.25">
      <c r="B119" s="1" t="s">
        <v>39</v>
      </c>
      <c r="C119" s="9">
        <f t="shared" si="11"/>
        <v>3</v>
      </c>
      <c r="E119" s="1" t="s">
        <v>33</v>
      </c>
      <c r="F119" s="9">
        <f t="shared" si="12"/>
        <v>2</v>
      </c>
      <c r="H119" s="5">
        <f t="shared" si="13"/>
        <v>16.5</v>
      </c>
      <c r="I119" s="5">
        <f t="shared" si="14"/>
        <v>50</v>
      </c>
    </row>
    <row r="120" spans="2:9" x14ac:dyDescent="0.25">
      <c r="B120" s="1" t="s">
        <v>19</v>
      </c>
      <c r="C120" s="9">
        <f t="shared" si="11"/>
        <v>1</v>
      </c>
      <c r="E120" s="1" t="s">
        <v>33</v>
      </c>
      <c r="F120" s="9">
        <f t="shared" si="12"/>
        <v>2</v>
      </c>
      <c r="H120" s="5">
        <f t="shared" si="13"/>
        <v>120</v>
      </c>
      <c r="I120" s="5">
        <f t="shared" si="14"/>
        <v>50</v>
      </c>
    </row>
    <row r="121" spans="2:9" x14ac:dyDescent="0.25">
      <c r="B121" s="1" t="s">
        <v>27</v>
      </c>
      <c r="C121" s="9">
        <f t="shared" si="11"/>
        <v>2</v>
      </c>
      <c r="E121" s="1" t="s">
        <v>33</v>
      </c>
      <c r="F121" s="9">
        <f t="shared" si="12"/>
        <v>2</v>
      </c>
      <c r="H121" s="5">
        <f t="shared" si="13"/>
        <v>66</v>
      </c>
      <c r="I121" s="5">
        <f t="shared" si="14"/>
        <v>50</v>
      </c>
    </row>
    <row r="122" spans="2:9" x14ac:dyDescent="0.25">
      <c r="B122" s="1" t="s">
        <v>19</v>
      </c>
      <c r="C122" s="9">
        <f t="shared" si="11"/>
        <v>1</v>
      </c>
      <c r="E122" s="1" t="s">
        <v>23</v>
      </c>
      <c r="F122" s="9">
        <f t="shared" si="12"/>
        <v>1</v>
      </c>
      <c r="H122" s="5">
        <f t="shared" si="13"/>
        <v>120</v>
      </c>
      <c r="I122" s="5">
        <f t="shared" si="14"/>
        <v>107.5</v>
      </c>
    </row>
    <row r="123" spans="2:9" x14ac:dyDescent="0.25">
      <c r="B123" s="1" t="s">
        <v>27</v>
      </c>
      <c r="C123" s="9">
        <f t="shared" si="11"/>
        <v>2</v>
      </c>
      <c r="E123" s="1" t="s">
        <v>23</v>
      </c>
      <c r="F123" s="9">
        <f t="shared" si="12"/>
        <v>1</v>
      </c>
      <c r="H123" s="5">
        <f t="shared" si="13"/>
        <v>66</v>
      </c>
      <c r="I123" s="5">
        <f t="shared" si="14"/>
        <v>107.5</v>
      </c>
    </row>
    <row r="124" spans="2:9" x14ac:dyDescent="0.25">
      <c r="B124" s="1" t="s">
        <v>39</v>
      </c>
      <c r="C124" s="9">
        <f t="shared" si="11"/>
        <v>3</v>
      </c>
      <c r="E124" s="1" t="s">
        <v>33</v>
      </c>
      <c r="F124" s="9">
        <f t="shared" si="12"/>
        <v>2</v>
      </c>
      <c r="H124" s="5">
        <f t="shared" si="13"/>
        <v>16.5</v>
      </c>
      <c r="I124" s="5">
        <f t="shared" si="14"/>
        <v>50</v>
      </c>
    </row>
    <row r="125" spans="2:9" x14ac:dyDescent="0.25">
      <c r="B125" s="1" t="s">
        <v>27</v>
      </c>
      <c r="C125" s="9">
        <f t="shared" si="11"/>
        <v>2</v>
      </c>
      <c r="E125" s="1" t="s">
        <v>23</v>
      </c>
      <c r="F125" s="9">
        <f t="shared" si="12"/>
        <v>1</v>
      </c>
      <c r="H125" s="5">
        <f t="shared" si="13"/>
        <v>66</v>
      </c>
      <c r="I125" s="5">
        <f t="shared" si="14"/>
        <v>107.5</v>
      </c>
    </row>
    <row r="126" spans="2:9" x14ac:dyDescent="0.25">
      <c r="B126" s="1" t="s">
        <v>27</v>
      </c>
      <c r="C126" s="9">
        <f t="shared" si="11"/>
        <v>2</v>
      </c>
      <c r="E126" s="1" t="s">
        <v>33</v>
      </c>
      <c r="F126" s="9">
        <f t="shared" si="12"/>
        <v>2</v>
      </c>
      <c r="H126" s="5">
        <f t="shared" si="13"/>
        <v>66</v>
      </c>
      <c r="I126" s="5">
        <f t="shared" si="14"/>
        <v>50</v>
      </c>
    </row>
    <row r="127" spans="2:9" x14ac:dyDescent="0.25">
      <c r="B127" s="1" t="s">
        <v>27</v>
      </c>
      <c r="C127" s="9">
        <f t="shared" si="11"/>
        <v>2</v>
      </c>
      <c r="E127" s="1" t="s">
        <v>33</v>
      </c>
      <c r="F127" s="9">
        <f t="shared" si="12"/>
        <v>2</v>
      </c>
      <c r="H127" s="5">
        <f t="shared" si="13"/>
        <v>66</v>
      </c>
      <c r="I127" s="5">
        <f t="shared" si="14"/>
        <v>50</v>
      </c>
    </row>
    <row r="128" spans="2:9" x14ac:dyDescent="0.25">
      <c r="B128" s="1" t="s">
        <v>27</v>
      </c>
      <c r="C128" s="9">
        <f t="shared" si="11"/>
        <v>2</v>
      </c>
      <c r="E128" s="1" t="s">
        <v>33</v>
      </c>
      <c r="F128" s="9">
        <f t="shared" si="12"/>
        <v>2</v>
      </c>
      <c r="H128" s="5">
        <f t="shared" si="13"/>
        <v>66</v>
      </c>
      <c r="I128" s="5">
        <f t="shared" si="14"/>
        <v>50</v>
      </c>
    </row>
    <row r="129" spans="2:9" x14ac:dyDescent="0.25">
      <c r="B129" s="1" t="s">
        <v>27</v>
      </c>
      <c r="C129" s="9">
        <f t="shared" si="11"/>
        <v>2</v>
      </c>
      <c r="E129" s="1" t="s">
        <v>23</v>
      </c>
      <c r="F129" s="9">
        <f t="shared" si="12"/>
        <v>1</v>
      </c>
      <c r="H129" s="5">
        <f t="shared" si="13"/>
        <v>66</v>
      </c>
      <c r="I129" s="5">
        <f t="shared" si="14"/>
        <v>107.5</v>
      </c>
    </row>
    <row r="130" spans="2:9" x14ac:dyDescent="0.25">
      <c r="B130" s="1" t="s">
        <v>27</v>
      </c>
      <c r="C130" s="9">
        <f t="shared" si="11"/>
        <v>2</v>
      </c>
      <c r="E130" s="1" t="s">
        <v>23</v>
      </c>
      <c r="F130" s="9">
        <f t="shared" si="12"/>
        <v>1</v>
      </c>
      <c r="H130" s="5">
        <f t="shared" si="13"/>
        <v>66</v>
      </c>
      <c r="I130" s="5">
        <f t="shared" si="14"/>
        <v>107.5</v>
      </c>
    </row>
    <row r="131" spans="2:9" x14ac:dyDescent="0.25">
      <c r="B131" s="1" t="s">
        <v>27</v>
      </c>
      <c r="C131" s="9">
        <f t="shared" si="11"/>
        <v>2</v>
      </c>
      <c r="E131" s="1" t="s">
        <v>33</v>
      </c>
      <c r="F131" s="9">
        <f t="shared" si="12"/>
        <v>2</v>
      </c>
      <c r="H131" s="5">
        <f t="shared" si="13"/>
        <v>66</v>
      </c>
      <c r="I131" s="5">
        <f t="shared" si="14"/>
        <v>50</v>
      </c>
    </row>
    <row r="132" spans="2:9" x14ac:dyDescent="0.25">
      <c r="B132" s="1" t="s">
        <v>27</v>
      </c>
      <c r="C132" s="9">
        <f t="shared" si="11"/>
        <v>2</v>
      </c>
      <c r="E132" s="1" t="s">
        <v>23</v>
      </c>
      <c r="F132" s="9">
        <f t="shared" si="12"/>
        <v>1</v>
      </c>
      <c r="H132" s="5">
        <f t="shared" si="13"/>
        <v>66</v>
      </c>
      <c r="I132" s="5">
        <f t="shared" si="14"/>
        <v>107.5</v>
      </c>
    </row>
    <row r="133" spans="2:9" x14ac:dyDescent="0.25">
      <c r="B133" s="1" t="s">
        <v>39</v>
      </c>
      <c r="C133" s="9">
        <f t="shared" si="11"/>
        <v>3</v>
      </c>
      <c r="E133" s="1" t="s">
        <v>41</v>
      </c>
      <c r="F133" s="9">
        <f t="shared" si="12"/>
        <v>4</v>
      </c>
      <c r="H133" s="5">
        <f t="shared" si="13"/>
        <v>16.5</v>
      </c>
      <c r="I133" s="5">
        <f t="shared" si="14"/>
        <v>6.5</v>
      </c>
    </row>
    <row r="134" spans="2:9" x14ac:dyDescent="0.25">
      <c r="B134" s="1" t="s">
        <v>27</v>
      </c>
      <c r="C134" s="9">
        <f t="shared" si="11"/>
        <v>2</v>
      </c>
      <c r="E134" s="1" t="s">
        <v>33</v>
      </c>
      <c r="F134" s="9">
        <f t="shared" si="12"/>
        <v>2</v>
      </c>
      <c r="H134" s="5">
        <f t="shared" si="13"/>
        <v>66</v>
      </c>
      <c r="I134" s="5">
        <f t="shared" si="14"/>
        <v>50</v>
      </c>
    </row>
    <row r="135" spans="2:9" x14ac:dyDescent="0.25">
      <c r="B135" s="1" t="s">
        <v>39</v>
      </c>
      <c r="C135" s="9">
        <f t="shared" si="11"/>
        <v>3</v>
      </c>
      <c r="E135" s="1" t="s">
        <v>23</v>
      </c>
      <c r="F135" s="9">
        <f t="shared" si="12"/>
        <v>1</v>
      </c>
      <c r="H135" s="5">
        <f t="shared" si="13"/>
        <v>16.5</v>
      </c>
      <c r="I135" s="5">
        <f t="shared" si="14"/>
        <v>107.5</v>
      </c>
    </row>
    <row r="136" spans="2:9" x14ac:dyDescent="0.25">
      <c r="B136" s="1" t="s">
        <v>27</v>
      </c>
      <c r="C136" s="9">
        <f t="shared" si="11"/>
        <v>2</v>
      </c>
      <c r="E136" s="1" t="s">
        <v>23</v>
      </c>
      <c r="F136" s="9">
        <f t="shared" si="12"/>
        <v>1</v>
      </c>
      <c r="H136" s="5">
        <f t="shared" si="13"/>
        <v>66</v>
      </c>
      <c r="I136" s="5">
        <f t="shared" si="14"/>
        <v>107.5</v>
      </c>
    </row>
    <row r="137" spans="2:9" x14ac:dyDescent="0.25">
      <c r="B137" s="1" t="s">
        <v>27</v>
      </c>
      <c r="C137" s="9">
        <f t="shared" si="11"/>
        <v>2</v>
      </c>
      <c r="E137" s="1" t="s">
        <v>23</v>
      </c>
      <c r="F137" s="9">
        <f t="shared" si="12"/>
        <v>1</v>
      </c>
      <c r="H137" s="5">
        <f t="shared" si="13"/>
        <v>66</v>
      </c>
      <c r="I137" s="5">
        <f t="shared" si="14"/>
        <v>107.5</v>
      </c>
    </row>
    <row r="138" spans="2:9" x14ac:dyDescent="0.25">
      <c r="B138" s="1" t="s">
        <v>39</v>
      </c>
      <c r="C138" s="9">
        <f t="shared" si="11"/>
        <v>3</v>
      </c>
      <c r="E138" s="1" t="s">
        <v>23</v>
      </c>
      <c r="F138" s="9">
        <f t="shared" si="12"/>
        <v>1</v>
      </c>
      <c r="H138" s="5">
        <f t="shared" si="13"/>
        <v>16.5</v>
      </c>
      <c r="I138" s="5">
        <f t="shared" si="14"/>
        <v>107.5</v>
      </c>
    </row>
    <row r="139" spans="2:9" x14ac:dyDescent="0.25">
      <c r="B139" s="1" t="s">
        <v>27</v>
      </c>
      <c r="C139" s="9">
        <f t="shared" si="11"/>
        <v>2</v>
      </c>
      <c r="E139" s="1" t="s">
        <v>41</v>
      </c>
      <c r="F139" s="9">
        <f t="shared" si="12"/>
        <v>4</v>
      </c>
      <c r="H139" s="5">
        <f t="shared" si="13"/>
        <v>66</v>
      </c>
      <c r="I139" s="5">
        <f t="shared" si="14"/>
        <v>6.5</v>
      </c>
    </row>
    <row r="140" spans="2:9" x14ac:dyDescent="0.25">
      <c r="B140" s="1" t="s">
        <v>19</v>
      </c>
      <c r="C140" s="9">
        <f t="shared" si="11"/>
        <v>1</v>
      </c>
      <c r="E140" s="1" t="s">
        <v>23</v>
      </c>
      <c r="F140" s="9">
        <f t="shared" si="12"/>
        <v>1</v>
      </c>
      <c r="H140" s="5">
        <f t="shared" si="13"/>
        <v>120</v>
      </c>
      <c r="I140" s="5">
        <f t="shared" si="14"/>
        <v>107.5</v>
      </c>
    </row>
    <row r="141" spans="2:9" x14ac:dyDescent="0.25">
      <c r="B141" s="1" t="s">
        <v>27</v>
      </c>
      <c r="C141" s="9">
        <f t="shared" si="11"/>
        <v>2</v>
      </c>
      <c r="E141" s="1" t="s">
        <v>35</v>
      </c>
      <c r="F141" s="9">
        <f t="shared" si="12"/>
        <v>3</v>
      </c>
      <c r="H141" s="5">
        <f t="shared" si="13"/>
        <v>66</v>
      </c>
      <c r="I141" s="5">
        <f t="shared" si="14"/>
        <v>15.5</v>
      </c>
    </row>
    <row r="142" spans="2:9" x14ac:dyDescent="0.25">
      <c r="B142" s="1" t="s">
        <v>42</v>
      </c>
      <c r="C142" s="9">
        <f t="shared" ref="C142:C146" si="15">_xlfn.IFS(B142=$B$5, 1, B142=$B$6, 2, B142=$B$7, 3, B142=$B$8,4)</f>
        <v>4</v>
      </c>
      <c r="E142" s="1" t="s">
        <v>33</v>
      </c>
      <c r="F142" s="9">
        <f t="shared" ref="F142:F146" si="16">_xlfn.IFS(E142=$C$3, 1, E142=$D$3, 2, E142=$E$3, 3, E142=$F$3, 4, E142=$G$3, 5)</f>
        <v>2</v>
      </c>
      <c r="H142" s="5">
        <f t="shared" ref="H142:H146" si="17">_xlfn.RANK.AVG(C142, $C$13:$C$146, 0)</f>
        <v>3.5</v>
      </c>
      <c r="I142" s="5">
        <f t="shared" ref="I142:I146" si="18">_xlfn.RANK.AVG(F142,$F$13:$F$146, 0)</f>
        <v>50</v>
      </c>
    </row>
    <row r="143" spans="2:9" x14ac:dyDescent="0.25">
      <c r="B143" s="1" t="s">
        <v>19</v>
      </c>
      <c r="C143" s="9">
        <f t="shared" si="15"/>
        <v>1</v>
      </c>
      <c r="E143" s="1" t="s">
        <v>23</v>
      </c>
      <c r="F143" s="9">
        <f t="shared" si="16"/>
        <v>1</v>
      </c>
      <c r="H143" s="5">
        <f t="shared" si="17"/>
        <v>120</v>
      </c>
      <c r="I143" s="5">
        <f t="shared" si="18"/>
        <v>107.5</v>
      </c>
    </row>
    <row r="144" spans="2:9" x14ac:dyDescent="0.25">
      <c r="B144" s="1" t="s">
        <v>27</v>
      </c>
      <c r="C144" s="9">
        <f t="shared" si="15"/>
        <v>2</v>
      </c>
      <c r="E144" s="1" t="s">
        <v>23</v>
      </c>
      <c r="F144" s="9">
        <f t="shared" si="16"/>
        <v>1</v>
      </c>
      <c r="H144" s="5">
        <f t="shared" si="17"/>
        <v>66</v>
      </c>
      <c r="I144" s="5">
        <f t="shared" si="18"/>
        <v>107.5</v>
      </c>
    </row>
    <row r="145" spans="2:9" x14ac:dyDescent="0.25">
      <c r="B145" s="1" t="s">
        <v>39</v>
      </c>
      <c r="C145" s="9">
        <f t="shared" si="15"/>
        <v>3</v>
      </c>
      <c r="E145" s="1" t="s">
        <v>41</v>
      </c>
      <c r="F145" s="9">
        <f t="shared" si="16"/>
        <v>4</v>
      </c>
      <c r="H145" s="5">
        <f t="shared" si="17"/>
        <v>16.5</v>
      </c>
      <c r="I145" s="5">
        <f t="shared" si="18"/>
        <v>6.5</v>
      </c>
    </row>
    <row r="146" spans="2:9" x14ac:dyDescent="0.25">
      <c r="B146" s="1" t="s">
        <v>27</v>
      </c>
      <c r="C146" s="9">
        <f t="shared" si="15"/>
        <v>2</v>
      </c>
      <c r="E146" s="1" t="s">
        <v>23</v>
      </c>
      <c r="F146" s="9">
        <f t="shared" si="16"/>
        <v>1</v>
      </c>
      <c r="H146" s="5">
        <f t="shared" si="17"/>
        <v>66</v>
      </c>
      <c r="I146" s="5">
        <f t="shared" si="18"/>
        <v>107.5</v>
      </c>
    </row>
  </sheetData>
  <mergeCells count="3">
    <mergeCell ref="C2:F2"/>
    <mergeCell ref="H12:I1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F64-6D34-4385-A313-6FE9A0D61ECD}">
  <dimension ref="C2:R144"/>
  <sheetViews>
    <sheetView workbookViewId="0">
      <selection activeCell="R4" sqref="R4"/>
    </sheetView>
  </sheetViews>
  <sheetFormatPr defaultRowHeight="13.2" x14ac:dyDescent="0.25"/>
  <cols>
    <col min="18" max="18" width="12.33203125" bestFit="1" customWidth="1"/>
  </cols>
  <sheetData>
    <row r="2" spans="3:18" x14ac:dyDescent="0.25">
      <c r="E2" s="8" t="s">
        <v>95</v>
      </c>
      <c r="F2" s="3"/>
      <c r="G2" s="3"/>
      <c r="H2" s="3"/>
      <c r="M2" s="8" t="s">
        <v>100</v>
      </c>
      <c r="N2" s="3"/>
      <c r="O2" s="3"/>
    </row>
    <row r="3" spans="3:18" x14ac:dyDescent="0.25">
      <c r="C3" s="5" t="s">
        <v>78</v>
      </c>
      <c r="D3" s="4" t="s">
        <v>23</v>
      </c>
      <c r="E3" s="4" t="s">
        <v>33</v>
      </c>
      <c r="F3" s="4" t="s">
        <v>35</v>
      </c>
      <c r="G3" s="4" t="s">
        <v>41</v>
      </c>
      <c r="H3" s="4" t="s">
        <v>61</v>
      </c>
      <c r="I3" s="6" t="s">
        <v>82</v>
      </c>
      <c r="K3" s="5" t="s">
        <v>78</v>
      </c>
      <c r="L3" s="4" t="s">
        <v>23</v>
      </c>
      <c r="M3" s="4" t="s">
        <v>33</v>
      </c>
      <c r="N3" s="4" t="s">
        <v>35</v>
      </c>
      <c r="O3" s="4" t="s">
        <v>41</v>
      </c>
      <c r="P3" s="4" t="s">
        <v>61</v>
      </c>
      <c r="Q3" s="6"/>
    </row>
    <row r="4" spans="3:18" x14ac:dyDescent="0.25">
      <c r="C4" s="5" t="s">
        <v>94</v>
      </c>
      <c r="K4" s="5" t="s">
        <v>94</v>
      </c>
      <c r="R4" s="6" t="s">
        <v>106</v>
      </c>
    </row>
    <row r="5" spans="3:18" x14ac:dyDescent="0.25">
      <c r="C5" s="4" t="s">
        <v>21</v>
      </c>
      <c r="D5">
        <f>COUNTIFS('Ответы на форму (1)'!$M$2:$M$135, Лист3!C5, 'Ответы на форму (1)'!$O$2:$O$135, Лист3!$D$3)</f>
        <v>49</v>
      </c>
      <c r="E5">
        <f>COUNTIFS('Ответы на форму (1)'!$M$2:$M$135, Лист3!C5, 'Ответы на форму (1)'!$O$2:$O$135, Лист3!$E$3)</f>
        <v>42</v>
      </c>
      <c r="F5">
        <f>COUNTIFS('Ответы на форму (1)'!$M$2:$M$135, Лист3!C5, 'Ответы на форму (1)'!$O$2:$O$135, Лист3!$F$3)</f>
        <v>5</v>
      </c>
      <c r="G5">
        <f>COUNTIFS('Ответы на форму (1)'!$M$2:$M$135, Лист3!C5, 'Ответы на форму (1)'!$O$2:$O$135, Лист3!$G$3)</f>
        <v>8</v>
      </c>
      <c r="H5">
        <f>COUNTIFS('Ответы на форму (1)'!$M$2:$M$135, Лист3!C5, 'Ответы на форму (1)'!$O$2:$O$135, Лист3!$H$3)</f>
        <v>1</v>
      </c>
      <c r="I5">
        <f>SUM(D5:H5)</f>
        <v>105</v>
      </c>
      <c r="K5" s="4" t="s">
        <v>21</v>
      </c>
      <c r="L5" s="7">
        <f>I5*$D$8/$I$8</f>
        <v>42.313432835820898</v>
      </c>
      <c r="M5" s="7">
        <f>I5*$E$8/$I$8</f>
        <v>47.798507462686565</v>
      </c>
      <c r="N5" s="7">
        <f>I5*$F$8/$I$8</f>
        <v>6.2686567164179108</v>
      </c>
      <c r="O5" s="7">
        <f>I5*$G$8/$I$8</f>
        <v>7.8358208955223878</v>
      </c>
      <c r="P5" s="7">
        <f>I5*$H$8/$I$8</f>
        <v>0.78358208955223885</v>
      </c>
      <c r="R5">
        <f>_xlfn.CHISQ.TEST(D5:H7, L5:P7)</f>
        <v>0.16773363007514738</v>
      </c>
    </row>
    <row r="6" spans="3:18" x14ac:dyDescent="0.25">
      <c r="C6" s="4" t="s">
        <v>32</v>
      </c>
      <c r="D6">
        <f>COUNTIFS('Ответы на форму (1)'!$M$2:$M$135, Лист3!C6, 'Ответы на форму (1)'!$O$2:$O$135, Лист3!$D$3)</f>
        <v>0</v>
      </c>
      <c r="E6">
        <f>COUNTIFS('Ответы на форму (1)'!$M$2:$M$135, Лист3!C6, 'Ответы на форму (1)'!$O$2:$O$135, Лист3!$E$3)</f>
        <v>4</v>
      </c>
      <c r="F6">
        <f>COUNTIFS('Ответы на форму (1)'!$M$2:$M$135, Лист3!C6, 'Ответы на форму (1)'!$O$2:$O$135, Лист3!$F$3)</f>
        <v>1</v>
      </c>
      <c r="G6">
        <f>COUNTIFS('Ответы на форму (1)'!$M$2:$M$135, Лист3!C6, 'Ответы на форму (1)'!$O$2:$O$135, Лист3!$G$3)</f>
        <v>1</v>
      </c>
      <c r="H6">
        <f>COUNTIFS('Ответы на форму (1)'!$M$2:$M$135, Лист3!C6, 'Ответы на форму (1)'!$O$2:$O$135, Лист3!$H$3)</f>
        <v>0</v>
      </c>
      <c r="I6">
        <f t="shared" ref="I6:I7" si="0">SUM(D6:H6)</f>
        <v>6</v>
      </c>
      <c r="K6" s="4" t="s">
        <v>32</v>
      </c>
      <c r="L6" s="7">
        <f t="shared" ref="L6:L7" si="1">I6*$D$8/$I$8</f>
        <v>2.4179104477611939</v>
      </c>
      <c r="M6" s="7">
        <f t="shared" ref="M6:M7" si="2">I6*$E$8/$I$8</f>
        <v>2.7313432835820897</v>
      </c>
      <c r="N6" s="7">
        <f t="shared" ref="N6:N7" si="3">I6*$F$8/$I$8</f>
        <v>0.35820895522388058</v>
      </c>
      <c r="O6" s="7">
        <f t="shared" ref="O6:O7" si="4">I6*$G$8/$I$8</f>
        <v>0.44776119402985076</v>
      </c>
      <c r="P6" s="7">
        <f t="shared" ref="P6:P7" si="5">I6*$H$8/$I$8</f>
        <v>4.4776119402985072E-2</v>
      </c>
    </row>
    <row r="7" spans="3:18" x14ac:dyDescent="0.25">
      <c r="C7" s="4" t="s">
        <v>47</v>
      </c>
      <c r="D7">
        <f>COUNTIFS('Ответы на форму (1)'!$M$2:$M$135, Лист3!C7, 'Ответы на форму (1)'!$O$2:$O$135, Лист3!$D$3)</f>
        <v>5</v>
      </c>
      <c r="E7">
        <f>COUNTIFS('Ответы на форму (1)'!$M$2:$M$135, Лист3!C7, 'Ответы на форму (1)'!$O$2:$O$135, Лист3!$E$3)</f>
        <v>15</v>
      </c>
      <c r="F7">
        <f>COUNTIFS('Ответы на форму (1)'!$M$2:$M$135, Лист3!C7, 'Ответы на форму (1)'!$O$2:$O$135, Лист3!$F$3)</f>
        <v>2</v>
      </c>
      <c r="G7">
        <f>COUNTIFS('Ответы на форму (1)'!$M$2:$M$135, Лист3!C7, 'Ответы на форму (1)'!$O$2:$O$135, Лист3!$G$3)</f>
        <v>1</v>
      </c>
      <c r="H7">
        <f>COUNTIFS('Ответы на форму (1)'!$M$2:$M$135, Лист3!C7, 'Ответы на форму (1)'!$O$2:$O$135, Лист3!$H$3)</f>
        <v>0</v>
      </c>
      <c r="I7">
        <f t="shared" si="0"/>
        <v>23</v>
      </c>
      <c r="K7" s="4" t="s">
        <v>47</v>
      </c>
      <c r="L7" s="7">
        <f t="shared" si="1"/>
        <v>9.2686567164179099</v>
      </c>
      <c r="M7" s="7">
        <f t="shared" si="2"/>
        <v>10.470149253731343</v>
      </c>
      <c r="N7" s="7">
        <f t="shared" si="3"/>
        <v>1.3731343283582089</v>
      </c>
      <c r="O7" s="7">
        <f t="shared" si="4"/>
        <v>1.7164179104477613</v>
      </c>
      <c r="P7" s="7">
        <f t="shared" si="5"/>
        <v>0.17164179104477612</v>
      </c>
    </row>
    <row r="8" spans="3:18" x14ac:dyDescent="0.25">
      <c r="C8" s="6" t="s">
        <v>82</v>
      </c>
      <c r="D8">
        <f>SUM(D5:D7)</f>
        <v>54</v>
      </c>
      <c r="E8">
        <f t="shared" ref="E8:H8" si="6">SUM(E5:E7)</f>
        <v>61</v>
      </c>
      <c r="F8">
        <f t="shared" si="6"/>
        <v>8</v>
      </c>
      <c r="G8">
        <f t="shared" si="6"/>
        <v>10</v>
      </c>
      <c r="H8">
        <f t="shared" si="6"/>
        <v>1</v>
      </c>
      <c r="I8">
        <f>SUM(D5:H7)</f>
        <v>134</v>
      </c>
      <c r="K8" s="6"/>
    </row>
    <row r="10" spans="3:18" x14ac:dyDescent="0.25">
      <c r="I10" s="8" t="s">
        <v>90</v>
      </c>
      <c r="J10" s="3"/>
      <c r="L10" s="5" t="s">
        <v>91</v>
      </c>
      <c r="M10" s="5" t="s">
        <v>92</v>
      </c>
      <c r="N10" s="5" t="s">
        <v>93</v>
      </c>
    </row>
    <row r="11" spans="3:18" x14ac:dyDescent="0.25">
      <c r="C11" s="1" t="s">
        <v>21</v>
      </c>
      <c r="D11">
        <f>_xlfn.IFS(C11=$C$5, 1, C11=$C$6, 2, C11=$C$7, 3)</f>
        <v>1</v>
      </c>
      <c r="F11" s="1" t="s">
        <v>23</v>
      </c>
      <c r="G11" s="9">
        <f>_xlfn.IFS(F11=$D$3, 1, F11=$E$3, 2, F11=$F$3, 3, F11=$G$3, 4, F11=$H$3, 5)</f>
        <v>1</v>
      </c>
      <c r="I11">
        <f>_xlfn.RANK.AVG(D11, $D$11:$D$144, 0)</f>
        <v>82</v>
      </c>
      <c r="J11">
        <f>_xlfn.RANK.AVG(G11, $G$11:$G$144, 0)</f>
        <v>107.5</v>
      </c>
      <c r="L11">
        <f>CORREL(I11:I144, J11:J144)</f>
        <v>0.19805979787218123</v>
      </c>
      <c r="M11">
        <v>134</v>
      </c>
      <c r="N11">
        <v>0.17</v>
      </c>
    </row>
    <row r="12" spans="3:18" x14ac:dyDescent="0.25">
      <c r="C12" s="1" t="s">
        <v>21</v>
      </c>
      <c r="D12">
        <f t="shared" ref="D12:D75" si="7">_xlfn.IFS(C12=$C$5, 1, C12=$C$6, 2, C12=$C$7, 3)</f>
        <v>1</v>
      </c>
      <c r="F12" s="1" t="s">
        <v>23</v>
      </c>
      <c r="G12" s="9">
        <f t="shared" ref="G12:G75" si="8">_xlfn.IFS(F12=$D$3, 1, F12=$E$3, 2, F12=$F$3, 3, F12=$G$3, 4, F12=$H$3, 5)</f>
        <v>1</v>
      </c>
      <c r="I12">
        <f t="shared" ref="I12:I75" si="9">_xlfn.RANK.AVG(D12, $D$11:$D$144, 0)</f>
        <v>82</v>
      </c>
      <c r="J12">
        <f t="shared" ref="J12:J75" si="10">_xlfn.RANK.AVG(G12, $G$11:$G$144, 0)</f>
        <v>107.5</v>
      </c>
    </row>
    <row r="13" spans="3:18" x14ac:dyDescent="0.25">
      <c r="C13" s="1" t="s">
        <v>21</v>
      </c>
      <c r="D13">
        <f t="shared" si="7"/>
        <v>1</v>
      </c>
      <c r="F13" s="1" t="s">
        <v>23</v>
      </c>
      <c r="G13" s="9">
        <f t="shared" si="8"/>
        <v>1</v>
      </c>
      <c r="I13">
        <f t="shared" si="9"/>
        <v>82</v>
      </c>
      <c r="J13">
        <f t="shared" si="10"/>
        <v>107.5</v>
      </c>
      <c r="L13" s="5" t="s">
        <v>104</v>
      </c>
    </row>
    <row r="14" spans="3:18" x14ac:dyDescent="0.25">
      <c r="C14" s="1" t="s">
        <v>32</v>
      </c>
      <c r="D14">
        <f t="shared" si="7"/>
        <v>2</v>
      </c>
      <c r="F14" s="1" t="s">
        <v>33</v>
      </c>
      <c r="G14" s="9">
        <f t="shared" si="8"/>
        <v>2</v>
      </c>
      <c r="I14">
        <f t="shared" si="9"/>
        <v>26.5</v>
      </c>
      <c r="J14">
        <f t="shared" si="10"/>
        <v>50</v>
      </c>
    </row>
    <row r="15" spans="3:18" x14ac:dyDescent="0.25">
      <c r="C15" s="1" t="s">
        <v>21</v>
      </c>
      <c r="D15">
        <f t="shared" si="7"/>
        <v>1</v>
      </c>
      <c r="F15" s="1" t="s">
        <v>35</v>
      </c>
      <c r="G15" s="9">
        <f t="shared" si="8"/>
        <v>3</v>
      </c>
      <c r="I15">
        <f t="shared" si="9"/>
        <v>82</v>
      </c>
      <c r="J15">
        <f t="shared" si="10"/>
        <v>15.5</v>
      </c>
    </row>
    <row r="16" spans="3:18" x14ac:dyDescent="0.25">
      <c r="C16" s="1" t="s">
        <v>21</v>
      </c>
      <c r="D16">
        <f t="shared" si="7"/>
        <v>1</v>
      </c>
      <c r="F16" s="1" t="s">
        <v>33</v>
      </c>
      <c r="G16" s="9">
        <f t="shared" si="8"/>
        <v>2</v>
      </c>
      <c r="I16">
        <f t="shared" si="9"/>
        <v>82</v>
      </c>
      <c r="J16">
        <f t="shared" si="10"/>
        <v>50</v>
      </c>
    </row>
    <row r="17" spans="3:10" x14ac:dyDescent="0.25">
      <c r="C17" s="1" t="s">
        <v>21</v>
      </c>
      <c r="D17">
        <f t="shared" si="7"/>
        <v>1</v>
      </c>
      <c r="F17" s="1" t="s">
        <v>33</v>
      </c>
      <c r="G17" s="9">
        <f t="shared" si="8"/>
        <v>2</v>
      </c>
      <c r="I17">
        <f t="shared" si="9"/>
        <v>82</v>
      </c>
      <c r="J17">
        <f t="shared" si="10"/>
        <v>50</v>
      </c>
    </row>
    <row r="18" spans="3:10" x14ac:dyDescent="0.25">
      <c r="C18" s="1" t="s">
        <v>21</v>
      </c>
      <c r="D18">
        <f t="shared" si="7"/>
        <v>1</v>
      </c>
      <c r="F18" s="1" t="s">
        <v>33</v>
      </c>
      <c r="G18" s="9">
        <f t="shared" si="8"/>
        <v>2</v>
      </c>
      <c r="I18">
        <f t="shared" si="9"/>
        <v>82</v>
      </c>
      <c r="J18">
        <f t="shared" si="10"/>
        <v>50</v>
      </c>
    </row>
    <row r="19" spans="3:10" x14ac:dyDescent="0.25">
      <c r="C19" s="1" t="s">
        <v>21</v>
      </c>
      <c r="D19">
        <f t="shared" si="7"/>
        <v>1</v>
      </c>
      <c r="F19" s="1" t="s">
        <v>41</v>
      </c>
      <c r="G19" s="9">
        <f t="shared" si="8"/>
        <v>4</v>
      </c>
      <c r="I19">
        <f t="shared" si="9"/>
        <v>82</v>
      </c>
      <c r="J19">
        <f t="shared" si="10"/>
        <v>6.5</v>
      </c>
    </row>
    <row r="20" spans="3:10" x14ac:dyDescent="0.25">
      <c r="C20" s="1" t="s">
        <v>21</v>
      </c>
      <c r="D20">
        <f t="shared" si="7"/>
        <v>1</v>
      </c>
      <c r="F20" s="1" t="s">
        <v>33</v>
      </c>
      <c r="G20" s="9">
        <f t="shared" si="8"/>
        <v>2</v>
      </c>
      <c r="I20">
        <f t="shared" si="9"/>
        <v>82</v>
      </c>
      <c r="J20">
        <f t="shared" si="10"/>
        <v>50</v>
      </c>
    </row>
    <row r="21" spans="3:10" x14ac:dyDescent="0.25">
      <c r="C21" s="1" t="s">
        <v>21</v>
      </c>
      <c r="D21">
        <f t="shared" si="7"/>
        <v>1</v>
      </c>
      <c r="F21" s="1" t="s">
        <v>23</v>
      </c>
      <c r="G21" s="9">
        <f t="shared" si="8"/>
        <v>1</v>
      </c>
      <c r="I21">
        <f t="shared" si="9"/>
        <v>82</v>
      </c>
      <c r="J21">
        <f t="shared" si="10"/>
        <v>107.5</v>
      </c>
    </row>
    <row r="22" spans="3:10" x14ac:dyDescent="0.25">
      <c r="C22" s="1" t="s">
        <v>21</v>
      </c>
      <c r="D22">
        <f t="shared" si="7"/>
        <v>1</v>
      </c>
      <c r="F22" s="1" t="s">
        <v>33</v>
      </c>
      <c r="G22" s="9">
        <f t="shared" si="8"/>
        <v>2</v>
      </c>
      <c r="I22">
        <f t="shared" si="9"/>
        <v>82</v>
      </c>
      <c r="J22">
        <f t="shared" si="10"/>
        <v>50</v>
      </c>
    </row>
    <row r="23" spans="3:10" x14ac:dyDescent="0.25">
      <c r="C23" s="1" t="s">
        <v>21</v>
      </c>
      <c r="D23">
        <f t="shared" si="7"/>
        <v>1</v>
      </c>
      <c r="F23" s="1" t="s">
        <v>33</v>
      </c>
      <c r="G23" s="9">
        <f t="shared" si="8"/>
        <v>2</v>
      </c>
      <c r="I23">
        <f t="shared" si="9"/>
        <v>82</v>
      </c>
      <c r="J23">
        <f t="shared" si="10"/>
        <v>50</v>
      </c>
    </row>
    <row r="24" spans="3:10" x14ac:dyDescent="0.25">
      <c r="C24" s="1" t="s">
        <v>21</v>
      </c>
      <c r="D24">
        <f t="shared" si="7"/>
        <v>1</v>
      </c>
      <c r="F24" s="1" t="s">
        <v>33</v>
      </c>
      <c r="G24" s="9">
        <f t="shared" si="8"/>
        <v>2</v>
      </c>
      <c r="I24">
        <f t="shared" si="9"/>
        <v>82</v>
      </c>
      <c r="J24">
        <f t="shared" si="10"/>
        <v>50</v>
      </c>
    </row>
    <row r="25" spans="3:10" x14ac:dyDescent="0.25">
      <c r="C25" s="1" t="s">
        <v>21</v>
      </c>
      <c r="D25">
        <f t="shared" si="7"/>
        <v>1</v>
      </c>
      <c r="F25" s="1" t="s">
        <v>23</v>
      </c>
      <c r="G25" s="9">
        <f t="shared" si="8"/>
        <v>1</v>
      </c>
      <c r="I25">
        <f t="shared" si="9"/>
        <v>82</v>
      </c>
      <c r="J25">
        <f t="shared" si="10"/>
        <v>107.5</v>
      </c>
    </row>
    <row r="26" spans="3:10" x14ac:dyDescent="0.25">
      <c r="C26" s="1" t="s">
        <v>21</v>
      </c>
      <c r="D26">
        <f t="shared" si="7"/>
        <v>1</v>
      </c>
      <c r="F26" s="1" t="s">
        <v>33</v>
      </c>
      <c r="G26" s="9">
        <f t="shared" si="8"/>
        <v>2</v>
      </c>
      <c r="I26">
        <f t="shared" si="9"/>
        <v>82</v>
      </c>
      <c r="J26">
        <f t="shared" si="10"/>
        <v>50</v>
      </c>
    </row>
    <row r="27" spans="3:10" x14ac:dyDescent="0.25">
      <c r="C27" s="1" t="s">
        <v>21</v>
      </c>
      <c r="D27">
        <f t="shared" si="7"/>
        <v>1</v>
      </c>
      <c r="F27" s="1" t="s">
        <v>23</v>
      </c>
      <c r="G27" s="9">
        <f t="shared" si="8"/>
        <v>1</v>
      </c>
      <c r="I27">
        <f t="shared" si="9"/>
        <v>82</v>
      </c>
      <c r="J27">
        <f t="shared" si="10"/>
        <v>107.5</v>
      </c>
    </row>
    <row r="28" spans="3:10" x14ac:dyDescent="0.25">
      <c r="C28" s="1" t="s">
        <v>47</v>
      </c>
      <c r="D28">
        <f t="shared" si="7"/>
        <v>3</v>
      </c>
      <c r="F28" s="1" t="s">
        <v>35</v>
      </c>
      <c r="G28" s="9">
        <f t="shared" si="8"/>
        <v>3</v>
      </c>
      <c r="I28">
        <f t="shared" si="9"/>
        <v>12</v>
      </c>
      <c r="J28">
        <f t="shared" si="10"/>
        <v>15.5</v>
      </c>
    </row>
    <row r="29" spans="3:10" x14ac:dyDescent="0.25">
      <c r="C29" s="1" t="s">
        <v>47</v>
      </c>
      <c r="D29">
        <f t="shared" si="7"/>
        <v>3</v>
      </c>
      <c r="F29" s="1" t="s">
        <v>33</v>
      </c>
      <c r="G29" s="9">
        <f t="shared" si="8"/>
        <v>2</v>
      </c>
      <c r="I29">
        <f t="shared" si="9"/>
        <v>12</v>
      </c>
      <c r="J29">
        <f t="shared" si="10"/>
        <v>50</v>
      </c>
    </row>
    <row r="30" spans="3:10" x14ac:dyDescent="0.25">
      <c r="C30" s="1" t="s">
        <v>47</v>
      </c>
      <c r="D30">
        <f t="shared" si="7"/>
        <v>3</v>
      </c>
      <c r="F30" s="1" t="s">
        <v>23</v>
      </c>
      <c r="G30" s="9">
        <f t="shared" si="8"/>
        <v>1</v>
      </c>
      <c r="I30">
        <f t="shared" si="9"/>
        <v>12</v>
      </c>
      <c r="J30">
        <f t="shared" si="10"/>
        <v>107.5</v>
      </c>
    </row>
    <row r="31" spans="3:10" x14ac:dyDescent="0.25">
      <c r="C31" s="1" t="s">
        <v>21</v>
      </c>
      <c r="D31">
        <f t="shared" si="7"/>
        <v>1</v>
      </c>
      <c r="F31" s="1" t="s">
        <v>33</v>
      </c>
      <c r="G31" s="9">
        <f t="shared" si="8"/>
        <v>2</v>
      </c>
      <c r="I31">
        <f t="shared" si="9"/>
        <v>82</v>
      </c>
      <c r="J31">
        <f t="shared" si="10"/>
        <v>50</v>
      </c>
    </row>
    <row r="32" spans="3:10" x14ac:dyDescent="0.25">
      <c r="C32" s="1" t="s">
        <v>21</v>
      </c>
      <c r="D32">
        <f t="shared" si="7"/>
        <v>1</v>
      </c>
      <c r="F32" s="1" t="s">
        <v>35</v>
      </c>
      <c r="G32" s="9">
        <f t="shared" si="8"/>
        <v>3</v>
      </c>
      <c r="I32">
        <f t="shared" si="9"/>
        <v>82</v>
      </c>
      <c r="J32">
        <f t="shared" si="10"/>
        <v>15.5</v>
      </c>
    </row>
    <row r="33" spans="3:10" x14ac:dyDescent="0.25">
      <c r="C33" s="1" t="s">
        <v>21</v>
      </c>
      <c r="D33">
        <f t="shared" si="7"/>
        <v>1</v>
      </c>
      <c r="F33" s="1" t="s">
        <v>33</v>
      </c>
      <c r="G33" s="9">
        <f t="shared" si="8"/>
        <v>2</v>
      </c>
      <c r="I33">
        <f t="shared" si="9"/>
        <v>82</v>
      </c>
      <c r="J33">
        <f t="shared" si="10"/>
        <v>50</v>
      </c>
    </row>
    <row r="34" spans="3:10" x14ac:dyDescent="0.25">
      <c r="C34" s="1" t="s">
        <v>47</v>
      </c>
      <c r="D34">
        <f t="shared" si="7"/>
        <v>3</v>
      </c>
      <c r="F34" s="1" t="s">
        <v>41</v>
      </c>
      <c r="G34" s="9">
        <f t="shared" si="8"/>
        <v>4</v>
      </c>
      <c r="I34">
        <f t="shared" si="9"/>
        <v>12</v>
      </c>
      <c r="J34">
        <f t="shared" si="10"/>
        <v>6.5</v>
      </c>
    </row>
    <row r="35" spans="3:10" x14ac:dyDescent="0.25">
      <c r="C35" s="1" t="s">
        <v>21</v>
      </c>
      <c r="D35">
        <f t="shared" si="7"/>
        <v>1</v>
      </c>
      <c r="F35" s="1" t="s">
        <v>33</v>
      </c>
      <c r="G35" s="9">
        <f t="shared" si="8"/>
        <v>2</v>
      </c>
      <c r="I35">
        <f t="shared" si="9"/>
        <v>82</v>
      </c>
      <c r="J35">
        <f t="shared" si="10"/>
        <v>50</v>
      </c>
    </row>
    <row r="36" spans="3:10" x14ac:dyDescent="0.25">
      <c r="C36" s="1" t="s">
        <v>21</v>
      </c>
      <c r="D36">
        <f t="shared" si="7"/>
        <v>1</v>
      </c>
      <c r="F36" s="1" t="s">
        <v>33</v>
      </c>
      <c r="G36" s="9">
        <f t="shared" si="8"/>
        <v>2</v>
      </c>
      <c r="I36">
        <f t="shared" si="9"/>
        <v>82</v>
      </c>
      <c r="J36">
        <f t="shared" si="10"/>
        <v>50</v>
      </c>
    </row>
    <row r="37" spans="3:10" x14ac:dyDescent="0.25">
      <c r="C37" s="1" t="s">
        <v>21</v>
      </c>
      <c r="D37">
        <f t="shared" si="7"/>
        <v>1</v>
      </c>
      <c r="F37" s="1" t="s">
        <v>23</v>
      </c>
      <c r="G37" s="9">
        <f t="shared" si="8"/>
        <v>1</v>
      </c>
      <c r="I37">
        <f t="shared" si="9"/>
        <v>82</v>
      </c>
      <c r="J37">
        <f t="shared" si="10"/>
        <v>107.5</v>
      </c>
    </row>
    <row r="38" spans="3:10" x14ac:dyDescent="0.25">
      <c r="C38" s="1" t="s">
        <v>21</v>
      </c>
      <c r="D38">
        <f t="shared" si="7"/>
        <v>1</v>
      </c>
      <c r="F38" s="1" t="s">
        <v>33</v>
      </c>
      <c r="G38" s="9">
        <f t="shared" si="8"/>
        <v>2</v>
      </c>
      <c r="I38">
        <f t="shared" si="9"/>
        <v>82</v>
      </c>
      <c r="J38">
        <f t="shared" si="10"/>
        <v>50</v>
      </c>
    </row>
    <row r="39" spans="3:10" x14ac:dyDescent="0.25">
      <c r="C39" s="1" t="s">
        <v>21</v>
      </c>
      <c r="D39">
        <f t="shared" si="7"/>
        <v>1</v>
      </c>
      <c r="F39" s="1" t="s">
        <v>23</v>
      </c>
      <c r="G39" s="9">
        <f t="shared" si="8"/>
        <v>1</v>
      </c>
      <c r="I39">
        <f t="shared" si="9"/>
        <v>82</v>
      </c>
      <c r="J39">
        <f t="shared" si="10"/>
        <v>107.5</v>
      </c>
    </row>
    <row r="40" spans="3:10" x14ac:dyDescent="0.25">
      <c r="C40" s="1" t="s">
        <v>21</v>
      </c>
      <c r="D40">
        <f t="shared" si="7"/>
        <v>1</v>
      </c>
      <c r="F40" s="1" t="s">
        <v>23</v>
      </c>
      <c r="G40" s="9">
        <f t="shared" si="8"/>
        <v>1</v>
      </c>
      <c r="I40">
        <f t="shared" si="9"/>
        <v>82</v>
      </c>
      <c r="J40">
        <f t="shared" si="10"/>
        <v>107.5</v>
      </c>
    </row>
    <row r="41" spans="3:10" x14ac:dyDescent="0.25">
      <c r="C41" s="1" t="s">
        <v>21</v>
      </c>
      <c r="D41">
        <f t="shared" si="7"/>
        <v>1</v>
      </c>
      <c r="F41" s="1" t="s">
        <v>23</v>
      </c>
      <c r="G41" s="9">
        <f t="shared" si="8"/>
        <v>1</v>
      </c>
      <c r="I41">
        <f t="shared" si="9"/>
        <v>82</v>
      </c>
      <c r="J41">
        <f t="shared" si="10"/>
        <v>107.5</v>
      </c>
    </row>
    <row r="42" spans="3:10" x14ac:dyDescent="0.25">
      <c r="C42" s="1" t="s">
        <v>32</v>
      </c>
      <c r="D42">
        <f t="shared" si="7"/>
        <v>2</v>
      </c>
      <c r="F42" s="1" t="s">
        <v>33</v>
      </c>
      <c r="G42" s="9">
        <f t="shared" si="8"/>
        <v>2</v>
      </c>
      <c r="I42">
        <f t="shared" si="9"/>
        <v>26.5</v>
      </c>
      <c r="J42">
        <f t="shared" si="10"/>
        <v>50</v>
      </c>
    </row>
    <row r="43" spans="3:10" x14ac:dyDescent="0.25">
      <c r="C43" s="1" t="s">
        <v>21</v>
      </c>
      <c r="D43">
        <f t="shared" si="7"/>
        <v>1</v>
      </c>
      <c r="F43" s="1" t="s">
        <v>23</v>
      </c>
      <c r="G43" s="9">
        <f t="shared" si="8"/>
        <v>1</v>
      </c>
      <c r="I43">
        <f t="shared" si="9"/>
        <v>82</v>
      </c>
      <c r="J43">
        <f t="shared" si="10"/>
        <v>107.5</v>
      </c>
    </row>
    <row r="44" spans="3:10" x14ac:dyDescent="0.25">
      <c r="C44" s="1" t="s">
        <v>21</v>
      </c>
      <c r="D44">
        <f t="shared" si="7"/>
        <v>1</v>
      </c>
      <c r="F44" s="1" t="s">
        <v>23</v>
      </c>
      <c r="G44" s="9">
        <f t="shared" si="8"/>
        <v>1</v>
      </c>
      <c r="I44">
        <f t="shared" si="9"/>
        <v>82</v>
      </c>
      <c r="J44">
        <f t="shared" si="10"/>
        <v>107.5</v>
      </c>
    </row>
    <row r="45" spans="3:10" x14ac:dyDescent="0.25">
      <c r="C45" s="1" t="s">
        <v>21</v>
      </c>
      <c r="D45">
        <f t="shared" si="7"/>
        <v>1</v>
      </c>
      <c r="F45" s="1" t="s">
        <v>23</v>
      </c>
      <c r="G45" s="9">
        <f t="shared" si="8"/>
        <v>1</v>
      </c>
      <c r="I45">
        <f t="shared" si="9"/>
        <v>82</v>
      </c>
      <c r="J45">
        <f t="shared" si="10"/>
        <v>107.5</v>
      </c>
    </row>
    <row r="46" spans="3:10" x14ac:dyDescent="0.25">
      <c r="C46" s="1" t="s">
        <v>21</v>
      </c>
      <c r="D46">
        <f t="shared" si="7"/>
        <v>1</v>
      </c>
      <c r="F46" s="1" t="s">
        <v>23</v>
      </c>
      <c r="G46" s="9">
        <f t="shared" si="8"/>
        <v>1</v>
      </c>
      <c r="I46">
        <f t="shared" si="9"/>
        <v>82</v>
      </c>
      <c r="J46">
        <f t="shared" si="10"/>
        <v>107.5</v>
      </c>
    </row>
    <row r="47" spans="3:10" x14ac:dyDescent="0.25">
      <c r="C47" s="1" t="s">
        <v>21</v>
      </c>
      <c r="D47">
        <f t="shared" si="7"/>
        <v>1</v>
      </c>
      <c r="F47" s="1" t="s">
        <v>33</v>
      </c>
      <c r="G47" s="9">
        <f t="shared" si="8"/>
        <v>2</v>
      </c>
      <c r="I47">
        <f t="shared" si="9"/>
        <v>82</v>
      </c>
      <c r="J47">
        <f t="shared" si="10"/>
        <v>50</v>
      </c>
    </row>
    <row r="48" spans="3:10" x14ac:dyDescent="0.25">
      <c r="C48" s="1" t="s">
        <v>21</v>
      </c>
      <c r="D48">
        <f t="shared" si="7"/>
        <v>1</v>
      </c>
      <c r="F48" s="1" t="s">
        <v>33</v>
      </c>
      <c r="G48" s="9">
        <f t="shared" si="8"/>
        <v>2</v>
      </c>
      <c r="I48">
        <f t="shared" si="9"/>
        <v>82</v>
      </c>
      <c r="J48">
        <f t="shared" si="10"/>
        <v>50</v>
      </c>
    </row>
    <row r="49" spans="3:10" x14ac:dyDescent="0.25">
      <c r="C49" s="1" t="s">
        <v>21</v>
      </c>
      <c r="D49">
        <f t="shared" si="7"/>
        <v>1</v>
      </c>
      <c r="F49" s="1" t="s">
        <v>23</v>
      </c>
      <c r="G49" s="9">
        <f t="shared" si="8"/>
        <v>1</v>
      </c>
      <c r="I49">
        <f t="shared" si="9"/>
        <v>82</v>
      </c>
      <c r="J49">
        <f t="shared" si="10"/>
        <v>107.5</v>
      </c>
    </row>
    <row r="50" spans="3:10" x14ac:dyDescent="0.25">
      <c r="C50" s="1" t="s">
        <v>21</v>
      </c>
      <c r="D50">
        <f t="shared" si="7"/>
        <v>1</v>
      </c>
      <c r="F50" s="1" t="s">
        <v>23</v>
      </c>
      <c r="G50" s="9">
        <f t="shared" si="8"/>
        <v>1</v>
      </c>
      <c r="I50">
        <f t="shared" si="9"/>
        <v>82</v>
      </c>
      <c r="J50">
        <f t="shared" si="10"/>
        <v>107.5</v>
      </c>
    </row>
    <row r="51" spans="3:10" x14ac:dyDescent="0.25">
      <c r="C51" s="1" t="s">
        <v>21</v>
      </c>
      <c r="D51">
        <f t="shared" si="7"/>
        <v>1</v>
      </c>
      <c r="F51" s="1" t="s">
        <v>41</v>
      </c>
      <c r="G51" s="9">
        <f t="shared" si="8"/>
        <v>4</v>
      </c>
      <c r="I51">
        <f t="shared" si="9"/>
        <v>82</v>
      </c>
      <c r="J51">
        <f t="shared" si="10"/>
        <v>6.5</v>
      </c>
    </row>
    <row r="52" spans="3:10" x14ac:dyDescent="0.25">
      <c r="C52" s="1" t="s">
        <v>21</v>
      </c>
      <c r="D52">
        <f t="shared" si="7"/>
        <v>1</v>
      </c>
      <c r="F52" s="1" t="s">
        <v>33</v>
      </c>
      <c r="G52" s="9">
        <f t="shared" si="8"/>
        <v>2</v>
      </c>
      <c r="I52">
        <f t="shared" si="9"/>
        <v>82</v>
      </c>
      <c r="J52">
        <f t="shared" si="10"/>
        <v>50</v>
      </c>
    </row>
    <row r="53" spans="3:10" x14ac:dyDescent="0.25">
      <c r="C53" s="1" t="s">
        <v>47</v>
      </c>
      <c r="D53">
        <f t="shared" si="7"/>
        <v>3</v>
      </c>
      <c r="F53" s="1" t="s">
        <v>33</v>
      </c>
      <c r="G53" s="9">
        <f t="shared" si="8"/>
        <v>2</v>
      </c>
      <c r="I53">
        <f t="shared" si="9"/>
        <v>12</v>
      </c>
      <c r="J53">
        <f t="shared" si="10"/>
        <v>50</v>
      </c>
    </row>
    <row r="54" spans="3:10" x14ac:dyDescent="0.25">
      <c r="C54" s="1" t="s">
        <v>21</v>
      </c>
      <c r="D54">
        <f t="shared" si="7"/>
        <v>1</v>
      </c>
      <c r="F54" s="1" t="s">
        <v>23</v>
      </c>
      <c r="G54" s="9">
        <f t="shared" si="8"/>
        <v>1</v>
      </c>
      <c r="I54">
        <f t="shared" si="9"/>
        <v>82</v>
      </c>
      <c r="J54">
        <f t="shared" si="10"/>
        <v>107.5</v>
      </c>
    </row>
    <row r="55" spans="3:10" x14ac:dyDescent="0.25">
      <c r="C55" s="1" t="s">
        <v>47</v>
      </c>
      <c r="D55">
        <f t="shared" si="7"/>
        <v>3</v>
      </c>
      <c r="F55" s="1" t="s">
        <v>33</v>
      </c>
      <c r="G55" s="9">
        <f t="shared" si="8"/>
        <v>2</v>
      </c>
      <c r="I55">
        <f t="shared" si="9"/>
        <v>12</v>
      </c>
      <c r="J55">
        <f t="shared" si="10"/>
        <v>50</v>
      </c>
    </row>
    <row r="56" spans="3:10" x14ac:dyDescent="0.25">
      <c r="C56" s="1" t="s">
        <v>21</v>
      </c>
      <c r="D56">
        <f t="shared" si="7"/>
        <v>1</v>
      </c>
      <c r="F56" s="1" t="s">
        <v>33</v>
      </c>
      <c r="G56" s="9">
        <f t="shared" si="8"/>
        <v>2</v>
      </c>
      <c r="I56">
        <f t="shared" si="9"/>
        <v>82</v>
      </c>
      <c r="J56">
        <f t="shared" si="10"/>
        <v>50</v>
      </c>
    </row>
    <row r="57" spans="3:10" x14ac:dyDescent="0.25">
      <c r="C57" s="1" t="s">
        <v>21</v>
      </c>
      <c r="D57">
        <f t="shared" si="7"/>
        <v>1</v>
      </c>
      <c r="F57" s="1" t="s">
        <v>23</v>
      </c>
      <c r="G57" s="9">
        <f t="shared" si="8"/>
        <v>1</v>
      </c>
      <c r="I57">
        <f t="shared" si="9"/>
        <v>82</v>
      </c>
      <c r="J57">
        <f t="shared" si="10"/>
        <v>107.5</v>
      </c>
    </row>
    <row r="58" spans="3:10" x14ac:dyDescent="0.25">
      <c r="C58" s="1" t="s">
        <v>47</v>
      </c>
      <c r="D58">
        <f t="shared" si="7"/>
        <v>3</v>
      </c>
      <c r="F58" s="1" t="s">
        <v>33</v>
      </c>
      <c r="G58" s="9">
        <f t="shared" si="8"/>
        <v>2</v>
      </c>
      <c r="I58">
        <f t="shared" si="9"/>
        <v>12</v>
      </c>
      <c r="J58">
        <f t="shared" si="10"/>
        <v>50</v>
      </c>
    </row>
    <row r="59" spans="3:10" x14ac:dyDescent="0.25">
      <c r="C59" s="1" t="s">
        <v>21</v>
      </c>
      <c r="D59">
        <f t="shared" si="7"/>
        <v>1</v>
      </c>
      <c r="F59" s="1" t="s">
        <v>33</v>
      </c>
      <c r="G59" s="9">
        <f t="shared" si="8"/>
        <v>2</v>
      </c>
      <c r="I59">
        <f t="shared" si="9"/>
        <v>82</v>
      </c>
      <c r="J59">
        <f t="shared" si="10"/>
        <v>50</v>
      </c>
    </row>
    <row r="60" spans="3:10" x14ac:dyDescent="0.25">
      <c r="C60" s="1" t="s">
        <v>21</v>
      </c>
      <c r="D60">
        <f t="shared" si="7"/>
        <v>1</v>
      </c>
      <c r="F60" s="1" t="s">
        <v>33</v>
      </c>
      <c r="G60" s="9">
        <f t="shared" si="8"/>
        <v>2</v>
      </c>
      <c r="I60">
        <f t="shared" si="9"/>
        <v>82</v>
      </c>
      <c r="J60">
        <f t="shared" si="10"/>
        <v>50</v>
      </c>
    </row>
    <row r="61" spans="3:10" x14ac:dyDescent="0.25">
      <c r="C61" s="1" t="s">
        <v>21</v>
      </c>
      <c r="D61">
        <f t="shared" si="7"/>
        <v>1</v>
      </c>
      <c r="F61" s="1" t="s">
        <v>61</v>
      </c>
      <c r="G61" s="9">
        <f t="shared" si="8"/>
        <v>5</v>
      </c>
      <c r="I61">
        <f t="shared" si="9"/>
        <v>82</v>
      </c>
      <c r="J61">
        <f t="shared" si="10"/>
        <v>1</v>
      </c>
    </row>
    <row r="62" spans="3:10" x14ac:dyDescent="0.25">
      <c r="C62" s="1" t="s">
        <v>21</v>
      </c>
      <c r="D62">
        <f t="shared" si="7"/>
        <v>1</v>
      </c>
      <c r="F62" s="1" t="s">
        <v>23</v>
      </c>
      <c r="G62" s="9">
        <f t="shared" si="8"/>
        <v>1</v>
      </c>
      <c r="I62">
        <f t="shared" si="9"/>
        <v>82</v>
      </c>
      <c r="J62">
        <f t="shared" si="10"/>
        <v>107.5</v>
      </c>
    </row>
    <row r="63" spans="3:10" x14ac:dyDescent="0.25">
      <c r="C63" s="1" t="s">
        <v>21</v>
      </c>
      <c r="D63">
        <f t="shared" si="7"/>
        <v>1</v>
      </c>
      <c r="F63" s="1" t="s">
        <v>33</v>
      </c>
      <c r="G63" s="9">
        <f t="shared" si="8"/>
        <v>2</v>
      </c>
      <c r="I63">
        <f t="shared" si="9"/>
        <v>82</v>
      </c>
      <c r="J63">
        <f t="shared" si="10"/>
        <v>50</v>
      </c>
    </row>
    <row r="64" spans="3:10" x14ac:dyDescent="0.25">
      <c r="C64" s="1" t="s">
        <v>21</v>
      </c>
      <c r="D64">
        <f t="shared" si="7"/>
        <v>1</v>
      </c>
      <c r="F64" s="1" t="s">
        <v>41</v>
      </c>
      <c r="G64" s="9">
        <f t="shared" si="8"/>
        <v>4</v>
      </c>
      <c r="I64">
        <f t="shared" si="9"/>
        <v>82</v>
      </c>
      <c r="J64">
        <f t="shared" si="10"/>
        <v>6.5</v>
      </c>
    </row>
    <row r="65" spans="3:10" x14ac:dyDescent="0.25">
      <c r="C65" s="1" t="s">
        <v>21</v>
      </c>
      <c r="D65">
        <f t="shared" si="7"/>
        <v>1</v>
      </c>
      <c r="F65" s="1" t="s">
        <v>33</v>
      </c>
      <c r="G65" s="9">
        <f t="shared" si="8"/>
        <v>2</v>
      </c>
      <c r="I65">
        <f t="shared" si="9"/>
        <v>82</v>
      </c>
      <c r="J65">
        <f t="shared" si="10"/>
        <v>50</v>
      </c>
    </row>
    <row r="66" spans="3:10" x14ac:dyDescent="0.25">
      <c r="C66" s="1" t="s">
        <v>47</v>
      </c>
      <c r="D66">
        <f t="shared" si="7"/>
        <v>3</v>
      </c>
      <c r="F66" s="1" t="s">
        <v>33</v>
      </c>
      <c r="G66" s="9">
        <f t="shared" si="8"/>
        <v>2</v>
      </c>
      <c r="I66">
        <f t="shared" si="9"/>
        <v>12</v>
      </c>
      <c r="J66">
        <f t="shared" si="10"/>
        <v>50</v>
      </c>
    </row>
    <row r="67" spans="3:10" x14ac:dyDescent="0.25">
      <c r="C67" s="1" t="s">
        <v>21</v>
      </c>
      <c r="D67">
        <f t="shared" si="7"/>
        <v>1</v>
      </c>
      <c r="F67" s="1" t="s">
        <v>33</v>
      </c>
      <c r="G67" s="9">
        <f t="shared" si="8"/>
        <v>2</v>
      </c>
      <c r="I67">
        <f t="shared" si="9"/>
        <v>82</v>
      </c>
      <c r="J67">
        <f t="shared" si="10"/>
        <v>50</v>
      </c>
    </row>
    <row r="68" spans="3:10" x14ac:dyDescent="0.25">
      <c r="C68" s="1" t="s">
        <v>47</v>
      </c>
      <c r="D68">
        <f t="shared" si="7"/>
        <v>3</v>
      </c>
      <c r="F68" s="1" t="s">
        <v>33</v>
      </c>
      <c r="G68" s="9">
        <f t="shared" si="8"/>
        <v>2</v>
      </c>
      <c r="I68">
        <f t="shared" si="9"/>
        <v>12</v>
      </c>
      <c r="J68">
        <f t="shared" si="10"/>
        <v>50</v>
      </c>
    </row>
    <row r="69" spans="3:10" x14ac:dyDescent="0.25">
      <c r="C69" s="1" t="s">
        <v>21</v>
      </c>
      <c r="D69">
        <f t="shared" si="7"/>
        <v>1</v>
      </c>
      <c r="F69" s="1" t="s">
        <v>35</v>
      </c>
      <c r="G69" s="9">
        <f t="shared" si="8"/>
        <v>3</v>
      </c>
      <c r="I69">
        <f t="shared" si="9"/>
        <v>82</v>
      </c>
      <c r="J69">
        <f t="shared" si="10"/>
        <v>15.5</v>
      </c>
    </row>
    <row r="70" spans="3:10" x14ac:dyDescent="0.25">
      <c r="C70" s="1" t="s">
        <v>47</v>
      </c>
      <c r="D70">
        <f t="shared" si="7"/>
        <v>3</v>
      </c>
      <c r="F70" s="1" t="s">
        <v>23</v>
      </c>
      <c r="G70" s="9">
        <f t="shared" si="8"/>
        <v>1</v>
      </c>
      <c r="I70">
        <f t="shared" si="9"/>
        <v>12</v>
      </c>
      <c r="J70">
        <f t="shared" si="10"/>
        <v>107.5</v>
      </c>
    </row>
    <row r="71" spans="3:10" x14ac:dyDescent="0.25">
      <c r="C71" s="1" t="s">
        <v>21</v>
      </c>
      <c r="D71">
        <f t="shared" si="7"/>
        <v>1</v>
      </c>
      <c r="F71" s="1" t="s">
        <v>23</v>
      </c>
      <c r="G71" s="9">
        <f t="shared" si="8"/>
        <v>1</v>
      </c>
      <c r="I71">
        <f t="shared" si="9"/>
        <v>82</v>
      </c>
      <c r="J71">
        <f t="shared" si="10"/>
        <v>107.5</v>
      </c>
    </row>
    <row r="72" spans="3:10" x14ac:dyDescent="0.25">
      <c r="C72" s="1" t="s">
        <v>21</v>
      </c>
      <c r="D72">
        <f t="shared" si="7"/>
        <v>1</v>
      </c>
      <c r="F72" s="1" t="s">
        <v>33</v>
      </c>
      <c r="G72" s="9">
        <f t="shared" si="8"/>
        <v>2</v>
      </c>
      <c r="I72">
        <f t="shared" si="9"/>
        <v>82</v>
      </c>
      <c r="J72">
        <f t="shared" si="10"/>
        <v>50</v>
      </c>
    </row>
    <row r="73" spans="3:10" x14ac:dyDescent="0.25">
      <c r="C73" s="1" t="s">
        <v>21</v>
      </c>
      <c r="D73">
        <f t="shared" si="7"/>
        <v>1</v>
      </c>
      <c r="F73" s="1" t="s">
        <v>23</v>
      </c>
      <c r="G73" s="9">
        <f t="shared" si="8"/>
        <v>1</v>
      </c>
      <c r="I73">
        <f t="shared" si="9"/>
        <v>82</v>
      </c>
      <c r="J73">
        <f t="shared" si="10"/>
        <v>107.5</v>
      </c>
    </row>
    <row r="74" spans="3:10" x14ac:dyDescent="0.25">
      <c r="C74" s="1" t="s">
        <v>21</v>
      </c>
      <c r="D74">
        <f t="shared" si="7"/>
        <v>1</v>
      </c>
      <c r="F74" s="1" t="s">
        <v>23</v>
      </c>
      <c r="G74" s="9">
        <f t="shared" si="8"/>
        <v>1</v>
      </c>
      <c r="I74">
        <f t="shared" si="9"/>
        <v>82</v>
      </c>
      <c r="J74">
        <f t="shared" si="10"/>
        <v>107.5</v>
      </c>
    </row>
    <row r="75" spans="3:10" x14ac:dyDescent="0.25">
      <c r="C75" s="1" t="s">
        <v>21</v>
      </c>
      <c r="D75">
        <f t="shared" si="7"/>
        <v>1</v>
      </c>
      <c r="F75" s="1" t="s">
        <v>33</v>
      </c>
      <c r="G75" s="9">
        <f t="shared" si="8"/>
        <v>2</v>
      </c>
      <c r="I75">
        <f t="shared" si="9"/>
        <v>82</v>
      </c>
      <c r="J75">
        <f t="shared" si="10"/>
        <v>50</v>
      </c>
    </row>
    <row r="76" spans="3:10" x14ac:dyDescent="0.25">
      <c r="C76" s="1" t="s">
        <v>21</v>
      </c>
      <c r="D76">
        <f t="shared" ref="D76:D139" si="11">_xlfn.IFS(C76=$C$5, 1, C76=$C$6, 2, C76=$C$7, 3)</f>
        <v>1</v>
      </c>
      <c r="F76" s="1" t="s">
        <v>41</v>
      </c>
      <c r="G76" s="9">
        <f t="shared" ref="G76:G139" si="12">_xlfn.IFS(F76=$D$3, 1, F76=$E$3, 2, F76=$F$3, 3, F76=$G$3, 4, F76=$H$3, 5)</f>
        <v>4</v>
      </c>
      <c r="I76">
        <f t="shared" ref="I76:I139" si="13">_xlfn.RANK.AVG(D76, $D$11:$D$144, 0)</f>
        <v>82</v>
      </c>
      <c r="J76">
        <f t="shared" ref="J76:J139" si="14">_xlfn.RANK.AVG(G76, $G$11:$G$144, 0)</f>
        <v>6.5</v>
      </c>
    </row>
    <row r="77" spans="3:10" x14ac:dyDescent="0.25">
      <c r="C77" s="1" t="s">
        <v>21</v>
      </c>
      <c r="D77">
        <f t="shared" si="11"/>
        <v>1</v>
      </c>
      <c r="F77" s="1" t="s">
        <v>23</v>
      </c>
      <c r="G77" s="9">
        <f t="shared" si="12"/>
        <v>1</v>
      </c>
      <c r="I77">
        <f t="shared" si="13"/>
        <v>82</v>
      </c>
      <c r="J77">
        <f t="shared" si="14"/>
        <v>107.5</v>
      </c>
    </row>
    <row r="78" spans="3:10" x14ac:dyDescent="0.25">
      <c r="C78" s="1" t="s">
        <v>21</v>
      </c>
      <c r="D78">
        <f t="shared" si="11"/>
        <v>1</v>
      </c>
      <c r="F78" s="1" t="s">
        <v>23</v>
      </c>
      <c r="G78" s="9">
        <f t="shared" si="12"/>
        <v>1</v>
      </c>
      <c r="I78">
        <f t="shared" si="13"/>
        <v>82</v>
      </c>
      <c r="J78">
        <f t="shared" si="14"/>
        <v>107.5</v>
      </c>
    </row>
    <row r="79" spans="3:10" x14ac:dyDescent="0.25">
      <c r="C79" s="1" t="s">
        <v>21</v>
      </c>
      <c r="D79">
        <f t="shared" si="11"/>
        <v>1</v>
      </c>
      <c r="F79" s="1" t="s">
        <v>33</v>
      </c>
      <c r="G79" s="9">
        <f t="shared" si="12"/>
        <v>2</v>
      </c>
      <c r="I79">
        <f t="shared" si="13"/>
        <v>82</v>
      </c>
      <c r="J79">
        <f t="shared" si="14"/>
        <v>50</v>
      </c>
    </row>
    <row r="80" spans="3:10" x14ac:dyDescent="0.25">
      <c r="C80" s="1" t="s">
        <v>47</v>
      </c>
      <c r="D80">
        <f t="shared" si="11"/>
        <v>3</v>
      </c>
      <c r="F80" s="1" t="s">
        <v>33</v>
      </c>
      <c r="G80" s="9">
        <f t="shared" si="12"/>
        <v>2</v>
      </c>
      <c r="I80">
        <f t="shared" si="13"/>
        <v>12</v>
      </c>
      <c r="J80">
        <f t="shared" si="14"/>
        <v>50</v>
      </c>
    </row>
    <row r="81" spans="3:10" x14ac:dyDescent="0.25">
      <c r="C81" s="1" t="s">
        <v>21</v>
      </c>
      <c r="D81">
        <f t="shared" si="11"/>
        <v>1</v>
      </c>
      <c r="F81" s="1" t="s">
        <v>23</v>
      </c>
      <c r="G81" s="9">
        <f t="shared" si="12"/>
        <v>1</v>
      </c>
      <c r="I81">
        <f t="shared" si="13"/>
        <v>82</v>
      </c>
      <c r="J81">
        <f t="shared" si="14"/>
        <v>107.5</v>
      </c>
    </row>
    <row r="82" spans="3:10" x14ac:dyDescent="0.25">
      <c r="C82" s="1" t="s">
        <v>21</v>
      </c>
      <c r="D82">
        <f t="shared" si="11"/>
        <v>1</v>
      </c>
      <c r="F82" s="1" t="s">
        <v>33</v>
      </c>
      <c r="G82" s="9">
        <f t="shared" si="12"/>
        <v>2</v>
      </c>
      <c r="I82">
        <f t="shared" si="13"/>
        <v>82</v>
      </c>
      <c r="J82">
        <f t="shared" si="14"/>
        <v>50</v>
      </c>
    </row>
    <row r="83" spans="3:10" x14ac:dyDescent="0.25">
      <c r="C83" s="1" t="s">
        <v>21</v>
      </c>
      <c r="D83">
        <f t="shared" si="11"/>
        <v>1</v>
      </c>
      <c r="F83" s="1" t="s">
        <v>23</v>
      </c>
      <c r="G83" s="9">
        <f t="shared" si="12"/>
        <v>1</v>
      </c>
      <c r="I83">
        <f t="shared" si="13"/>
        <v>82</v>
      </c>
      <c r="J83">
        <f t="shared" si="14"/>
        <v>107.5</v>
      </c>
    </row>
    <row r="84" spans="3:10" x14ac:dyDescent="0.25">
      <c r="C84" s="1" t="s">
        <v>47</v>
      </c>
      <c r="D84">
        <f t="shared" si="11"/>
        <v>3</v>
      </c>
      <c r="F84" s="1" t="s">
        <v>33</v>
      </c>
      <c r="G84" s="9">
        <f t="shared" si="12"/>
        <v>2</v>
      </c>
      <c r="I84">
        <f t="shared" si="13"/>
        <v>12</v>
      </c>
      <c r="J84">
        <f t="shared" si="14"/>
        <v>50</v>
      </c>
    </row>
    <row r="85" spans="3:10" x14ac:dyDescent="0.25">
      <c r="C85" s="1" t="s">
        <v>47</v>
      </c>
      <c r="D85">
        <f t="shared" si="11"/>
        <v>3</v>
      </c>
      <c r="F85" s="1" t="s">
        <v>23</v>
      </c>
      <c r="G85" s="9">
        <f t="shared" si="12"/>
        <v>1</v>
      </c>
      <c r="I85">
        <f t="shared" si="13"/>
        <v>12</v>
      </c>
      <c r="J85">
        <f t="shared" si="14"/>
        <v>107.5</v>
      </c>
    </row>
    <row r="86" spans="3:10" x14ac:dyDescent="0.25">
      <c r="C86" s="1" t="s">
        <v>21</v>
      </c>
      <c r="D86">
        <f t="shared" si="11"/>
        <v>1</v>
      </c>
      <c r="F86" s="1" t="s">
        <v>23</v>
      </c>
      <c r="G86" s="9">
        <f t="shared" si="12"/>
        <v>1</v>
      </c>
      <c r="I86">
        <f t="shared" si="13"/>
        <v>82</v>
      </c>
      <c r="J86">
        <f t="shared" si="14"/>
        <v>107.5</v>
      </c>
    </row>
    <row r="87" spans="3:10" x14ac:dyDescent="0.25">
      <c r="C87" s="1" t="s">
        <v>47</v>
      </c>
      <c r="D87">
        <f t="shared" si="11"/>
        <v>3</v>
      </c>
      <c r="F87" s="1" t="s">
        <v>23</v>
      </c>
      <c r="G87" s="9">
        <f t="shared" si="12"/>
        <v>1</v>
      </c>
      <c r="I87">
        <f t="shared" si="13"/>
        <v>12</v>
      </c>
      <c r="J87">
        <f t="shared" si="14"/>
        <v>107.5</v>
      </c>
    </row>
    <row r="88" spans="3:10" x14ac:dyDescent="0.25">
      <c r="C88" s="1" t="s">
        <v>21</v>
      </c>
      <c r="D88">
        <f t="shared" si="11"/>
        <v>1</v>
      </c>
      <c r="F88" s="1" t="s">
        <v>23</v>
      </c>
      <c r="G88" s="9">
        <f t="shared" si="12"/>
        <v>1</v>
      </c>
      <c r="I88">
        <f t="shared" si="13"/>
        <v>82</v>
      </c>
      <c r="J88">
        <f t="shared" si="14"/>
        <v>107.5</v>
      </c>
    </row>
    <row r="89" spans="3:10" x14ac:dyDescent="0.25">
      <c r="C89" s="1" t="s">
        <v>21</v>
      </c>
      <c r="D89">
        <f t="shared" si="11"/>
        <v>1</v>
      </c>
      <c r="F89" s="1" t="s">
        <v>23</v>
      </c>
      <c r="G89" s="9">
        <f t="shared" si="12"/>
        <v>1</v>
      </c>
      <c r="I89">
        <f t="shared" si="13"/>
        <v>82</v>
      </c>
      <c r="J89">
        <f t="shared" si="14"/>
        <v>107.5</v>
      </c>
    </row>
    <row r="90" spans="3:10" x14ac:dyDescent="0.25">
      <c r="C90" s="1" t="s">
        <v>21</v>
      </c>
      <c r="D90">
        <f t="shared" si="11"/>
        <v>1</v>
      </c>
      <c r="F90" s="1" t="s">
        <v>23</v>
      </c>
      <c r="G90" s="9">
        <f t="shared" si="12"/>
        <v>1</v>
      </c>
      <c r="I90">
        <f t="shared" si="13"/>
        <v>82</v>
      </c>
      <c r="J90">
        <f t="shared" si="14"/>
        <v>107.5</v>
      </c>
    </row>
    <row r="91" spans="3:10" x14ac:dyDescent="0.25">
      <c r="C91" s="1" t="s">
        <v>21</v>
      </c>
      <c r="D91">
        <f t="shared" si="11"/>
        <v>1</v>
      </c>
      <c r="F91" s="1" t="s">
        <v>33</v>
      </c>
      <c r="G91" s="9">
        <f t="shared" si="12"/>
        <v>2</v>
      </c>
      <c r="I91">
        <f t="shared" si="13"/>
        <v>82</v>
      </c>
      <c r="J91">
        <f t="shared" si="14"/>
        <v>50</v>
      </c>
    </row>
    <row r="92" spans="3:10" x14ac:dyDescent="0.25">
      <c r="C92" s="1" t="s">
        <v>21</v>
      </c>
      <c r="D92">
        <f t="shared" si="11"/>
        <v>1</v>
      </c>
      <c r="F92" s="1" t="s">
        <v>35</v>
      </c>
      <c r="G92" s="9">
        <f t="shared" si="12"/>
        <v>3</v>
      </c>
      <c r="I92">
        <f t="shared" si="13"/>
        <v>82</v>
      </c>
      <c r="J92">
        <f t="shared" si="14"/>
        <v>15.5</v>
      </c>
    </row>
    <row r="93" spans="3:10" x14ac:dyDescent="0.25">
      <c r="C93" s="1" t="s">
        <v>21</v>
      </c>
      <c r="D93">
        <f t="shared" si="11"/>
        <v>1</v>
      </c>
      <c r="F93" s="1" t="s">
        <v>33</v>
      </c>
      <c r="G93" s="9">
        <f t="shared" si="12"/>
        <v>2</v>
      </c>
      <c r="I93">
        <f t="shared" si="13"/>
        <v>82</v>
      </c>
      <c r="J93">
        <f t="shared" si="14"/>
        <v>50</v>
      </c>
    </row>
    <row r="94" spans="3:10" x14ac:dyDescent="0.25">
      <c r="C94" s="1" t="s">
        <v>47</v>
      </c>
      <c r="D94">
        <f t="shared" si="11"/>
        <v>3</v>
      </c>
      <c r="F94" s="1" t="s">
        <v>33</v>
      </c>
      <c r="G94" s="9">
        <f t="shared" si="12"/>
        <v>2</v>
      </c>
      <c r="I94">
        <f t="shared" si="13"/>
        <v>12</v>
      </c>
      <c r="J94">
        <f t="shared" si="14"/>
        <v>50</v>
      </c>
    </row>
    <row r="95" spans="3:10" x14ac:dyDescent="0.25">
      <c r="C95" s="1" t="s">
        <v>21</v>
      </c>
      <c r="D95">
        <f t="shared" si="11"/>
        <v>1</v>
      </c>
      <c r="F95" s="1" t="s">
        <v>23</v>
      </c>
      <c r="G95" s="9">
        <f t="shared" si="12"/>
        <v>1</v>
      </c>
      <c r="I95">
        <f t="shared" si="13"/>
        <v>82</v>
      </c>
      <c r="J95">
        <f t="shared" si="14"/>
        <v>107.5</v>
      </c>
    </row>
    <row r="96" spans="3:10" x14ac:dyDescent="0.25">
      <c r="C96" s="1" t="s">
        <v>47</v>
      </c>
      <c r="D96">
        <f t="shared" si="11"/>
        <v>3</v>
      </c>
      <c r="F96" s="1" t="s">
        <v>23</v>
      </c>
      <c r="G96" s="9">
        <f t="shared" si="12"/>
        <v>1</v>
      </c>
      <c r="I96">
        <f t="shared" si="13"/>
        <v>12</v>
      </c>
      <c r="J96">
        <f t="shared" si="14"/>
        <v>107.5</v>
      </c>
    </row>
    <row r="97" spans="3:10" x14ac:dyDescent="0.25">
      <c r="C97" s="1" t="s">
        <v>47</v>
      </c>
      <c r="D97">
        <f t="shared" si="11"/>
        <v>3</v>
      </c>
      <c r="F97" s="1" t="s">
        <v>33</v>
      </c>
      <c r="G97" s="9">
        <f t="shared" si="12"/>
        <v>2</v>
      </c>
      <c r="I97">
        <f t="shared" si="13"/>
        <v>12</v>
      </c>
      <c r="J97">
        <f t="shared" si="14"/>
        <v>50</v>
      </c>
    </row>
    <row r="98" spans="3:10" x14ac:dyDescent="0.25">
      <c r="C98" s="1" t="s">
        <v>32</v>
      </c>
      <c r="D98">
        <f t="shared" si="11"/>
        <v>2</v>
      </c>
      <c r="F98" s="1" t="s">
        <v>33</v>
      </c>
      <c r="G98" s="9">
        <f t="shared" si="12"/>
        <v>2</v>
      </c>
      <c r="I98">
        <f t="shared" si="13"/>
        <v>26.5</v>
      </c>
      <c r="J98">
        <f t="shared" si="14"/>
        <v>50</v>
      </c>
    </row>
    <row r="99" spans="3:10" x14ac:dyDescent="0.25">
      <c r="C99" s="1" t="s">
        <v>47</v>
      </c>
      <c r="D99">
        <f t="shared" si="11"/>
        <v>3</v>
      </c>
      <c r="F99" s="1" t="s">
        <v>35</v>
      </c>
      <c r="G99" s="9">
        <f t="shared" si="12"/>
        <v>3</v>
      </c>
      <c r="I99">
        <f t="shared" si="13"/>
        <v>12</v>
      </c>
      <c r="J99">
        <f t="shared" si="14"/>
        <v>15.5</v>
      </c>
    </row>
    <row r="100" spans="3:10" x14ac:dyDescent="0.25">
      <c r="C100" s="1" t="s">
        <v>32</v>
      </c>
      <c r="D100">
        <f t="shared" si="11"/>
        <v>2</v>
      </c>
      <c r="F100" s="1" t="s">
        <v>33</v>
      </c>
      <c r="G100" s="9">
        <f t="shared" si="12"/>
        <v>2</v>
      </c>
      <c r="I100">
        <f t="shared" si="13"/>
        <v>26.5</v>
      </c>
      <c r="J100">
        <f t="shared" si="14"/>
        <v>50</v>
      </c>
    </row>
    <row r="101" spans="3:10" x14ac:dyDescent="0.25">
      <c r="C101" s="1" t="s">
        <v>21</v>
      </c>
      <c r="D101">
        <f t="shared" si="11"/>
        <v>1</v>
      </c>
      <c r="F101" s="1" t="s">
        <v>33</v>
      </c>
      <c r="G101" s="9">
        <f t="shared" si="12"/>
        <v>2</v>
      </c>
      <c r="I101">
        <f t="shared" si="13"/>
        <v>82</v>
      </c>
      <c r="J101">
        <f t="shared" si="14"/>
        <v>50</v>
      </c>
    </row>
    <row r="102" spans="3:10" x14ac:dyDescent="0.25">
      <c r="C102" s="1" t="s">
        <v>21</v>
      </c>
      <c r="D102">
        <f t="shared" si="11"/>
        <v>1</v>
      </c>
      <c r="F102" s="1" t="s">
        <v>33</v>
      </c>
      <c r="G102" s="9">
        <f t="shared" si="12"/>
        <v>2</v>
      </c>
      <c r="I102">
        <f t="shared" si="13"/>
        <v>82</v>
      </c>
      <c r="J102">
        <f t="shared" si="14"/>
        <v>50</v>
      </c>
    </row>
    <row r="103" spans="3:10" x14ac:dyDescent="0.25">
      <c r="C103" s="1" t="s">
        <v>47</v>
      </c>
      <c r="D103">
        <f t="shared" si="11"/>
        <v>3</v>
      </c>
      <c r="F103" s="1" t="s">
        <v>33</v>
      </c>
      <c r="G103" s="9">
        <f t="shared" si="12"/>
        <v>2</v>
      </c>
      <c r="I103">
        <f t="shared" si="13"/>
        <v>12</v>
      </c>
      <c r="J103">
        <f t="shared" si="14"/>
        <v>50</v>
      </c>
    </row>
    <row r="104" spans="3:10" x14ac:dyDescent="0.25">
      <c r="C104" s="1" t="s">
        <v>21</v>
      </c>
      <c r="D104">
        <f t="shared" si="11"/>
        <v>1</v>
      </c>
      <c r="F104" s="1" t="s">
        <v>23</v>
      </c>
      <c r="G104" s="9">
        <f t="shared" si="12"/>
        <v>1</v>
      </c>
      <c r="I104">
        <f t="shared" si="13"/>
        <v>82</v>
      </c>
      <c r="J104">
        <f t="shared" si="14"/>
        <v>107.5</v>
      </c>
    </row>
    <row r="105" spans="3:10" x14ac:dyDescent="0.25">
      <c r="C105" s="1" t="s">
        <v>21</v>
      </c>
      <c r="D105">
        <f t="shared" si="11"/>
        <v>1</v>
      </c>
      <c r="F105" s="1" t="s">
        <v>33</v>
      </c>
      <c r="G105" s="9">
        <f t="shared" si="12"/>
        <v>2</v>
      </c>
      <c r="I105">
        <f t="shared" si="13"/>
        <v>82</v>
      </c>
      <c r="J105">
        <f t="shared" si="14"/>
        <v>50</v>
      </c>
    </row>
    <row r="106" spans="3:10" x14ac:dyDescent="0.25">
      <c r="C106" s="1" t="s">
        <v>21</v>
      </c>
      <c r="D106">
        <f t="shared" si="11"/>
        <v>1</v>
      </c>
      <c r="F106" s="1" t="s">
        <v>23</v>
      </c>
      <c r="G106" s="9">
        <f t="shared" si="12"/>
        <v>1</v>
      </c>
      <c r="I106">
        <f t="shared" si="13"/>
        <v>82</v>
      </c>
      <c r="J106">
        <f t="shared" si="14"/>
        <v>107.5</v>
      </c>
    </row>
    <row r="107" spans="3:10" x14ac:dyDescent="0.25">
      <c r="C107" s="1" t="s">
        <v>21</v>
      </c>
      <c r="D107">
        <f t="shared" si="11"/>
        <v>1</v>
      </c>
      <c r="F107" s="1" t="s">
        <v>35</v>
      </c>
      <c r="G107" s="9">
        <f t="shared" si="12"/>
        <v>3</v>
      </c>
      <c r="I107">
        <f t="shared" si="13"/>
        <v>82</v>
      </c>
      <c r="J107">
        <f t="shared" si="14"/>
        <v>15.5</v>
      </c>
    </row>
    <row r="108" spans="3:10" x14ac:dyDescent="0.25">
      <c r="C108" s="1" t="s">
        <v>47</v>
      </c>
      <c r="D108">
        <f t="shared" si="11"/>
        <v>3</v>
      </c>
      <c r="F108" s="1" t="s">
        <v>33</v>
      </c>
      <c r="G108" s="9">
        <f t="shared" si="12"/>
        <v>2</v>
      </c>
      <c r="I108">
        <f t="shared" si="13"/>
        <v>12</v>
      </c>
      <c r="J108">
        <f t="shared" si="14"/>
        <v>50</v>
      </c>
    </row>
    <row r="109" spans="3:10" x14ac:dyDescent="0.25">
      <c r="C109" s="1" t="s">
        <v>21</v>
      </c>
      <c r="D109">
        <f t="shared" si="11"/>
        <v>1</v>
      </c>
      <c r="F109" s="1" t="s">
        <v>23</v>
      </c>
      <c r="G109" s="9">
        <f t="shared" si="12"/>
        <v>1</v>
      </c>
      <c r="I109">
        <f t="shared" si="13"/>
        <v>82</v>
      </c>
      <c r="J109">
        <f t="shared" si="14"/>
        <v>107.5</v>
      </c>
    </row>
    <row r="110" spans="3:10" x14ac:dyDescent="0.25">
      <c r="C110" s="1" t="s">
        <v>47</v>
      </c>
      <c r="D110">
        <f t="shared" si="11"/>
        <v>3</v>
      </c>
      <c r="F110" s="1" t="s">
        <v>33</v>
      </c>
      <c r="G110" s="9">
        <f t="shared" si="12"/>
        <v>2</v>
      </c>
      <c r="I110">
        <f t="shared" si="13"/>
        <v>12</v>
      </c>
      <c r="J110">
        <f t="shared" si="14"/>
        <v>50</v>
      </c>
    </row>
    <row r="111" spans="3:10" x14ac:dyDescent="0.25">
      <c r="C111" s="1" t="s">
        <v>21</v>
      </c>
      <c r="D111">
        <f t="shared" si="11"/>
        <v>1</v>
      </c>
      <c r="F111" s="1" t="s">
        <v>33</v>
      </c>
      <c r="G111" s="9">
        <f t="shared" si="12"/>
        <v>2</v>
      </c>
      <c r="I111">
        <f t="shared" si="13"/>
        <v>82</v>
      </c>
      <c r="J111">
        <f t="shared" si="14"/>
        <v>50</v>
      </c>
    </row>
    <row r="112" spans="3:10" x14ac:dyDescent="0.25">
      <c r="C112" s="1" t="s">
        <v>21</v>
      </c>
      <c r="D112">
        <f t="shared" si="11"/>
        <v>1</v>
      </c>
      <c r="F112" s="1" t="s">
        <v>41</v>
      </c>
      <c r="G112" s="9">
        <f t="shared" si="12"/>
        <v>4</v>
      </c>
      <c r="I112">
        <f t="shared" si="13"/>
        <v>82</v>
      </c>
      <c r="J112">
        <f t="shared" si="14"/>
        <v>6.5</v>
      </c>
    </row>
    <row r="113" spans="3:10" x14ac:dyDescent="0.25">
      <c r="C113" s="1" t="s">
        <v>21</v>
      </c>
      <c r="D113">
        <f t="shared" si="11"/>
        <v>1</v>
      </c>
      <c r="F113" s="1" t="s">
        <v>41</v>
      </c>
      <c r="G113" s="9">
        <f t="shared" si="12"/>
        <v>4</v>
      </c>
      <c r="I113">
        <f t="shared" si="13"/>
        <v>82</v>
      </c>
      <c r="J113">
        <f t="shared" si="14"/>
        <v>6.5</v>
      </c>
    </row>
    <row r="114" spans="3:10" x14ac:dyDescent="0.25">
      <c r="C114" s="1" t="s">
        <v>21</v>
      </c>
      <c r="D114">
        <f t="shared" si="11"/>
        <v>1</v>
      </c>
      <c r="F114" s="1" t="s">
        <v>33</v>
      </c>
      <c r="G114" s="9">
        <f t="shared" si="12"/>
        <v>2</v>
      </c>
      <c r="I114">
        <f t="shared" si="13"/>
        <v>82</v>
      </c>
      <c r="J114">
        <f t="shared" si="14"/>
        <v>50</v>
      </c>
    </row>
    <row r="115" spans="3:10" x14ac:dyDescent="0.25">
      <c r="C115" s="1" t="s">
        <v>21</v>
      </c>
      <c r="D115">
        <f t="shared" si="11"/>
        <v>1</v>
      </c>
      <c r="F115" s="1" t="s">
        <v>33</v>
      </c>
      <c r="G115" s="9">
        <f t="shared" si="12"/>
        <v>2</v>
      </c>
      <c r="I115">
        <f t="shared" si="13"/>
        <v>82</v>
      </c>
      <c r="J115">
        <f t="shared" si="14"/>
        <v>50</v>
      </c>
    </row>
    <row r="116" spans="3:10" x14ac:dyDescent="0.25">
      <c r="C116" s="1" t="s">
        <v>21</v>
      </c>
      <c r="D116">
        <f t="shared" si="11"/>
        <v>1</v>
      </c>
      <c r="F116" s="1" t="s">
        <v>23</v>
      </c>
      <c r="G116" s="9">
        <f t="shared" si="12"/>
        <v>1</v>
      </c>
      <c r="I116">
        <f t="shared" si="13"/>
        <v>82</v>
      </c>
      <c r="J116">
        <f t="shared" si="14"/>
        <v>107.5</v>
      </c>
    </row>
    <row r="117" spans="3:10" x14ac:dyDescent="0.25">
      <c r="C117" s="1" t="s">
        <v>21</v>
      </c>
      <c r="D117">
        <f t="shared" si="11"/>
        <v>1</v>
      </c>
      <c r="F117" s="1" t="s">
        <v>33</v>
      </c>
      <c r="G117" s="9">
        <f t="shared" si="12"/>
        <v>2</v>
      </c>
      <c r="I117">
        <f t="shared" si="13"/>
        <v>82</v>
      </c>
      <c r="J117">
        <f t="shared" si="14"/>
        <v>50</v>
      </c>
    </row>
    <row r="118" spans="3:10" x14ac:dyDescent="0.25">
      <c r="C118" s="1" t="s">
        <v>21</v>
      </c>
      <c r="D118">
        <f t="shared" si="11"/>
        <v>1</v>
      </c>
      <c r="F118" s="1" t="s">
        <v>33</v>
      </c>
      <c r="G118" s="9">
        <f t="shared" si="12"/>
        <v>2</v>
      </c>
      <c r="I118">
        <f t="shared" si="13"/>
        <v>82</v>
      </c>
      <c r="J118">
        <f t="shared" si="14"/>
        <v>50</v>
      </c>
    </row>
    <row r="119" spans="3:10" x14ac:dyDescent="0.25">
      <c r="C119" s="1" t="s">
        <v>47</v>
      </c>
      <c r="D119">
        <f t="shared" si="11"/>
        <v>3</v>
      </c>
      <c r="F119" s="1" t="s">
        <v>33</v>
      </c>
      <c r="G119" s="9">
        <f t="shared" si="12"/>
        <v>2</v>
      </c>
      <c r="I119">
        <f t="shared" si="13"/>
        <v>12</v>
      </c>
      <c r="J119">
        <f t="shared" si="14"/>
        <v>50</v>
      </c>
    </row>
    <row r="120" spans="3:10" x14ac:dyDescent="0.25">
      <c r="C120" s="1" t="s">
        <v>21</v>
      </c>
      <c r="D120">
        <f t="shared" si="11"/>
        <v>1</v>
      </c>
      <c r="F120" s="1" t="s">
        <v>23</v>
      </c>
      <c r="G120" s="9">
        <f t="shared" si="12"/>
        <v>1</v>
      </c>
      <c r="I120">
        <f t="shared" si="13"/>
        <v>82</v>
      </c>
      <c r="J120">
        <f t="shared" si="14"/>
        <v>107.5</v>
      </c>
    </row>
    <row r="121" spans="3:10" x14ac:dyDescent="0.25">
      <c r="C121" s="1" t="s">
        <v>21</v>
      </c>
      <c r="D121">
        <f t="shared" si="11"/>
        <v>1</v>
      </c>
      <c r="F121" s="1" t="s">
        <v>23</v>
      </c>
      <c r="G121" s="9">
        <f t="shared" si="12"/>
        <v>1</v>
      </c>
      <c r="I121">
        <f t="shared" si="13"/>
        <v>82</v>
      </c>
      <c r="J121">
        <f t="shared" si="14"/>
        <v>107.5</v>
      </c>
    </row>
    <row r="122" spans="3:10" x14ac:dyDescent="0.25">
      <c r="C122" s="1" t="s">
        <v>21</v>
      </c>
      <c r="D122">
        <f t="shared" si="11"/>
        <v>1</v>
      </c>
      <c r="F122" s="1" t="s">
        <v>33</v>
      </c>
      <c r="G122" s="9">
        <f t="shared" si="12"/>
        <v>2</v>
      </c>
      <c r="I122">
        <f t="shared" si="13"/>
        <v>82</v>
      </c>
      <c r="J122">
        <f t="shared" si="14"/>
        <v>50</v>
      </c>
    </row>
    <row r="123" spans="3:10" x14ac:dyDescent="0.25">
      <c r="C123" s="1" t="s">
        <v>21</v>
      </c>
      <c r="D123">
        <f t="shared" si="11"/>
        <v>1</v>
      </c>
      <c r="F123" s="1" t="s">
        <v>23</v>
      </c>
      <c r="G123" s="9">
        <f t="shared" si="12"/>
        <v>1</v>
      </c>
      <c r="I123">
        <f t="shared" si="13"/>
        <v>82</v>
      </c>
      <c r="J123">
        <f t="shared" si="14"/>
        <v>107.5</v>
      </c>
    </row>
    <row r="124" spans="3:10" x14ac:dyDescent="0.25">
      <c r="C124" s="1" t="s">
        <v>21</v>
      </c>
      <c r="D124">
        <f t="shared" si="11"/>
        <v>1</v>
      </c>
      <c r="F124" s="1" t="s">
        <v>33</v>
      </c>
      <c r="G124" s="9">
        <f t="shared" si="12"/>
        <v>2</v>
      </c>
      <c r="I124">
        <f t="shared" si="13"/>
        <v>82</v>
      </c>
      <c r="J124">
        <f t="shared" si="14"/>
        <v>50</v>
      </c>
    </row>
    <row r="125" spans="3:10" x14ac:dyDescent="0.25">
      <c r="C125" s="1" t="s">
        <v>21</v>
      </c>
      <c r="D125">
        <f t="shared" si="11"/>
        <v>1</v>
      </c>
      <c r="F125" s="1" t="s">
        <v>33</v>
      </c>
      <c r="G125" s="9">
        <f t="shared" si="12"/>
        <v>2</v>
      </c>
      <c r="I125">
        <f t="shared" si="13"/>
        <v>82</v>
      </c>
      <c r="J125">
        <f t="shared" si="14"/>
        <v>50</v>
      </c>
    </row>
    <row r="126" spans="3:10" x14ac:dyDescent="0.25">
      <c r="C126" s="1" t="s">
        <v>21</v>
      </c>
      <c r="D126">
        <f t="shared" si="11"/>
        <v>1</v>
      </c>
      <c r="F126" s="1" t="s">
        <v>33</v>
      </c>
      <c r="G126" s="9">
        <f t="shared" si="12"/>
        <v>2</v>
      </c>
      <c r="I126">
        <f t="shared" si="13"/>
        <v>82</v>
      </c>
      <c r="J126">
        <f t="shared" si="14"/>
        <v>50</v>
      </c>
    </row>
    <row r="127" spans="3:10" x14ac:dyDescent="0.25">
      <c r="C127" s="1" t="s">
        <v>21</v>
      </c>
      <c r="D127">
        <f t="shared" si="11"/>
        <v>1</v>
      </c>
      <c r="F127" s="1" t="s">
        <v>23</v>
      </c>
      <c r="G127" s="9">
        <f t="shared" si="12"/>
        <v>1</v>
      </c>
      <c r="I127">
        <f t="shared" si="13"/>
        <v>82</v>
      </c>
      <c r="J127">
        <f t="shared" si="14"/>
        <v>107.5</v>
      </c>
    </row>
    <row r="128" spans="3:10" x14ac:dyDescent="0.25">
      <c r="C128" s="1" t="s">
        <v>21</v>
      </c>
      <c r="D128">
        <f t="shared" si="11"/>
        <v>1</v>
      </c>
      <c r="F128" s="1" t="s">
        <v>23</v>
      </c>
      <c r="G128" s="9">
        <f t="shared" si="12"/>
        <v>1</v>
      </c>
      <c r="I128">
        <f t="shared" si="13"/>
        <v>82</v>
      </c>
      <c r="J128">
        <f t="shared" si="14"/>
        <v>107.5</v>
      </c>
    </row>
    <row r="129" spans="3:10" x14ac:dyDescent="0.25">
      <c r="C129" s="1" t="s">
        <v>21</v>
      </c>
      <c r="D129">
        <f t="shared" si="11"/>
        <v>1</v>
      </c>
      <c r="F129" s="1" t="s">
        <v>33</v>
      </c>
      <c r="G129" s="9">
        <f t="shared" si="12"/>
        <v>2</v>
      </c>
      <c r="I129">
        <f t="shared" si="13"/>
        <v>82</v>
      </c>
      <c r="J129">
        <f t="shared" si="14"/>
        <v>50</v>
      </c>
    </row>
    <row r="130" spans="3:10" x14ac:dyDescent="0.25">
      <c r="C130" s="1" t="s">
        <v>21</v>
      </c>
      <c r="D130">
        <f t="shared" si="11"/>
        <v>1</v>
      </c>
      <c r="F130" s="1" t="s">
        <v>23</v>
      </c>
      <c r="G130" s="9">
        <f t="shared" si="12"/>
        <v>1</v>
      </c>
      <c r="I130">
        <f t="shared" si="13"/>
        <v>82</v>
      </c>
      <c r="J130">
        <f t="shared" si="14"/>
        <v>107.5</v>
      </c>
    </row>
    <row r="131" spans="3:10" x14ac:dyDescent="0.25">
      <c r="C131" s="1" t="s">
        <v>32</v>
      </c>
      <c r="D131">
        <f t="shared" si="11"/>
        <v>2</v>
      </c>
      <c r="F131" s="1" t="s">
        <v>41</v>
      </c>
      <c r="G131" s="9">
        <f t="shared" si="12"/>
        <v>4</v>
      </c>
      <c r="I131">
        <f t="shared" si="13"/>
        <v>26.5</v>
      </c>
      <c r="J131">
        <f t="shared" si="14"/>
        <v>6.5</v>
      </c>
    </row>
    <row r="132" spans="3:10" x14ac:dyDescent="0.25">
      <c r="C132" s="1" t="s">
        <v>47</v>
      </c>
      <c r="D132">
        <f t="shared" si="11"/>
        <v>3</v>
      </c>
      <c r="F132" s="1" t="s">
        <v>33</v>
      </c>
      <c r="G132" s="9">
        <f t="shared" si="12"/>
        <v>2</v>
      </c>
      <c r="I132">
        <f t="shared" si="13"/>
        <v>12</v>
      </c>
      <c r="J132">
        <f t="shared" si="14"/>
        <v>50</v>
      </c>
    </row>
    <row r="133" spans="3:10" x14ac:dyDescent="0.25">
      <c r="C133" s="1" t="s">
        <v>21</v>
      </c>
      <c r="D133">
        <f t="shared" si="11"/>
        <v>1</v>
      </c>
      <c r="F133" s="1" t="s">
        <v>23</v>
      </c>
      <c r="G133" s="9">
        <f t="shared" si="12"/>
        <v>1</v>
      </c>
      <c r="I133">
        <f t="shared" si="13"/>
        <v>82</v>
      </c>
      <c r="J133">
        <f t="shared" si="14"/>
        <v>107.5</v>
      </c>
    </row>
    <row r="134" spans="3:10" x14ac:dyDescent="0.25">
      <c r="C134" s="1" t="s">
        <v>21</v>
      </c>
      <c r="D134">
        <f t="shared" si="11"/>
        <v>1</v>
      </c>
      <c r="F134" s="1" t="s">
        <v>23</v>
      </c>
      <c r="G134" s="9">
        <f t="shared" si="12"/>
        <v>1</v>
      </c>
      <c r="I134">
        <f t="shared" si="13"/>
        <v>82</v>
      </c>
      <c r="J134">
        <f t="shared" si="14"/>
        <v>107.5</v>
      </c>
    </row>
    <row r="135" spans="3:10" x14ac:dyDescent="0.25">
      <c r="C135" s="1" t="s">
        <v>21</v>
      </c>
      <c r="D135">
        <f t="shared" si="11"/>
        <v>1</v>
      </c>
      <c r="F135" s="1" t="s">
        <v>23</v>
      </c>
      <c r="G135" s="9">
        <f t="shared" si="12"/>
        <v>1</v>
      </c>
      <c r="I135">
        <f t="shared" si="13"/>
        <v>82</v>
      </c>
      <c r="J135">
        <f t="shared" si="14"/>
        <v>107.5</v>
      </c>
    </row>
    <row r="136" spans="3:10" x14ac:dyDescent="0.25">
      <c r="C136" s="1" t="s">
        <v>21</v>
      </c>
      <c r="D136">
        <f t="shared" si="11"/>
        <v>1</v>
      </c>
      <c r="F136" s="1" t="s">
        <v>23</v>
      </c>
      <c r="G136" s="9">
        <f t="shared" si="12"/>
        <v>1</v>
      </c>
      <c r="I136">
        <f t="shared" si="13"/>
        <v>82</v>
      </c>
      <c r="J136">
        <f t="shared" si="14"/>
        <v>107.5</v>
      </c>
    </row>
    <row r="137" spans="3:10" x14ac:dyDescent="0.25">
      <c r="C137" s="1" t="s">
        <v>21</v>
      </c>
      <c r="D137">
        <f t="shared" si="11"/>
        <v>1</v>
      </c>
      <c r="F137" s="1" t="s">
        <v>41</v>
      </c>
      <c r="G137" s="9">
        <f t="shared" si="12"/>
        <v>4</v>
      </c>
      <c r="I137">
        <f t="shared" si="13"/>
        <v>82</v>
      </c>
      <c r="J137">
        <f t="shared" si="14"/>
        <v>6.5</v>
      </c>
    </row>
    <row r="138" spans="3:10" x14ac:dyDescent="0.25">
      <c r="C138" s="1" t="s">
        <v>21</v>
      </c>
      <c r="D138">
        <f t="shared" si="11"/>
        <v>1</v>
      </c>
      <c r="F138" s="1" t="s">
        <v>23</v>
      </c>
      <c r="G138" s="9">
        <f t="shared" si="12"/>
        <v>1</v>
      </c>
      <c r="I138">
        <f t="shared" si="13"/>
        <v>82</v>
      </c>
      <c r="J138">
        <f t="shared" si="14"/>
        <v>107.5</v>
      </c>
    </row>
    <row r="139" spans="3:10" x14ac:dyDescent="0.25">
      <c r="C139" s="1" t="s">
        <v>32</v>
      </c>
      <c r="D139">
        <f t="shared" si="11"/>
        <v>2</v>
      </c>
      <c r="F139" s="1" t="s">
        <v>35</v>
      </c>
      <c r="G139" s="9">
        <f t="shared" si="12"/>
        <v>3</v>
      </c>
      <c r="I139">
        <f t="shared" si="13"/>
        <v>26.5</v>
      </c>
      <c r="J139">
        <f t="shared" si="14"/>
        <v>15.5</v>
      </c>
    </row>
    <row r="140" spans="3:10" x14ac:dyDescent="0.25">
      <c r="C140" s="1" t="s">
        <v>21</v>
      </c>
      <c r="D140">
        <f t="shared" ref="D140:D144" si="15">_xlfn.IFS(C140=$C$5, 1, C140=$C$6, 2, C140=$C$7, 3)</f>
        <v>1</v>
      </c>
      <c r="F140" s="1" t="s">
        <v>33</v>
      </c>
      <c r="G140" s="9">
        <f t="shared" ref="G140:G144" si="16">_xlfn.IFS(F140=$D$3, 1, F140=$E$3, 2, F140=$F$3, 3, F140=$G$3, 4, F140=$H$3, 5)</f>
        <v>2</v>
      </c>
      <c r="I140">
        <f t="shared" ref="I140:I144" si="17">_xlfn.RANK.AVG(D140, $D$11:$D$144, 0)</f>
        <v>82</v>
      </c>
      <c r="J140">
        <f t="shared" ref="J140:J144" si="18">_xlfn.RANK.AVG(G140, $G$11:$G$144, 0)</f>
        <v>50</v>
      </c>
    </row>
    <row r="141" spans="3:10" x14ac:dyDescent="0.25">
      <c r="C141" s="1" t="s">
        <v>21</v>
      </c>
      <c r="D141">
        <f t="shared" si="15"/>
        <v>1</v>
      </c>
      <c r="F141" s="1" t="s">
        <v>23</v>
      </c>
      <c r="G141" s="9">
        <f t="shared" si="16"/>
        <v>1</v>
      </c>
      <c r="I141">
        <f t="shared" si="17"/>
        <v>82</v>
      </c>
      <c r="J141">
        <f t="shared" si="18"/>
        <v>107.5</v>
      </c>
    </row>
    <row r="142" spans="3:10" x14ac:dyDescent="0.25">
      <c r="C142" s="1" t="s">
        <v>21</v>
      </c>
      <c r="D142">
        <f t="shared" si="15"/>
        <v>1</v>
      </c>
      <c r="F142" s="1" t="s">
        <v>23</v>
      </c>
      <c r="G142" s="9">
        <f t="shared" si="16"/>
        <v>1</v>
      </c>
      <c r="I142">
        <f t="shared" si="17"/>
        <v>82</v>
      </c>
      <c r="J142">
        <f t="shared" si="18"/>
        <v>107.5</v>
      </c>
    </row>
    <row r="143" spans="3:10" x14ac:dyDescent="0.25">
      <c r="C143" s="1" t="s">
        <v>21</v>
      </c>
      <c r="D143">
        <f t="shared" si="15"/>
        <v>1</v>
      </c>
      <c r="F143" s="1" t="s">
        <v>41</v>
      </c>
      <c r="G143" s="9">
        <f t="shared" si="16"/>
        <v>4</v>
      </c>
      <c r="I143">
        <f t="shared" si="17"/>
        <v>82</v>
      </c>
      <c r="J143">
        <f t="shared" si="18"/>
        <v>6.5</v>
      </c>
    </row>
    <row r="144" spans="3:10" x14ac:dyDescent="0.25">
      <c r="C144" s="1" t="s">
        <v>21</v>
      </c>
      <c r="D144">
        <f t="shared" si="15"/>
        <v>1</v>
      </c>
      <c r="F144" s="1" t="s">
        <v>23</v>
      </c>
      <c r="G144" s="9">
        <f t="shared" si="16"/>
        <v>1</v>
      </c>
      <c r="I144">
        <f t="shared" si="17"/>
        <v>82</v>
      </c>
      <c r="J144">
        <f t="shared" si="18"/>
        <v>107.5</v>
      </c>
    </row>
  </sheetData>
  <mergeCells count="3">
    <mergeCell ref="E2:H2"/>
    <mergeCell ref="I10:J10"/>
    <mergeCell ref="M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8BD7-8BBF-4D0F-8DAD-8F8C5526DB8F}">
  <dimension ref="C3:R147"/>
  <sheetViews>
    <sheetView workbookViewId="0">
      <selection activeCell="R5" sqref="R5"/>
    </sheetView>
  </sheetViews>
  <sheetFormatPr defaultRowHeight="13.2" x14ac:dyDescent="0.25"/>
  <cols>
    <col min="18" max="18" width="12.33203125" bestFit="1" customWidth="1"/>
  </cols>
  <sheetData>
    <row r="3" spans="3:18" x14ac:dyDescent="0.25">
      <c r="E3" s="8" t="s">
        <v>97</v>
      </c>
      <c r="F3" s="3"/>
      <c r="G3" s="3"/>
      <c r="H3" s="3"/>
      <c r="M3" s="8" t="s">
        <v>100</v>
      </c>
      <c r="N3" s="3"/>
      <c r="O3" s="3"/>
    </row>
    <row r="4" spans="3:18" x14ac:dyDescent="0.25">
      <c r="C4" s="5" t="s">
        <v>79</v>
      </c>
      <c r="D4" s="4" t="s">
        <v>23</v>
      </c>
      <c r="E4" s="4" t="s">
        <v>33</v>
      </c>
      <c r="F4" s="4" t="s">
        <v>35</v>
      </c>
      <c r="G4" s="4" t="s">
        <v>41</v>
      </c>
      <c r="H4" s="4" t="s">
        <v>61</v>
      </c>
      <c r="I4" s="6" t="s">
        <v>82</v>
      </c>
      <c r="K4" s="5" t="s">
        <v>79</v>
      </c>
      <c r="L4" s="4" t="s">
        <v>23</v>
      </c>
      <c r="M4" s="4" t="s">
        <v>33</v>
      </c>
      <c r="N4" s="4" t="s">
        <v>35</v>
      </c>
      <c r="O4" s="4" t="s">
        <v>41</v>
      </c>
      <c r="P4" s="4" t="s">
        <v>61</v>
      </c>
    </row>
    <row r="5" spans="3:18" x14ac:dyDescent="0.25">
      <c r="C5" s="5" t="s">
        <v>96</v>
      </c>
      <c r="K5" s="5" t="s">
        <v>96</v>
      </c>
      <c r="R5" s="6" t="s">
        <v>106</v>
      </c>
    </row>
    <row r="6" spans="3:18" x14ac:dyDescent="0.25">
      <c r="C6" s="4" t="s">
        <v>22</v>
      </c>
      <c r="D6">
        <f>COUNTIFS('Ответы на форму (1)'!$N$2:$N$135, 'Лист 4'!C6, 'Ответы на форму (1)'!$O$2:$O$135, 'Лист 4'!$D$4)</f>
        <v>37</v>
      </c>
      <c r="E6">
        <f>COUNTIFS('Ответы на форму (1)'!$N$2:$N$135, 'Лист 4'!C6, 'Ответы на форму (1)'!$O$2:$O$135, 'Лист 4'!$E$4)</f>
        <v>22</v>
      </c>
      <c r="F6">
        <f>COUNTIFS('Ответы на форму (1)'!$N$2:$N$135, 'Лист 4'!C6, 'Ответы на форму (1)'!$O$2:$O$135, 'Лист 4'!$F$4)</f>
        <v>3</v>
      </c>
      <c r="G6">
        <f>COUNTIFS('Ответы на форму (1)'!$N$2:$N$135, 'Лист 4'!C6, 'Ответы на форму (1)'!$O$2:$O$135, 'Лист 4'!$G$4)</f>
        <v>7</v>
      </c>
      <c r="H6">
        <f>COUNTIFS('Ответы на форму (1)'!$N$2:$N$135, 'Лист 4'!C6, 'Ответы на форму (1)'!$O$2:$O$135, 'Лист 4'!$H$4)</f>
        <v>0</v>
      </c>
      <c r="I6">
        <f>SUM(D6:H6)</f>
        <v>69</v>
      </c>
      <c r="K6" s="4" t="s">
        <v>22</v>
      </c>
      <c r="L6" s="7">
        <f>I6*$D$10/$I$10</f>
        <v>27.805970149253731</v>
      </c>
      <c r="M6" s="7">
        <f>I6*$E$10/$I$10</f>
        <v>31.410447761194028</v>
      </c>
      <c r="N6" s="7">
        <f>I6*$F$10/$I$10</f>
        <v>4.1194029850746272</v>
      </c>
      <c r="O6" s="7">
        <f>I6*$G$10/$I$10</f>
        <v>5.1492537313432836</v>
      </c>
      <c r="P6" s="7">
        <f>I6*$H$10/$I$10</f>
        <v>0.5149253731343284</v>
      </c>
      <c r="R6">
        <f>_xlfn.CHISQ.TEST(D6:H9, L6:P9)</f>
        <v>1.3513127917934286E-2</v>
      </c>
    </row>
    <row r="7" spans="3:18" x14ac:dyDescent="0.25">
      <c r="C7" s="4" t="s">
        <v>28</v>
      </c>
      <c r="D7">
        <f>COUNTIFS('Ответы на форму (1)'!$N$2:$N$135, 'Лист 4'!C7, 'Ответы на форму (1)'!$O$2:$O$135, 'Лист 4'!$D$4)</f>
        <v>13</v>
      </c>
      <c r="E7">
        <f>COUNTIFS('Ответы на форму (1)'!$N$2:$N$135, 'Лист 4'!C7, 'Ответы на форму (1)'!$O$2:$O$135, 'Лист 4'!$E$4)</f>
        <v>29</v>
      </c>
      <c r="F7">
        <f>COUNTIFS('Ответы на форму (1)'!$N$2:$N$135, 'Лист 4'!C7, 'Ответы на форму (1)'!$O$2:$O$135, 'Лист 4'!$F$4)</f>
        <v>3</v>
      </c>
      <c r="G7">
        <f>COUNTIFS('Ответы на форму (1)'!$N$2:$N$135, 'Лист 4'!C7, 'Ответы на форму (1)'!$O$2:$O$135, 'Лист 4'!$G$4)</f>
        <v>2</v>
      </c>
      <c r="H7">
        <f>COUNTIFS('Ответы на форму (1)'!$N$2:$N$135, 'Лист 4'!C7, 'Ответы на форму (1)'!$O$2:$O$135, 'Лист 4'!$H$4)</f>
        <v>0</v>
      </c>
      <c r="I7">
        <f t="shared" ref="I7:I9" si="0">SUM(D7:H7)</f>
        <v>47</v>
      </c>
      <c r="K7" s="4" t="s">
        <v>28</v>
      </c>
      <c r="L7" s="7">
        <f t="shared" ref="L7:L9" si="1">I7*$D$10/$I$10</f>
        <v>18.940298507462686</v>
      </c>
      <c r="M7" s="7">
        <f t="shared" ref="M7:M9" si="2">I7*$E$10/$I$10</f>
        <v>21.395522388059703</v>
      </c>
      <c r="N7" s="7">
        <f t="shared" ref="N7:N9" si="3">I7*$F$10/$I$10</f>
        <v>2.8059701492537314</v>
      </c>
      <c r="O7" s="7">
        <f t="shared" ref="O7:O9" si="4">I7*$G$10/$I$10</f>
        <v>3.5074626865671643</v>
      </c>
      <c r="P7" s="7">
        <f t="shared" ref="P7:P9" si="5">I7*$H$10/$I$10</f>
        <v>0.35074626865671643</v>
      </c>
    </row>
    <row r="8" spans="3:18" x14ac:dyDescent="0.25">
      <c r="C8" s="4" t="s">
        <v>40</v>
      </c>
      <c r="D8">
        <f>COUNTIFS('Ответы на форму (1)'!$N$2:$N$135, 'Лист 4'!C8, 'Ответы на форму (1)'!$O$2:$O$135, 'Лист 4'!$D$4)</f>
        <v>3</v>
      </c>
      <c r="E8">
        <f>COUNTIFS('Ответы на форму (1)'!$N$2:$N$135, 'Лист 4'!C8, 'Ответы на форму (1)'!$O$2:$O$135, 'Лист 4'!$E$4)</f>
        <v>8</v>
      </c>
      <c r="F8">
        <f>COUNTIFS('Ответы на форму (1)'!$N$2:$N$135, 'Лист 4'!C8, 'Ответы на форму (1)'!$O$2:$O$135, 'Лист 4'!$F$4)</f>
        <v>1</v>
      </c>
      <c r="G8">
        <f>COUNTIFS('Ответы на форму (1)'!$N$2:$N$135, 'Лист 4'!C8, 'Ответы на форму (1)'!$O$2:$O$135, 'Лист 4'!$G$4)</f>
        <v>1</v>
      </c>
      <c r="H8">
        <f>COUNTIFS('Ответы на форму (1)'!$N$2:$N$135, 'Лист 4'!C8, 'Ответы на форму (1)'!$O$2:$O$135, 'Лист 4'!$H$4)</f>
        <v>1</v>
      </c>
      <c r="I8">
        <f t="shared" si="0"/>
        <v>14</v>
      </c>
      <c r="K8" s="4" t="s">
        <v>40</v>
      </c>
      <c r="L8" s="7">
        <f t="shared" si="1"/>
        <v>5.6417910447761193</v>
      </c>
      <c r="M8" s="7">
        <f t="shared" si="2"/>
        <v>6.3731343283582094</v>
      </c>
      <c r="N8" s="7">
        <f t="shared" si="3"/>
        <v>0.83582089552238803</v>
      </c>
      <c r="O8" s="7">
        <f t="shared" si="4"/>
        <v>1.044776119402985</v>
      </c>
      <c r="P8" s="7">
        <f t="shared" si="5"/>
        <v>0.1044776119402985</v>
      </c>
    </row>
    <row r="9" spans="3:18" x14ac:dyDescent="0.25">
      <c r="C9" s="4" t="s">
        <v>35</v>
      </c>
      <c r="D9">
        <f>COUNTIFS('Ответы на форму (1)'!$N$2:$N$135, 'Лист 4'!C9, 'Ответы на форму (1)'!$O$2:$O$135, 'Лист 4'!$D$4)</f>
        <v>1</v>
      </c>
      <c r="E9">
        <f>COUNTIFS('Ответы на форму (1)'!$N$2:$N$135, 'Лист 4'!C9, 'Ответы на форму (1)'!$O$2:$O$135, 'Лист 4'!$E$4)</f>
        <v>2</v>
      </c>
      <c r="F9">
        <f>COUNTIFS('Ответы на форму (1)'!$N$2:$N$135, 'Лист 4'!C9, 'Ответы на форму (1)'!$O$2:$O$135, 'Лист 4'!$F$4)</f>
        <v>1</v>
      </c>
      <c r="G9">
        <f>COUNTIFS('Ответы на форму (1)'!$N$2:$N$135, 'Лист 4'!C9, 'Ответы на форму (1)'!$O$2:$O$135, 'Лист 4'!$G$4)</f>
        <v>0</v>
      </c>
      <c r="H9">
        <f>COUNTIFS('Ответы на форму (1)'!$N$2:$N$135, 'Лист 4'!C9, 'Ответы на форму (1)'!$O$2:$O$135, 'Лист 4'!$H$4)</f>
        <v>0</v>
      </c>
      <c r="I9">
        <f t="shared" si="0"/>
        <v>4</v>
      </c>
      <c r="K9" s="4" t="s">
        <v>35</v>
      </c>
      <c r="L9" s="7">
        <f t="shared" si="1"/>
        <v>1.6119402985074627</v>
      </c>
      <c r="M9" s="7">
        <f t="shared" si="2"/>
        <v>1.8208955223880596</v>
      </c>
      <c r="N9" s="7">
        <f t="shared" si="3"/>
        <v>0.23880597014925373</v>
      </c>
      <c r="O9" s="7">
        <f t="shared" si="4"/>
        <v>0.29850746268656714</v>
      </c>
      <c r="P9" s="7">
        <f t="shared" si="5"/>
        <v>2.9850746268656716E-2</v>
      </c>
    </row>
    <row r="10" spans="3:18" x14ac:dyDescent="0.25">
      <c r="C10" s="6" t="s">
        <v>82</v>
      </c>
      <c r="D10">
        <f>SUM(D6:D9)</f>
        <v>54</v>
      </c>
      <c r="E10">
        <f t="shared" ref="E10:H10" si="6">SUM(E6:E9)</f>
        <v>61</v>
      </c>
      <c r="F10">
        <f t="shared" si="6"/>
        <v>8</v>
      </c>
      <c r="G10">
        <f t="shared" si="6"/>
        <v>10</v>
      </c>
      <c r="H10">
        <f t="shared" si="6"/>
        <v>1</v>
      </c>
      <c r="I10">
        <f>SUM(D6:H9)</f>
        <v>134</v>
      </c>
    </row>
    <row r="13" spans="3:18" x14ac:dyDescent="0.25">
      <c r="I13" s="8" t="s">
        <v>90</v>
      </c>
      <c r="J13" s="3"/>
      <c r="L13" s="5" t="s">
        <v>91</v>
      </c>
      <c r="M13" s="5" t="s">
        <v>92</v>
      </c>
      <c r="N13" s="5" t="s">
        <v>93</v>
      </c>
    </row>
    <row r="14" spans="3:18" x14ac:dyDescent="0.25">
      <c r="C14" s="1" t="s">
        <v>22</v>
      </c>
      <c r="D14">
        <f>_xlfn.IFS(C14=$C$6, 1, C14=$C$7, 2, C14=$C$8, 3, C14=$C$9, 4)</f>
        <v>1</v>
      </c>
      <c r="F14" s="1" t="s">
        <v>23</v>
      </c>
      <c r="G14" s="9">
        <f>_xlfn.IFS(F14=$D$4, 1, F14=$E$4, 2, F14=$F$4, 3, F14=$G$4, 4, F14=$H$4, 5)</f>
        <v>1</v>
      </c>
      <c r="I14">
        <f>_xlfn.RANK.AVG(D14, $D$14:$D$147, 0)</f>
        <v>100</v>
      </c>
      <c r="J14">
        <f>_xlfn.RANK.AVG(G14, $G$14:$G$147, 0)</f>
        <v>107.5</v>
      </c>
      <c r="L14">
        <f>CORREL(I14:I147,J14:J147)</f>
        <v>0.22634369687042574</v>
      </c>
      <c r="M14">
        <v>134</v>
      </c>
      <c r="N14">
        <v>0.17</v>
      </c>
    </row>
    <row r="15" spans="3:18" x14ac:dyDescent="0.25">
      <c r="C15" s="1" t="s">
        <v>28</v>
      </c>
      <c r="D15">
        <f t="shared" ref="D15:D78" si="7">_xlfn.IFS(C15=$C$6, 1, C15=$C$7, 2, C15=$C$8, 3, C15=$C$9, 4)</f>
        <v>2</v>
      </c>
      <c r="F15" s="1" t="s">
        <v>23</v>
      </c>
      <c r="G15" s="9">
        <f t="shared" ref="G15:G78" si="8">_xlfn.IFS(F15=$D$4, 1, F15=$E$4, 2, F15=$F$4, 3, F15=$G$4, 4, F15=$H$4, 5)</f>
        <v>1</v>
      </c>
      <c r="I15">
        <f t="shared" ref="I15:I78" si="9">_xlfn.RANK.AVG(D15, $D$14:$D$147, 0)</f>
        <v>42</v>
      </c>
      <c r="J15">
        <f t="shared" ref="J15:J78" si="10">_xlfn.RANK.AVG(G15, $G$14:$G$147, 0)</f>
        <v>107.5</v>
      </c>
    </row>
    <row r="16" spans="3:18" x14ac:dyDescent="0.25">
      <c r="C16" s="1" t="s">
        <v>28</v>
      </c>
      <c r="D16">
        <f t="shared" si="7"/>
        <v>2</v>
      </c>
      <c r="F16" s="1" t="s">
        <v>23</v>
      </c>
      <c r="G16" s="9">
        <f t="shared" si="8"/>
        <v>1</v>
      </c>
      <c r="I16">
        <f t="shared" si="9"/>
        <v>42</v>
      </c>
      <c r="J16">
        <f t="shared" si="10"/>
        <v>107.5</v>
      </c>
      <c r="L16" s="5" t="s">
        <v>105</v>
      </c>
    </row>
    <row r="17" spans="3:10" x14ac:dyDescent="0.25">
      <c r="C17" s="1" t="s">
        <v>28</v>
      </c>
      <c r="D17">
        <f t="shared" si="7"/>
        <v>2</v>
      </c>
      <c r="F17" s="1" t="s">
        <v>33</v>
      </c>
      <c r="G17" s="9">
        <f t="shared" si="8"/>
        <v>2</v>
      </c>
      <c r="I17">
        <f t="shared" si="9"/>
        <v>42</v>
      </c>
      <c r="J17">
        <f t="shared" si="10"/>
        <v>50</v>
      </c>
    </row>
    <row r="18" spans="3:10" x14ac:dyDescent="0.25">
      <c r="C18" s="1" t="s">
        <v>28</v>
      </c>
      <c r="D18">
        <f t="shared" si="7"/>
        <v>2</v>
      </c>
      <c r="F18" s="1" t="s">
        <v>35</v>
      </c>
      <c r="G18" s="9">
        <f t="shared" si="8"/>
        <v>3</v>
      </c>
      <c r="I18">
        <f t="shared" si="9"/>
        <v>42</v>
      </c>
      <c r="J18">
        <f t="shared" si="10"/>
        <v>15.5</v>
      </c>
    </row>
    <row r="19" spans="3:10" x14ac:dyDescent="0.25">
      <c r="C19" s="1" t="s">
        <v>22</v>
      </c>
      <c r="D19">
        <f t="shared" si="7"/>
        <v>1</v>
      </c>
      <c r="F19" s="1" t="s">
        <v>33</v>
      </c>
      <c r="G19" s="9">
        <f t="shared" si="8"/>
        <v>2</v>
      </c>
      <c r="I19">
        <f t="shared" si="9"/>
        <v>100</v>
      </c>
      <c r="J19">
        <f t="shared" si="10"/>
        <v>50</v>
      </c>
    </row>
    <row r="20" spans="3:10" x14ac:dyDescent="0.25">
      <c r="C20" s="1" t="s">
        <v>22</v>
      </c>
      <c r="D20">
        <f t="shared" si="7"/>
        <v>1</v>
      </c>
      <c r="F20" s="1" t="s">
        <v>33</v>
      </c>
      <c r="G20" s="9">
        <f t="shared" si="8"/>
        <v>2</v>
      </c>
      <c r="I20">
        <f t="shared" si="9"/>
        <v>100</v>
      </c>
      <c r="J20">
        <f t="shared" si="10"/>
        <v>50</v>
      </c>
    </row>
    <row r="21" spans="3:10" x14ac:dyDescent="0.25">
      <c r="C21" s="1" t="s">
        <v>22</v>
      </c>
      <c r="D21">
        <f t="shared" si="7"/>
        <v>1</v>
      </c>
      <c r="F21" s="1" t="s">
        <v>33</v>
      </c>
      <c r="G21" s="9">
        <f t="shared" si="8"/>
        <v>2</v>
      </c>
      <c r="I21">
        <f t="shared" si="9"/>
        <v>100</v>
      </c>
      <c r="J21">
        <f t="shared" si="10"/>
        <v>50</v>
      </c>
    </row>
    <row r="22" spans="3:10" x14ac:dyDescent="0.25">
      <c r="C22" s="1" t="s">
        <v>40</v>
      </c>
      <c r="D22">
        <f t="shared" si="7"/>
        <v>3</v>
      </c>
      <c r="F22" s="1" t="s">
        <v>41</v>
      </c>
      <c r="G22" s="9">
        <f t="shared" si="8"/>
        <v>4</v>
      </c>
      <c r="I22">
        <f t="shared" si="9"/>
        <v>11.5</v>
      </c>
      <c r="J22">
        <f t="shared" si="10"/>
        <v>6.5</v>
      </c>
    </row>
    <row r="23" spans="3:10" x14ac:dyDescent="0.25">
      <c r="C23" s="1" t="s">
        <v>22</v>
      </c>
      <c r="D23">
        <f t="shared" si="7"/>
        <v>1</v>
      </c>
      <c r="F23" s="1" t="s">
        <v>33</v>
      </c>
      <c r="G23" s="9">
        <f t="shared" si="8"/>
        <v>2</v>
      </c>
      <c r="I23">
        <f t="shared" si="9"/>
        <v>100</v>
      </c>
      <c r="J23">
        <f t="shared" si="10"/>
        <v>50</v>
      </c>
    </row>
    <row r="24" spans="3:10" x14ac:dyDescent="0.25">
      <c r="C24" s="1" t="s">
        <v>22</v>
      </c>
      <c r="D24">
        <f t="shared" si="7"/>
        <v>1</v>
      </c>
      <c r="F24" s="1" t="s">
        <v>23</v>
      </c>
      <c r="G24" s="9">
        <f t="shared" si="8"/>
        <v>1</v>
      </c>
      <c r="I24">
        <f t="shared" si="9"/>
        <v>100</v>
      </c>
      <c r="J24">
        <f t="shared" si="10"/>
        <v>107.5</v>
      </c>
    </row>
    <row r="25" spans="3:10" x14ac:dyDescent="0.25">
      <c r="C25" s="1" t="s">
        <v>28</v>
      </c>
      <c r="D25">
        <f t="shared" si="7"/>
        <v>2</v>
      </c>
      <c r="F25" s="1" t="s">
        <v>33</v>
      </c>
      <c r="G25" s="9">
        <f t="shared" si="8"/>
        <v>2</v>
      </c>
      <c r="I25">
        <f t="shared" si="9"/>
        <v>42</v>
      </c>
      <c r="J25">
        <f t="shared" si="10"/>
        <v>50</v>
      </c>
    </row>
    <row r="26" spans="3:10" x14ac:dyDescent="0.25">
      <c r="C26" s="1" t="s">
        <v>22</v>
      </c>
      <c r="D26">
        <f t="shared" si="7"/>
        <v>1</v>
      </c>
      <c r="F26" s="1" t="s">
        <v>33</v>
      </c>
      <c r="G26" s="9">
        <f t="shared" si="8"/>
        <v>2</v>
      </c>
      <c r="I26">
        <f t="shared" si="9"/>
        <v>100</v>
      </c>
      <c r="J26">
        <f t="shared" si="10"/>
        <v>50</v>
      </c>
    </row>
    <row r="27" spans="3:10" x14ac:dyDescent="0.25">
      <c r="C27" s="1" t="s">
        <v>22</v>
      </c>
      <c r="D27">
        <f t="shared" si="7"/>
        <v>1</v>
      </c>
      <c r="F27" s="1" t="s">
        <v>33</v>
      </c>
      <c r="G27" s="9">
        <f t="shared" si="8"/>
        <v>2</v>
      </c>
      <c r="I27">
        <f t="shared" si="9"/>
        <v>100</v>
      </c>
      <c r="J27">
        <f t="shared" si="10"/>
        <v>50</v>
      </c>
    </row>
    <row r="28" spans="3:10" x14ac:dyDescent="0.25">
      <c r="C28" s="1" t="s">
        <v>22</v>
      </c>
      <c r="D28">
        <f t="shared" si="7"/>
        <v>1</v>
      </c>
      <c r="F28" s="1" t="s">
        <v>23</v>
      </c>
      <c r="G28" s="9">
        <f t="shared" si="8"/>
        <v>1</v>
      </c>
      <c r="I28">
        <f t="shared" si="9"/>
        <v>100</v>
      </c>
      <c r="J28">
        <f t="shared" si="10"/>
        <v>107.5</v>
      </c>
    </row>
    <row r="29" spans="3:10" x14ac:dyDescent="0.25">
      <c r="C29" s="1" t="s">
        <v>28</v>
      </c>
      <c r="D29">
        <f t="shared" si="7"/>
        <v>2</v>
      </c>
      <c r="F29" s="1" t="s">
        <v>33</v>
      </c>
      <c r="G29" s="9">
        <f t="shared" si="8"/>
        <v>2</v>
      </c>
      <c r="I29">
        <f t="shared" si="9"/>
        <v>42</v>
      </c>
      <c r="J29">
        <f t="shared" si="10"/>
        <v>50</v>
      </c>
    </row>
    <row r="30" spans="3:10" x14ac:dyDescent="0.25">
      <c r="C30" s="1" t="s">
        <v>40</v>
      </c>
      <c r="D30">
        <f t="shared" si="7"/>
        <v>3</v>
      </c>
      <c r="F30" s="1" t="s">
        <v>23</v>
      </c>
      <c r="G30" s="9">
        <f t="shared" si="8"/>
        <v>1</v>
      </c>
      <c r="I30">
        <f t="shared" si="9"/>
        <v>11.5</v>
      </c>
      <c r="J30">
        <f t="shared" si="10"/>
        <v>107.5</v>
      </c>
    </row>
    <row r="31" spans="3:10" x14ac:dyDescent="0.25">
      <c r="C31" s="1" t="s">
        <v>22</v>
      </c>
      <c r="D31">
        <f t="shared" si="7"/>
        <v>1</v>
      </c>
      <c r="F31" s="1" t="s">
        <v>35</v>
      </c>
      <c r="G31" s="9">
        <f t="shared" si="8"/>
        <v>3</v>
      </c>
      <c r="I31">
        <f t="shared" si="9"/>
        <v>100</v>
      </c>
      <c r="J31">
        <f t="shared" si="10"/>
        <v>15.5</v>
      </c>
    </row>
    <row r="32" spans="3:10" x14ac:dyDescent="0.25">
      <c r="C32" s="1" t="s">
        <v>22</v>
      </c>
      <c r="D32">
        <f t="shared" si="7"/>
        <v>1</v>
      </c>
      <c r="F32" s="1" t="s">
        <v>33</v>
      </c>
      <c r="G32" s="9">
        <f t="shared" si="8"/>
        <v>2</v>
      </c>
      <c r="I32">
        <f t="shared" si="9"/>
        <v>100</v>
      </c>
      <c r="J32">
        <f t="shared" si="10"/>
        <v>50</v>
      </c>
    </row>
    <row r="33" spans="3:10" x14ac:dyDescent="0.25">
      <c r="C33" s="1" t="s">
        <v>22</v>
      </c>
      <c r="D33">
        <f t="shared" si="7"/>
        <v>1</v>
      </c>
      <c r="F33" s="1" t="s">
        <v>23</v>
      </c>
      <c r="G33" s="9">
        <f t="shared" si="8"/>
        <v>1</v>
      </c>
      <c r="I33">
        <f t="shared" si="9"/>
        <v>100</v>
      </c>
      <c r="J33">
        <f t="shared" si="10"/>
        <v>107.5</v>
      </c>
    </row>
    <row r="34" spans="3:10" x14ac:dyDescent="0.25">
      <c r="C34" s="1" t="s">
        <v>22</v>
      </c>
      <c r="D34">
        <f t="shared" si="7"/>
        <v>1</v>
      </c>
      <c r="F34" s="1" t="s">
        <v>33</v>
      </c>
      <c r="G34" s="9">
        <f t="shared" si="8"/>
        <v>2</v>
      </c>
      <c r="I34">
        <f t="shared" si="9"/>
        <v>100</v>
      </c>
      <c r="J34">
        <f t="shared" si="10"/>
        <v>50</v>
      </c>
    </row>
    <row r="35" spans="3:10" x14ac:dyDescent="0.25">
      <c r="C35" s="1" t="s">
        <v>22</v>
      </c>
      <c r="D35">
        <f t="shared" si="7"/>
        <v>1</v>
      </c>
      <c r="F35" s="1" t="s">
        <v>35</v>
      </c>
      <c r="G35" s="9">
        <f t="shared" si="8"/>
        <v>3</v>
      </c>
      <c r="I35">
        <f t="shared" si="9"/>
        <v>100</v>
      </c>
      <c r="J35">
        <f t="shared" si="10"/>
        <v>15.5</v>
      </c>
    </row>
    <row r="36" spans="3:10" x14ac:dyDescent="0.25">
      <c r="C36" s="1" t="s">
        <v>22</v>
      </c>
      <c r="D36">
        <f t="shared" si="7"/>
        <v>1</v>
      </c>
      <c r="F36" s="1" t="s">
        <v>33</v>
      </c>
      <c r="G36" s="9">
        <f t="shared" si="8"/>
        <v>2</v>
      </c>
      <c r="I36">
        <f t="shared" si="9"/>
        <v>100</v>
      </c>
      <c r="J36">
        <f t="shared" si="10"/>
        <v>50</v>
      </c>
    </row>
    <row r="37" spans="3:10" x14ac:dyDescent="0.25">
      <c r="C37" s="1" t="s">
        <v>28</v>
      </c>
      <c r="D37">
        <f t="shared" si="7"/>
        <v>2</v>
      </c>
      <c r="F37" s="1" t="s">
        <v>41</v>
      </c>
      <c r="G37" s="9">
        <f t="shared" si="8"/>
        <v>4</v>
      </c>
      <c r="I37">
        <f t="shared" si="9"/>
        <v>42</v>
      </c>
      <c r="J37">
        <f t="shared" si="10"/>
        <v>6.5</v>
      </c>
    </row>
    <row r="38" spans="3:10" x14ac:dyDescent="0.25">
      <c r="C38" s="1" t="s">
        <v>22</v>
      </c>
      <c r="D38">
        <f t="shared" si="7"/>
        <v>1</v>
      </c>
      <c r="F38" s="1" t="s">
        <v>33</v>
      </c>
      <c r="G38" s="9">
        <f t="shared" si="8"/>
        <v>2</v>
      </c>
      <c r="I38">
        <f t="shared" si="9"/>
        <v>100</v>
      </c>
      <c r="J38">
        <f t="shared" si="10"/>
        <v>50</v>
      </c>
    </row>
    <row r="39" spans="3:10" x14ac:dyDescent="0.25">
      <c r="C39" s="1" t="s">
        <v>40</v>
      </c>
      <c r="D39">
        <f t="shared" si="7"/>
        <v>3</v>
      </c>
      <c r="F39" s="1" t="s">
        <v>33</v>
      </c>
      <c r="G39" s="9">
        <f t="shared" si="8"/>
        <v>2</v>
      </c>
      <c r="I39">
        <f t="shared" si="9"/>
        <v>11.5</v>
      </c>
      <c r="J39">
        <f t="shared" si="10"/>
        <v>50</v>
      </c>
    </row>
    <row r="40" spans="3:10" x14ac:dyDescent="0.25">
      <c r="C40" s="1" t="s">
        <v>22</v>
      </c>
      <c r="D40">
        <f t="shared" si="7"/>
        <v>1</v>
      </c>
      <c r="F40" s="1" t="s">
        <v>23</v>
      </c>
      <c r="G40" s="9">
        <f t="shared" si="8"/>
        <v>1</v>
      </c>
      <c r="I40">
        <f t="shared" si="9"/>
        <v>100</v>
      </c>
      <c r="J40">
        <f t="shared" si="10"/>
        <v>107.5</v>
      </c>
    </row>
    <row r="41" spans="3:10" x14ac:dyDescent="0.25">
      <c r="C41" s="1" t="s">
        <v>22</v>
      </c>
      <c r="D41">
        <f t="shared" si="7"/>
        <v>1</v>
      </c>
      <c r="F41" s="1" t="s">
        <v>33</v>
      </c>
      <c r="G41" s="9">
        <f t="shared" si="8"/>
        <v>2</v>
      </c>
      <c r="I41">
        <f t="shared" si="9"/>
        <v>100</v>
      </c>
      <c r="J41">
        <f t="shared" si="10"/>
        <v>50</v>
      </c>
    </row>
    <row r="42" spans="3:10" x14ac:dyDescent="0.25">
      <c r="C42" s="1" t="s">
        <v>28</v>
      </c>
      <c r="D42">
        <f t="shared" si="7"/>
        <v>2</v>
      </c>
      <c r="F42" s="1" t="s">
        <v>23</v>
      </c>
      <c r="G42" s="9">
        <f t="shared" si="8"/>
        <v>1</v>
      </c>
      <c r="I42">
        <f t="shared" si="9"/>
        <v>42</v>
      </c>
      <c r="J42">
        <f t="shared" si="10"/>
        <v>107.5</v>
      </c>
    </row>
    <row r="43" spans="3:10" x14ac:dyDescent="0.25">
      <c r="C43" s="1" t="s">
        <v>22</v>
      </c>
      <c r="D43">
        <f t="shared" si="7"/>
        <v>1</v>
      </c>
      <c r="F43" s="1" t="s">
        <v>23</v>
      </c>
      <c r="G43" s="9">
        <f t="shared" si="8"/>
        <v>1</v>
      </c>
      <c r="I43">
        <f t="shared" si="9"/>
        <v>100</v>
      </c>
      <c r="J43">
        <f t="shared" si="10"/>
        <v>107.5</v>
      </c>
    </row>
    <row r="44" spans="3:10" x14ac:dyDescent="0.25">
      <c r="C44" s="1" t="s">
        <v>22</v>
      </c>
      <c r="D44">
        <f t="shared" si="7"/>
        <v>1</v>
      </c>
      <c r="F44" s="1" t="s">
        <v>23</v>
      </c>
      <c r="G44" s="9">
        <f t="shared" si="8"/>
        <v>1</v>
      </c>
      <c r="I44">
        <f t="shared" si="9"/>
        <v>100</v>
      </c>
      <c r="J44">
        <f t="shared" si="10"/>
        <v>107.5</v>
      </c>
    </row>
    <row r="45" spans="3:10" x14ac:dyDescent="0.25">
      <c r="C45" s="1" t="s">
        <v>28</v>
      </c>
      <c r="D45">
        <f t="shared" si="7"/>
        <v>2</v>
      </c>
      <c r="F45" s="1" t="s">
        <v>33</v>
      </c>
      <c r="G45" s="9">
        <f t="shared" si="8"/>
        <v>2</v>
      </c>
      <c r="I45">
        <f t="shared" si="9"/>
        <v>42</v>
      </c>
      <c r="J45">
        <f t="shared" si="10"/>
        <v>50</v>
      </c>
    </row>
    <row r="46" spans="3:10" x14ac:dyDescent="0.25">
      <c r="C46" s="1" t="s">
        <v>28</v>
      </c>
      <c r="D46">
        <f t="shared" si="7"/>
        <v>2</v>
      </c>
      <c r="F46" s="1" t="s">
        <v>23</v>
      </c>
      <c r="G46" s="9">
        <f t="shared" si="8"/>
        <v>1</v>
      </c>
      <c r="I46">
        <f t="shared" si="9"/>
        <v>42</v>
      </c>
      <c r="J46">
        <f t="shared" si="10"/>
        <v>107.5</v>
      </c>
    </row>
    <row r="47" spans="3:10" x14ac:dyDescent="0.25">
      <c r="C47" s="1" t="s">
        <v>40</v>
      </c>
      <c r="D47">
        <f t="shared" si="7"/>
        <v>3</v>
      </c>
      <c r="F47" s="1" t="s">
        <v>23</v>
      </c>
      <c r="G47" s="9">
        <f t="shared" si="8"/>
        <v>1</v>
      </c>
      <c r="I47">
        <f t="shared" si="9"/>
        <v>11.5</v>
      </c>
      <c r="J47">
        <f t="shared" si="10"/>
        <v>107.5</v>
      </c>
    </row>
    <row r="48" spans="3:10" x14ac:dyDescent="0.25">
      <c r="C48" s="1" t="s">
        <v>22</v>
      </c>
      <c r="D48">
        <f t="shared" si="7"/>
        <v>1</v>
      </c>
      <c r="F48" s="1" t="s">
        <v>23</v>
      </c>
      <c r="G48" s="9">
        <f t="shared" si="8"/>
        <v>1</v>
      </c>
      <c r="I48">
        <f t="shared" si="9"/>
        <v>100</v>
      </c>
      <c r="J48">
        <f t="shared" si="10"/>
        <v>107.5</v>
      </c>
    </row>
    <row r="49" spans="3:10" x14ac:dyDescent="0.25">
      <c r="C49" s="1" t="s">
        <v>22</v>
      </c>
      <c r="D49">
        <f t="shared" si="7"/>
        <v>1</v>
      </c>
      <c r="F49" s="1" t="s">
        <v>23</v>
      </c>
      <c r="G49" s="9">
        <f t="shared" si="8"/>
        <v>1</v>
      </c>
      <c r="I49">
        <f t="shared" si="9"/>
        <v>100</v>
      </c>
      <c r="J49">
        <f t="shared" si="10"/>
        <v>107.5</v>
      </c>
    </row>
    <row r="50" spans="3:10" x14ac:dyDescent="0.25">
      <c r="C50" s="1" t="s">
        <v>40</v>
      </c>
      <c r="D50">
        <f t="shared" si="7"/>
        <v>3</v>
      </c>
      <c r="F50" s="1" t="s">
        <v>33</v>
      </c>
      <c r="G50" s="9">
        <f t="shared" si="8"/>
        <v>2</v>
      </c>
      <c r="I50">
        <f t="shared" si="9"/>
        <v>11.5</v>
      </c>
      <c r="J50">
        <f t="shared" si="10"/>
        <v>50</v>
      </c>
    </row>
    <row r="51" spans="3:10" x14ac:dyDescent="0.25">
      <c r="C51" s="1" t="s">
        <v>40</v>
      </c>
      <c r="D51">
        <f t="shared" si="7"/>
        <v>3</v>
      </c>
      <c r="F51" s="1" t="s">
        <v>33</v>
      </c>
      <c r="G51" s="9">
        <f t="shared" si="8"/>
        <v>2</v>
      </c>
      <c r="I51">
        <f t="shared" si="9"/>
        <v>11.5</v>
      </c>
      <c r="J51">
        <f t="shared" si="10"/>
        <v>50</v>
      </c>
    </row>
    <row r="52" spans="3:10" x14ac:dyDescent="0.25">
      <c r="C52" s="1" t="s">
        <v>28</v>
      </c>
      <c r="D52">
        <f t="shared" si="7"/>
        <v>2</v>
      </c>
      <c r="F52" s="1" t="s">
        <v>23</v>
      </c>
      <c r="G52" s="9">
        <f t="shared" si="8"/>
        <v>1</v>
      </c>
      <c r="I52">
        <f t="shared" si="9"/>
        <v>42</v>
      </c>
      <c r="J52">
        <f t="shared" si="10"/>
        <v>107.5</v>
      </c>
    </row>
    <row r="53" spans="3:10" x14ac:dyDescent="0.25">
      <c r="C53" s="1" t="s">
        <v>22</v>
      </c>
      <c r="D53">
        <f t="shared" si="7"/>
        <v>1</v>
      </c>
      <c r="F53" s="1" t="s">
        <v>23</v>
      </c>
      <c r="G53" s="9">
        <f t="shared" si="8"/>
        <v>1</v>
      </c>
      <c r="I53">
        <f t="shared" si="9"/>
        <v>100</v>
      </c>
      <c r="J53">
        <f t="shared" si="10"/>
        <v>107.5</v>
      </c>
    </row>
    <row r="54" spans="3:10" x14ac:dyDescent="0.25">
      <c r="C54" s="1" t="s">
        <v>22</v>
      </c>
      <c r="D54">
        <f t="shared" si="7"/>
        <v>1</v>
      </c>
      <c r="F54" s="1" t="s">
        <v>41</v>
      </c>
      <c r="G54" s="9">
        <f t="shared" si="8"/>
        <v>4</v>
      </c>
      <c r="I54">
        <f t="shared" si="9"/>
        <v>100</v>
      </c>
      <c r="J54">
        <f t="shared" si="10"/>
        <v>6.5</v>
      </c>
    </row>
    <row r="55" spans="3:10" x14ac:dyDescent="0.25">
      <c r="C55" s="1" t="s">
        <v>28</v>
      </c>
      <c r="D55">
        <f t="shared" si="7"/>
        <v>2</v>
      </c>
      <c r="F55" s="1" t="s">
        <v>33</v>
      </c>
      <c r="G55" s="9">
        <f t="shared" si="8"/>
        <v>2</v>
      </c>
      <c r="I55">
        <f t="shared" si="9"/>
        <v>42</v>
      </c>
      <c r="J55">
        <f t="shared" si="10"/>
        <v>50</v>
      </c>
    </row>
    <row r="56" spans="3:10" x14ac:dyDescent="0.25">
      <c r="C56" s="1" t="s">
        <v>22</v>
      </c>
      <c r="D56">
        <f t="shared" si="7"/>
        <v>1</v>
      </c>
      <c r="F56" s="1" t="s">
        <v>33</v>
      </c>
      <c r="G56" s="9">
        <f t="shared" si="8"/>
        <v>2</v>
      </c>
      <c r="I56">
        <f t="shared" si="9"/>
        <v>100</v>
      </c>
      <c r="J56">
        <f t="shared" si="10"/>
        <v>50</v>
      </c>
    </row>
    <row r="57" spans="3:10" x14ac:dyDescent="0.25">
      <c r="C57" s="1" t="s">
        <v>22</v>
      </c>
      <c r="D57">
        <f t="shared" si="7"/>
        <v>1</v>
      </c>
      <c r="F57" s="1" t="s">
        <v>23</v>
      </c>
      <c r="G57" s="9">
        <f t="shared" si="8"/>
        <v>1</v>
      </c>
      <c r="I57">
        <f t="shared" si="9"/>
        <v>100</v>
      </c>
      <c r="J57">
        <f t="shared" si="10"/>
        <v>107.5</v>
      </c>
    </row>
    <row r="58" spans="3:10" x14ac:dyDescent="0.25">
      <c r="C58" s="1" t="s">
        <v>28</v>
      </c>
      <c r="D58">
        <f t="shared" si="7"/>
        <v>2</v>
      </c>
      <c r="F58" s="1" t="s">
        <v>33</v>
      </c>
      <c r="G58" s="9">
        <f t="shared" si="8"/>
        <v>2</v>
      </c>
      <c r="I58">
        <f t="shared" si="9"/>
        <v>42</v>
      </c>
      <c r="J58">
        <f t="shared" si="10"/>
        <v>50</v>
      </c>
    </row>
    <row r="59" spans="3:10" x14ac:dyDescent="0.25">
      <c r="C59" s="1" t="s">
        <v>22</v>
      </c>
      <c r="D59">
        <f t="shared" si="7"/>
        <v>1</v>
      </c>
      <c r="F59" s="1" t="s">
        <v>33</v>
      </c>
      <c r="G59" s="9">
        <f t="shared" si="8"/>
        <v>2</v>
      </c>
      <c r="I59">
        <f t="shared" si="9"/>
        <v>100</v>
      </c>
      <c r="J59">
        <f t="shared" si="10"/>
        <v>50</v>
      </c>
    </row>
    <row r="60" spans="3:10" x14ac:dyDescent="0.25">
      <c r="C60" s="1" t="s">
        <v>22</v>
      </c>
      <c r="D60">
        <f t="shared" si="7"/>
        <v>1</v>
      </c>
      <c r="F60" s="1" t="s">
        <v>23</v>
      </c>
      <c r="G60" s="9">
        <f t="shared" si="8"/>
        <v>1</v>
      </c>
      <c r="I60">
        <f t="shared" si="9"/>
        <v>100</v>
      </c>
      <c r="J60">
        <f t="shared" si="10"/>
        <v>107.5</v>
      </c>
    </row>
    <row r="61" spans="3:10" x14ac:dyDescent="0.25">
      <c r="C61" s="1" t="s">
        <v>28</v>
      </c>
      <c r="D61">
        <f t="shared" si="7"/>
        <v>2</v>
      </c>
      <c r="F61" s="1" t="s">
        <v>33</v>
      </c>
      <c r="G61" s="9">
        <f t="shared" si="8"/>
        <v>2</v>
      </c>
      <c r="I61">
        <f t="shared" si="9"/>
        <v>42</v>
      </c>
      <c r="J61">
        <f t="shared" si="10"/>
        <v>50</v>
      </c>
    </row>
    <row r="62" spans="3:10" x14ac:dyDescent="0.25">
      <c r="C62" s="1" t="s">
        <v>40</v>
      </c>
      <c r="D62">
        <f t="shared" si="7"/>
        <v>3</v>
      </c>
      <c r="F62" s="1" t="s">
        <v>33</v>
      </c>
      <c r="G62" s="9">
        <f t="shared" si="8"/>
        <v>2</v>
      </c>
      <c r="I62">
        <f t="shared" si="9"/>
        <v>11.5</v>
      </c>
      <c r="J62">
        <f t="shared" si="10"/>
        <v>50</v>
      </c>
    </row>
    <row r="63" spans="3:10" x14ac:dyDescent="0.25">
      <c r="C63" s="1" t="s">
        <v>22</v>
      </c>
      <c r="D63">
        <f t="shared" si="7"/>
        <v>1</v>
      </c>
      <c r="F63" s="1" t="s">
        <v>33</v>
      </c>
      <c r="G63" s="9">
        <f t="shared" si="8"/>
        <v>2</v>
      </c>
      <c r="I63">
        <f t="shared" si="9"/>
        <v>100</v>
      </c>
      <c r="J63">
        <f t="shared" si="10"/>
        <v>50</v>
      </c>
    </row>
    <row r="64" spans="3:10" x14ac:dyDescent="0.25">
      <c r="C64" s="1" t="s">
        <v>40</v>
      </c>
      <c r="D64">
        <f t="shared" si="7"/>
        <v>3</v>
      </c>
      <c r="F64" s="1" t="s">
        <v>61</v>
      </c>
      <c r="G64" s="9">
        <f t="shared" si="8"/>
        <v>5</v>
      </c>
      <c r="I64">
        <f t="shared" si="9"/>
        <v>11.5</v>
      </c>
      <c r="J64">
        <f t="shared" si="10"/>
        <v>1</v>
      </c>
    </row>
    <row r="65" spans="3:10" x14ac:dyDescent="0.25">
      <c r="C65" s="1" t="s">
        <v>28</v>
      </c>
      <c r="D65">
        <f t="shared" si="7"/>
        <v>2</v>
      </c>
      <c r="F65" s="1" t="s">
        <v>23</v>
      </c>
      <c r="G65" s="9">
        <f t="shared" si="8"/>
        <v>1</v>
      </c>
      <c r="I65">
        <f t="shared" si="9"/>
        <v>42</v>
      </c>
      <c r="J65">
        <f t="shared" si="10"/>
        <v>107.5</v>
      </c>
    </row>
    <row r="66" spans="3:10" x14ac:dyDescent="0.25">
      <c r="C66" s="1" t="s">
        <v>28</v>
      </c>
      <c r="D66">
        <f t="shared" si="7"/>
        <v>2</v>
      </c>
      <c r="F66" s="1" t="s">
        <v>33</v>
      </c>
      <c r="G66" s="9">
        <f t="shared" si="8"/>
        <v>2</v>
      </c>
      <c r="I66">
        <f t="shared" si="9"/>
        <v>42</v>
      </c>
      <c r="J66">
        <f t="shared" si="10"/>
        <v>50</v>
      </c>
    </row>
    <row r="67" spans="3:10" x14ac:dyDescent="0.25">
      <c r="C67" s="1" t="s">
        <v>22</v>
      </c>
      <c r="D67">
        <f t="shared" si="7"/>
        <v>1</v>
      </c>
      <c r="F67" s="1" t="s">
        <v>41</v>
      </c>
      <c r="G67" s="9">
        <f t="shared" si="8"/>
        <v>4</v>
      </c>
      <c r="I67">
        <f t="shared" si="9"/>
        <v>100</v>
      </c>
      <c r="J67">
        <f t="shared" si="10"/>
        <v>6.5</v>
      </c>
    </row>
    <row r="68" spans="3:10" x14ac:dyDescent="0.25">
      <c r="C68" s="1" t="s">
        <v>22</v>
      </c>
      <c r="D68">
        <f t="shared" si="7"/>
        <v>1</v>
      </c>
      <c r="F68" s="1" t="s">
        <v>33</v>
      </c>
      <c r="G68" s="9">
        <f t="shared" si="8"/>
        <v>2</v>
      </c>
      <c r="I68">
        <f t="shared" si="9"/>
        <v>100</v>
      </c>
      <c r="J68">
        <f t="shared" si="10"/>
        <v>50</v>
      </c>
    </row>
    <row r="69" spans="3:10" x14ac:dyDescent="0.25">
      <c r="C69" s="1" t="s">
        <v>28</v>
      </c>
      <c r="D69">
        <f t="shared" si="7"/>
        <v>2</v>
      </c>
      <c r="F69" s="1" t="s">
        <v>33</v>
      </c>
      <c r="G69" s="9">
        <f t="shared" si="8"/>
        <v>2</v>
      </c>
      <c r="I69">
        <f t="shared" si="9"/>
        <v>42</v>
      </c>
      <c r="J69">
        <f t="shared" si="10"/>
        <v>50</v>
      </c>
    </row>
    <row r="70" spans="3:10" x14ac:dyDescent="0.25">
      <c r="C70" s="1" t="s">
        <v>28</v>
      </c>
      <c r="D70">
        <f t="shared" si="7"/>
        <v>2</v>
      </c>
      <c r="F70" s="1" t="s">
        <v>33</v>
      </c>
      <c r="G70" s="9">
        <f t="shared" si="8"/>
        <v>2</v>
      </c>
      <c r="I70">
        <f t="shared" si="9"/>
        <v>42</v>
      </c>
      <c r="J70">
        <f t="shared" si="10"/>
        <v>50</v>
      </c>
    </row>
    <row r="71" spans="3:10" x14ac:dyDescent="0.25">
      <c r="C71" s="1" t="s">
        <v>28</v>
      </c>
      <c r="D71">
        <f t="shared" si="7"/>
        <v>2</v>
      </c>
      <c r="F71" s="1" t="s">
        <v>33</v>
      </c>
      <c r="G71" s="9">
        <f t="shared" si="8"/>
        <v>2</v>
      </c>
      <c r="I71">
        <f t="shared" si="9"/>
        <v>42</v>
      </c>
      <c r="J71">
        <f t="shared" si="10"/>
        <v>50</v>
      </c>
    </row>
    <row r="72" spans="3:10" x14ac:dyDescent="0.25">
      <c r="C72" s="1" t="s">
        <v>28</v>
      </c>
      <c r="D72">
        <f t="shared" si="7"/>
        <v>2</v>
      </c>
      <c r="F72" s="1" t="s">
        <v>35</v>
      </c>
      <c r="G72" s="9">
        <f t="shared" si="8"/>
        <v>3</v>
      </c>
      <c r="I72">
        <f t="shared" si="9"/>
        <v>42</v>
      </c>
      <c r="J72">
        <f t="shared" si="10"/>
        <v>15.5</v>
      </c>
    </row>
    <row r="73" spans="3:10" x14ac:dyDescent="0.25">
      <c r="C73" s="1" t="s">
        <v>40</v>
      </c>
      <c r="D73">
        <f t="shared" si="7"/>
        <v>3</v>
      </c>
      <c r="F73" s="1" t="s">
        <v>23</v>
      </c>
      <c r="G73" s="9">
        <f t="shared" si="8"/>
        <v>1</v>
      </c>
      <c r="I73">
        <f t="shared" si="9"/>
        <v>11.5</v>
      </c>
      <c r="J73">
        <f t="shared" si="10"/>
        <v>107.5</v>
      </c>
    </row>
    <row r="74" spans="3:10" x14ac:dyDescent="0.25">
      <c r="C74" s="1" t="s">
        <v>22</v>
      </c>
      <c r="D74">
        <f t="shared" si="7"/>
        <v>1</v>
      </c>
      <c r="F74" s="1" t="s">
        <v>23</v>
      </c>
      <c r="G74" s="9">
        <f t="shared" si="8"/>
        <v>1</v>
      </c>
      <c r="I74">
        <f t="shared" si="9"/>
        <v>100</v>
      </c>
      <c r="J74">
        <f t="shared" si="10"/>
        <v>107.5</v>
      </c>
    </row>
    <row r="75" spans="3:10" x14ac:dyDescent="0.25">
      <c r="C75" s="1" t="s">
        <v>40</v>
      </c>
      <c r="D75">
        <f t="shared" si="7"/>
        <v>3</v>
      </c>
      <c r="F75" s="1" t="s">
        <v>33</v>
      </c>
      <c r="G75" s="9">
        <f t="shared" si="8"/>
        <v>2</v>
      </c>
      <c r="I75">
        <f t="shared" si="9"/>
        <v>11.5</v>
      </c>
      <c r="J75">
        <f t="shared" si="10"/>
        <v>50</v>
      </c>
    </row>
    <row r="76" spans="3:10" x14ac:dyDescent="0.25">
      <c r="C76" s="1" t="s">
        <v>22</v>
      </c>
      <c r="D76">
        <f t="shared" si="7"/>
        <v>1</v>
      </c>
      <c r="F76" s="1" t="s">
        <v>23</v>
      </c>
      <c r="G76" s="9">
        <f t="shared" si="8"/>
        <v>1</v>
      </c>
      <c r="I76">
        <f t="shared" si="9"/>
        <v>100</v>
      </c>
      <c r="J76">
        <f t="shared" si="10"/>
        <v>107.5</v>
      </c>
    </row>
    <row r="77" spans="3:10" x14ac:dyDescent="0.25">
      <c r="C77" s="1" t="s">
        <v>22</v>
      </c>
      <c r="D77">
        <f t="shared" si="7"/>
        <v>1</v>
      </c>
      <c r="F77" s="1" t="s">
        <v>23</v>
      </c>
      <c r="G77" s="9">
        <f t="shared" si="8"/>
        <v>1</v>
      </c>
      <c r="I77">
        <f t="shared" si="9"/>
        <v>100</v>
      </c>
      <c r="J77">
        <f t="shared" si="10"/>
        <v>107.5</v>
      </c>
    </row>
    <row r="78" spans="3:10" x14ac:dyDescent="0.25">
      <c r="C78" s="1" t="s">
        <v>28</v>
      </c>
      <c r="D78">
        <f t="shared" si="7"/>
        <v>2</v>
      </c>
      <c r="F78" s="1" t="s">
        <v>33</v>
      </c>
      <c r="G78" s="9">
        <f t="shared" si="8"/>
        <v>2</v>
      </c>
      <c r="I78">
        <f t="shared" si="9"/>
        <v>42</v>
      </c>
      <c r="J78">
        <f t="shared" si="10"/>
        <v>50</v>
      </c>
    </row>
    <row r="79" spans="3:10" x14ac:dyDescent="0.25">
      <c r="C79" s="1" t="s">
        <v>22</v>
      </c>
      <c r="D79">
        <f t="shared" ref="D79:D142" si="11">_xlfn.IFS(C79=$C$6, 1, C79=$C$7, 2, C79=$C$8, 3, C79=$C$9, 4)</f>
        <v>1</v>
      </c>
      <c r="F79" s="1" t="s">
        <v>41</v>
      </c>
      <c r="G79" s="9">
        <f t="shared" ref="G79:G142" si="12">_xlfn.IFS(F79=$D$4, 1, F79=$E$4, 2, F79=$F$4, 3, F79=$G$4, 4, F79=$H$4, 5)</f>
        <v>4</v>
      </c>
      <c r="I79">
        <f t="shared" ref="I79:I142" si="13">_xlfn.RANK.AVG(D79, $D$14:$D$147, 0)</f>
        <v>100</v>
      </c>
      <c r="J79">
        <f t="shared" ref="J79:J142" si="14">_xlfn.RANK.AVG(G79, $G$14:$G$147, 0)</f>
        <v>6.5</v>
      </c>
    </row>
    <row r="80" spans="3:10" x14ac:dyDescent="0.25">
      <c r="C80" s="1" t="s">
        <v>22</v>
      </c>
      <c r="D80">
        <f t="shared" si="11"/>
        <v>1</v>
      </c>
      <c r="F80" s="1" t="s">
        <v>23</v>
      </c>
      <c r="G80" s="9">
        <f t="shared" si="12"/>
        <v>1</v>
      </c>
      <c r="I80">
        <f t="shared" si="13"/>
        <v>100</v>
      </c>
      <c r="J80">
        <f t="shared" si="14"/>
        <v>107.5</v>
      </c>
    </row>
    <row r="81" spans="3:10" x14ac:dyDescent="0.25">
      <c r="C81" s="1" t="s">
        <v>22</v>
      </c>
      <c r="D81">
        <f t="shared" si="11"/>
        <v>1</v>
      </c>
      <c r="F81" s="1" t="s">
        <v>23</v>
      </c>
      <c r="G81" s="9">
        <f t="shared" si="12"/>
        <v>1</v>
      </c>
      <c r="I81">
        <f t="shared" si="13"/>
        <v>100</v>
      </c>
      <c r="J81">
        <f t="shared" si="14"/>
        <v>107.5</v>
      </c>
    </row>
    <row r="82" spans="3:10" x14ac:dyDescent="0.25">
      <c r="C82" s="1" t="s">
        <v>28</v>
      </c>
      <c r="D82">
        <f t="shared" si="11"/>
        <v>2</v>
      </c>
      <c r="F82" s="1" t="s">
        <v>33</v>
      </c>
      <c r="G82" s="9">
        <f t="shared" si="12"/>
        <v>2</v>
      </c>
      <c r="I82">
        <f t="shared" si="13"/>
        <v>42</v>
      </c>
      <c r="J82">
        <f t="shared" si="14"/>
        <v>50</v>
      </c>
    </row>
    <row r="83" spans="3:10" x14ac:dyDescent="0.25">
      <c r="C83" s="1" t="s">
        <v>28</v>
      </c>
      <c r="D83">
        <f t="shared" si="11"/>
        <v>2</v>
      </c>
      <c r="F83" s="1" t="s">
        <v>33</v>
      </c>
      <c r="G83" s="9">
        <f t="shared" si="12"/>
        <v>2</v>
      </c>
      <c r="I83">
        <f t="shared" si="13"/>
        <v>42</v>
      </c>
      <c r="J83">
        <f t="shared" si="14"/>
        <v>50</v>
      </c>
    </row>
    <row r="84" spans="3:10" x14ac:dyDescent="0.25">
      <c r="C84" s="1" t="s">
        <v>22</v>
      </c>
      <c r="D84">
        <f t="shared" si="11"/>
        <v>1</v>
      </c>
      <c r="F84" s="1" t="s">
        <v>23</v>
      </c>
      <c r="G84" s="9">
        <f t="shared" si="12"/>
        <v>1</v>
      </c>
      <c r="I84">
        <f t="shared" si="13"/>
        <v>100</v>
      </c>
      <c r="J84">
        <f t="shared" si="14"/>
        <v>107.5</v>
      </c>
    </row>
    <row r="85" spans="3:10" x14ac:dyDescent="0.25">
      <c r="C85" s="1" t="s">
        <v>22</v>
      </c>
      <c r="D85">
        <f t="shared" si="11"/>
        <v>1</v>
      </c>
      <c r="F85" s="1" t="s">
        <v>33</v>
      </c>
      <c r="G85" s="9">
        <f t="shared" si="12"/>
        <v>2</v>
      </c>
      <c r="I85">
        <f t="shared" si="13"/>
        <v>100</v>
      </c>
      <c r="J85">
        <f t="shared" si="14"/>
        <v>50</v>
      </c>
    </row>
    <row r="86" spans="3:10" x14ac:dyDescent="0.25">
      <c r="C86" s="1" t="s">
        <v>22</v>
      </c>
      <c r="D86">
        <f t="shared" si="11"/>
        <v>1</v>
      </c>
      <c r="F86" s="1" t="s">
        <v>23</v>
      </c>
      <c r="G86" s="9">
        <f t="shared" si="12"/>
        <v>1</v>
      </c>
      <c r="I86">
        <f t="shared" si="13"/>
        <v>100</v>
      </c>
      <c r="J86">
        <f t="shared" si="14"/>
        <v>107.5</v>
      </c>
    </row>
    <row r="87" spans="3:10" x14ac:dyDescent="0.25">
      <c r="C87" s="1" t="s">
        <v>28</v>
      </c>
      <c r="D87">
        <f t="shared" si="11"/>
        <v>2</v>
      </c>
      <c r="F87" s="1" t="s">
        <v>33</v>
      </c>
      <c r="G87" s="9">
        <f t="shared" si="12"/>
        <v>2</v>
      </c>
      <c r="I87">
        <f t="shared" si="13"/>
        <v>42</v>
      </c>
      <c r="J87">
        <f t="shared" si="14"/>
        <v>50</v>
      </c>
    </row>
    <row r="88" spans="3:10" x14ac:dyDescent="0.25">
      <c r="C88" s="1" t="s">
        <v>22</v>
      </c>
      <c r="D88">
        <f t="shared" si="11"/>
        <v>1</v>
      </c>
      <c r="F88" s="1" t="s">
        <v>23</v>
      </c>
      <c r="G88" s="9">
        <f t="shared" si="12"/>
        <v>1</v>
      </c>
      <c r="I88">
        <f t="shared" si="13"/>
        <v>100</v>
      </c>
      <c r="J88">
        <f t="shared" si="14"/>
        <v>107.5</v>
      </c>
    </row>
    <row r="89" spans="3:10" x14ac:dyDescent="0.25">
      <c r="C89" s="1" t="s">
        <v>22</v>
      </c>
      <c r="D89">
        <f t="shared" si="11"/>
        <v>1</v>
      </c>
      <c r="F89" s="1" t="s">
        <v>23</v>
      </c>
      <c r="G89" s="9">
        <f t="shared" si="12"/>
        <v>1</v>
      </c>
      <c r="I89">
        <f t="shared" si="13"/>
        <v>100</v>
      </c>
      <c r="J89">
        <f t="shared" si="14"/>
        <v>107.5</v>
      </c>
    </row>
    <row r="90" spans="3:10" x14ac:dyDescent="0.25">
      <c r="C90" s="1" t="s">
        <v>28</v>
      </c>
      <c r="D90">
        <f t="shared" si="11"/>
        <v>2</v>
      </c>
      <c r="F90" s="1" t="s">
        <v>23</v>
      </c>
      <c r="G90" s="9">
        <f t="shared" si="12"/>
        <v>1</v>
      </c>
      <c r="I90">
        <f t="shared" si="13"/>
        <v>42</v>
      </c>
      <c r="J90">
        <f t="shared" si="14"/>
        <v>107.5</v>
      </c>
    </row>
    <row r="91" spans="3:10" x14ac:dyDescent="0.25">
      <c r="C91" s="1" t="s">
        <v>22</v>
      </c>
      <c r="D91">
        <f t="shared" si="11"/>
        <v>1</v>
      </c>
      <c r="F91" s="1" t="s">
        <v>23</v>
      </c>
      <c r="G91" s="9">
        <f t="shared" si="12"/>
        <v>1</v>
      </c>
      <c r="I91">
        <f t="shared" si="13"/>
        <v>100</v>
      </c>
      <c r="J91">
        <f t="shared" si="14"/>
        <v>107.5</v>
      </c>
    </row>
    <row r="92" spans="3:10" x14ac:dyDescent="0.25">
      <c r="C92" s="1" t="s">
        <v>35</v>
      </c>
      <c r="D92">
        <f t="shared" si="11"/>
        <v>4</v>
      </c>
      <c r="F92" s="1" t="s">
        <v>23</v>
      </c>
      <c r="G92" s="9">
        <f t="shared" si="12"/>
        <v>1</v>
      </c>
      <c r="I92">
        <f t="shared" si="13"/>
        <v>2.5</v>
      </c>
      <c r="J92">
        <f t="shared" si="14"/>
        <v>107.5</v>
      </c>
    </row>
    <row r="93" spans="3:10" x14ac:dyDescent="0.25">
      <c r="C93" s="1" t="s">
        <v>22</v>
      </c>
      <c r="D93">
        <f t="shared" si="11"/>
        <v>1</v>
      </c>
      <c r="F93" s="1" t="s">
        <v>23</v>
      </c>
      <c r="G93" s="9">
        <f t="shared" si="12"/>
        <v>1</v>
      </c>
      <c r="I93">
        <f t="shared" si="13"/>
        <v>100</v>
      </c>
      <c r="J93">
        <f t="shared" si="14"/>
        <v>107.5</v>
      </c>
    </row>
    <row r="94" spans="3:10" x14ac:dyDescent="0.25">
      <c r="C94" s="1" t="s">
        <v>28</v>
      </c>
      <c r="D94">
        <f t="shared" si="11"/>
        <v>2</v>
      </c>
      <c r="F94" s="1" t="s">
        <v>33</v>
      </c>
      <c r="G94" s="9">
        <f t="shared" si="12"/>
        <v>2</v>
      </c>
      <c r="I94">
        <f t="shared" si="13"/>
        <v>42</v>
      </c>
      <c r="J94">
        <f t="shared" si="14"/>
        <v>50</v>
      </c>
    </row>
    <row r="95" spans="3:10" x14ac:dyDescent="0.25">
      <c r="C95" s="1" t="s">
        <v>28</v>
      </c>
      <c r="D95">
        <f t="shared" si="11"/>
        <v>2</v>
      </c>
      <c r="F95" s="1" t="s">
        <v>35</v>
      </c>
      <c r="G95" s="9">
        <f t="shared" si="12"/>
        <v>3</v>
      </c>
      <c r="I95">
        <f t="shared" si="13"/>
        <v>42</v>
      </c>
      <c r="J95">
        <f t="shared" si="14"/>
        <v>15.5</v>
      </c>
    </row>
    <row r="96" spans="3:10" x14ac:dyDescent="0.25">
      <c r="C96" s="1" t="s">
        <v>40</v>
      </c>
      <c r="D96">
        <f t="shared" si="11"/>
        <v>3</v>
      </c>
      <c r="F96" s="1" t="s">
        <v>33</v>
      </c>
      <c r="G96" s="9">
        <f t="shared" si="12"/>
        <v>2</v>
      </c>
      <c r="I96">
        <f t="shared" si="13"/>
        <v>11.5</v>
      </c>
      <c r="J96">
        <f t="shared" si="14"/>
        <v>50</v>
      </c>
    </row>
    <row r="97" spans="3:10" x14ac:dyDescent="0.25">
      <c r="C97" s="1" t="s">
        <v>22</v>
      </c>
      <c r="D97">
        <f t="shared" si="11"/>
        <v>1</v>
      </c>
      <c r="F97" s="1" t="s">
        <v>33</v>
      </c>
      <c r="G97" s="9">
        <f t="shared" si="12"/>
        <v>2</v>
      </c>
      <c r="I97">
        <f t="shared" si="13"/>
        <v>100</v>
      </c>
      <c r="J97">
        <f t="shared" si="14"/>
        <v>50</v>
      </c>
    </row>
    <row r="98" spans="3:10" x14ac:dyDescent="0.25">
      <c r="C98" s="1" t="s">
        <v>28</v>
      </c>
      <c r="D98">
        <f t="shared" si="11"/>
        <v>2</v>
      </c>
      <c r="F98" s="1" t="s">
        <v>23</v>
      </c>
      <c r="G98" s="9">
        <f t="shared" si="12"/>
        <v>1</v>
      </c>
      <c r="I98">
        <f t="shared" si="13"/>
        <v>42</v>
      </c>
      <c r="J98">
        <f t="shared" si="14"/>
        <v>107.5</v>
      </c>
    </row>
    <row r="99" spans="3:10" x14ac:dyDescent="0.25">
      <c r="C99" s="1" t="s">
        <v>28</v>
      </c>
      <c r="D99">
        <f t="shared" si="11"/>
        <v>2</v>
      </c>
      <c r="F99" s="1" t="s">
        <v>23</v>
      </c>
      <c r="G99" s="9">
        <f t="shared" si="12"/>
        <v>1</v>
      </c>
      <c r="I99">
        <f t="shared" si="13"/>
        <v>42</v>
      </c>
      <c r="J99">
        <f t="shared" si="14"/>
        <v>107.5</v>
      </c>
    </row>
    <row r="100" spans="3:10" x14ac:dyDescent="0.25">
      <c r="C100" s="1" t="s">
        <v>28</v>
      </c>
      <c r="D100">
        <f t="shared" si="11"/>
        <v>2</v>
      </c>
      <c r="F100" s="1" t="s">
        <v>33</v>
      </c>
      <c r="G100" s="9">
        <f t="shared" si="12"/>
        <v>2</v>
      </c>
      <c r="I100">
        <f t="shared" si="13"/>
        <v>42</v>
      </c>
      <c r="J100">
        <f t="shared" si="14"/>
        <v>50</v>
      </c>
    </row>
    <row r="101" spans="3:10" x14ac:dyDescent="0.25">
      <c r="C101" s="1" t="s">
        <v>35</v>
      </c>
      <c r="D101">
        <f t="shared" si="11"/>
        <v>4</v>
      </c>
      <c r="F101" s="1" t="s">
        <v>33</v>
      </c>
      <c r="G101" s="9">
        <f t="shared" si="12"/>
        <v>2</v>
      </c>
      <c r="I101">
        <f t="shared" si="13"/>
        <v>2.5</v>
      </c>
      <c r="J101">
        <f t="shared" si="14"/>
        <v>50</v>
      </c>
    </row>
    <row r="102" spans="3:10" x14ac:dyDescent="0.25">
      <c r="C102" s="1" t="s">
        <v>40</v>
      </c>
      <c r="D102">
        <f t="shared" si="11"/>
        <v>3</v>
      </c>
      <c r="F102" s="1" t="s">
        <v>35</v>
      </c>
      <c r="G102" s="9">
        <f t="shared" si="12"/>
        <v>3</v>
      </c>
      <c r="I102">
        <f t="shared" si="13"/>
        <v>11.5</v>
      </c>
      <c r="J102">
        <f t="shared" si="14"/>
        <v>15.5</v>
      </c>
    </row>
    <row r="103" spans="3:10" x14ac:dyDescent="0.25">
      <c r="C103" s="1" t="s">
        <v>22</v>
      </c>
      <c r="D103">
        <f t="shared" si="11"/>
        <v>1</v>
      </c>
      <c r="F103" s="1" t="s">
        <v>33</v>
      </c>
      <c r="G103" s="9">
        <f t="shared" si="12"/>
        <v>2</v>
      </c>
      <c r="I103">
        <f t="shared" si="13"/>
        <v>100</v>
      </c>
      <c r="J103">
        <f t="shared" si="14"/>
        <v>50</v>
      </c>
    </row>
    <row r="104" spans="3:10" x14ac:dyDescent="0.25">
      <c r="C104" s="1" t="s">
        <v>28</v>
      </c>
      <c r="D104">
        <f t="shared" si="11"/>
        <v>2</v>
      </c>
      <c r="F104" s="1" t="s">
        <v>33</v>
      </c>
      <c r="G104" s="9">
        <f t="shared" si="12"/>
        <v>2</v>
      </c>
      <c r="I104">
        <f t="shared" si="13"/>
        <v>42</v>
      </c>
      <c r="J104">
        <f t="shared" si="14"/>
        <v>50</v>
      </c>
    </row>
    <row r="105" spans="3:10" x14ac:dyDescent="0.25">
      <c r="C105" s="1" t="s">
        <v>22</v>
      </c>
      <c r="D105">
        <f t="shared" si="11"/>
        <v>1</v>
      </c>
      <c r="F105" s="1" t="s">
        <v>33</v>
      </c>
      <c r="G105" s="9">
        <f t="shared" si="12"/>
        <v>2</v>
      </c>
      <c r="I105">
        <f t="shared" si="13"/>
        <v>100</v>
      </c>
      <c r="J105">
        <f t="shared" si="14"/>
        <v>50</v>
      </c>
    </row>
    <row r="106" spans="3:10" x14ac:dyDescent="0.25">
      <c r="C106" s="1" t="s">
        <v>35</v>
      </c>
      <c r="D106">
        <f t="shared" si="11"/>
        <v>4</v>
      </c>
      <c r="F106" s="1" t="s">
        <v>33</v>
      </c>
      <c r="G106" s="9">
        <f t="shared" si="12"/>
        <v>2</v>
      </c>
      <c r="I106">
        <f t="shared" si="13"/>
        <v>2.5</v>
      </c>
      <c r="J106">
        <f t="shared" si="14"/>
        <v>50</v>
      </c>
    </row>
    <row r="107" spans="3:10" x14ac:dyDescent="0.25">
      <c r="C107" s="1" t="s">
        <v>28</v>
      </c>
      <c r="D107">
        <f t="shared" si="11"/>
        <v>2</v>
      </c>
      <c r="F107" s="1" t="s">
        <v>23</v>
      </c>
      <c r="G107" s="9">
        <f t="shared" si="12"/>
        <v>1</v>
      </c>
      <c r="I107">
        <f t="shared" si="13"/>
        <v>42</v>
      </c>
      <c r="J107">
        <f t="shared" si="14"/>
        <v>107.5</v>
      </c>
    </row>
    <row r="108" spans="3:10" x14ac:dyDescent="0.25">
      <c r="C108" s="1" t="s">
        <v>28</v>
      </c>
      <c r="D108">
        <f t="shared" si="11"/>
        <v>2</v>
      </c>
      <c r="F108" s="1" t="s">
        <v>33</v>
      </c>
      <c r="G108" s="9">
        <f t="shared" si="12"/>
        <v>2</v>
      </c>
      <c r="I108">
        <f t="shared" si="13"/>
        <v>42</v>
      </c>
      <c r="J108">
        <f t="shared" si="14"/>
        <v>50</v>
      </c>
    </row>
    <row r="109" spans="3:10" x14ac:dyDescent="0.25">
      <c r="C109" s="1" t="s">
        <v>22</v>
      </c>
      <c r="D109">
        <f t="shared" si="11"/>
        <v>1</v>
      </c>
      <c r="F109" s="1" t="s">
        <v>23</v>
      </c>
      <c r="G109" s="9">
        <f t="shared" si="12"/>
        <v>1</v>
      </c>
      <c r="I109">
        <f t="shared" si="13"/>
        <v>100</v>
      </c>
      <c r="J109">
        <f t="shared" si="14"/>
        <v>107.5</v>
      </c>
    </row>
    <row r="110" spans="3:10" x14ac:dyDescent="0.25">
      <c r="C110" s="1" t="s">
        <v>22</v>
      </c>
      <c r="D110">
        <f t="shared" si="11"/>
        <v>1</v>
      </c>
      <c r="F110" s="1" t="s">
        <v>35</v>
      </c>
      <c r="G110" s="9">
        <f t="shared" si="12"/>
        <v>3</v>
      </c>
      <c r="I110">
        <f t="shared" si="13"/>
        <v>100</v>
      </c>
      <c r="J110">
        <f t="shared" si="14"/>
        <v>15.5</v>
      </c>
    </row>
    <row r="111" spans="3:10" x14ac:dyDescent="0.25">
      <c r="C111" s="1" t="s">
        <v>28</v>
      </c>
      <c r="D111">
        <f t="shared" si="11"/>
        <v>2</v>
      </c>
      <c r="F111" s="1" t="s">
        <v>33</v>
      </c>
      <c r="G111" s="9">
        <f t="shared" si="12"/>
        <v>2</v>
      </c>
      <c r="I111">
        <f t="shared" si="13"/>
        <v>42</v>
      </c>
      <c r="J111">
        <f t="shared" si="14"/>
        <v>50</v>
      </c>
    </row>
    <row r="112" spans="3:10" x14ac:dyDescent="0.25">
      <c r="C112" s="1" t="s">
        <v>22</v>
      </c>
      <c r="D112">
        <f t="shared" si="11"/>
        <v>1</v>
      </c>
      <c r="F112" s="1" t="s">
        <v>23</v>
      </c>
      <c r="G112" s="9">
        <f t="shared" si="12"/>
        <v>1</v>
      </c>
      <c r="I112">
        <f t="shared" si="13"/>
        <v>100</v>
      </c>
      <c r="J112">
        <f t="shared" si="14"/>
        <v>107.5</v>
      </c>
    </row>
    <row r="113" spans="3:10" x14ac:dyDescent="0.25">
      <c r="C113" s="1" t="s">
        <v>40</v>
      </c>
      <c r="D113">
        <f t="shared" si="11"/>
        <v>3</v>
      </c>
      <c r="F113" s="1" t="s">
        <v>33</v>
      </c>
      <c r="G113" s="9">
        <f t="shared" si="12"/>
        <v>2</v>
      </c>
      <c r="I113">
        <f t="shared" si="13"/>
        <v>11.5</v>
      </c>
      <c r="J113">
        <f t="shared" si="14"/>
        <v>50</v>
      </c>
    </row>
    <row r="114" spans="3:10" x14ac:dyDescent="0.25">
      <c r="C114" s="1" t="s">
        <v>28</v>
      </c>
      <c r="D114">
        <f t="shared" si="11"/>
        <v>2</v>
      </c>
      <c r="F114" s="1" t="s">
        <v>33</v>
      </c>
      <c r="G114" s="9">
        <f t="shared" si="12"/>
        <v>2</v>
      </c>
      <c r="I114">
        <f t="shared" si="13"/>
        <v>42</v>
      </c>
      <c r="J114">
        <f t="shared" si="14"/>
        <v>50</v>
      </c>
    </row>
    <row r="115" spans="3:10" x14ac:dyDescent="0.25">
      <c r="C115" s="1" t="s">
        <v>22</v>
      </c>
      <c r="D115">
        <f t="shared" si="11"/>
        <v>1</v>
      </c>
      <c r="F115" s="1" t="s">
        <v>41</v>
      </c>
      <c r="G115" s="9">
        <f t="shared" si="12"/>
        <v>4</v>
      </c>
      <c r="I115">
        <f t="shared" si="13"/>
        <v>100</v>
      </c>
      <c r="J115">
        <f t="shared" si="14"/>
        <v>6.5</v>
      </c>
    </row>
    <row r="116" spans="3:10" x14ac:dyDescent="0.25">
      <c r="C116" s="1" t="s">
        <v>22</v>
      </c>
      <c r="D116">
        <f t="shared" si="11"/>
        <v>1</v>
      </c>
      <c r="F116" s="1" t="s">
        <v>41</v>
      </c>
      <c r="G116" s="9">
        <f t="shared" si="12"/>
        <v>4</v>
      </c>
      <c r="I116">
        <f t="shared" si="13"/>
        <v>100</v>
      </c>
      <c r="J116">
        <f t="shared" si="14"/>
        <v>6.5</v>
      </c>
    </row>
    <row r="117" spans="3:10" x14ac:dyDescent="0.25">
      <c r="C117" s="1" t="s">
        <v>28</v>
      </c>
      <c r="D117">
        <f t="shared" si="11"/>
        <v>2</v>
      </c>
      <c r="F117" s="1" t="s">
        <v>33</v>
      </c>
      <c r="G117" s="9">
        <f t="shared" si="12"/>
        <v>2</v>
      </c>
      <c r="I117">
        <f t="shared" si="13"/>
        <v>42</v>
      </c>
      <c r="J117">
        <f t="shared" si="14"/>
        <v>50</v>
      </c>
    </row>
    <row r="118" spans="3:10" x14ac:dyDescent="0.25">
      <c r="C118" s="1" t="s">
        <v>28</v>
      </c>
      <c r="D118">
        <f t="shared" si="11"/>
        <v>2</v>
      </c>
      <c r="F118" s="1" t="s">
        <v>33</v>
      </c>
      <c r="G118" s="9">
        <f t="shared" si="12"/>
        <v>2</v>
      </c>
      <c r="I118">
        <f t="shared" si="13"/>
        <v>42</v>
      </c>
      <c r="J118">
        <f t="shared" si="14"/>
        <v>50</v>
      </c>
    </row>
    <row r="119" spans="3:10" x14ac:dyDescent="0.25">
      <c r="C119" s="1" t="s">
        <v>22</v>
      </c>
      <c r="D119">
        <f t="shared" si="11"/>
        <v>1</v>
      </c>
      <c r="F119" s="1" t="s">
        <v>23</v>
      </c>
      <c r="G119" s="9">
        <f t="shared" si="12"/>
        <v>1</v>
      </c>
      <c r="I119">
        <f t="shared" si="13"/>
        <v>100</v>
      </c>
      <c r="J119">
        <f t="shared" si="14"/>
        <v>107.5</v>
      </c>
    </row>
    <row r="120" spans="3:10" x14ac:dyDescent="0.25">
      <c r="C120" s="1" t="s">
        <v>28</v>
      </c>
      <c r="D120">
        <f t="shared" si="11"/>
        <v>2</v>
      </c>
      <c r="F120" s="1" t="s">
        <v>33</v>
      </c>
      <c r="G120" s="9">
        <f t="shared" si="12"/>
        <v>2</v>
      </c>
      <c r="I120">
        <f t="shared" si="13"/>
        <v>42</v>
      </c>
      <c r="J120">
        <f t="shared" si="14"/>
        <v>50</v>
      </c>
    </row>
    <row r="121" spans="3:10" x14ac:dyDescent="0.25">
      <c r="C121" s="1" t="s">
        <v>28</v>
      </c>
      <c r="D121">
        <f t="shared" si="11"/>
        <v>2</v>
      </c>
      <c r="F121" s="1" t="s">
        <v>33</v>
      </c>
      <c r="G121" s="9">
        <f t="shared" si="12"/>
        <v>2</v>
      </c>
      <c r="I121">
        <f t="shared" si="13"/>
        <v>42</v>
      </c>
      <c r="J121">
        <f t="shared" si="14"/>
        <v>50</v>
      </c>
    </row>
    <row r="122" spans="3:10" x14ac:dyDescent="0.25">
      <c r="C122" s="1" t="s">
        <v>28</v>
      </c>
      <c r="D122">
        <f t="shared" si="11"/>
        <v>2</v>
      </c>
      <c r="F122" s="1" t="s">
        <v>33</v>
      </c>
      <c r="G122" s="9">
        <f t="shared" si="12"/>
        <v>2</v>
      </c>
      <c r="I122">
        <f t="shared" si="13"/>
        <v>42</v>
      </c>
      <c r="J122">
        <f t="shared" si="14"/>
        <v>50</v>
      </c>
    </row>
    <row r="123" spans="3:10" x14ac:dyDescent="0.25">
      <c r="C123" s="1" t="s">
        <v>22</v>
      </c>
      <c r="D123">
        <f t="shared" si="11"/>
        <v>1</v>
      </c>
      <c r="F123" s="1" t="s">
        <v>23</v>
      </c>
      <c r="G123" s="9">
        <f t="shared" si="12"/>
        <v>1</v>
      </c>
      <c r="I123">
        <f t="shared" si="13"/>
        <v>100</v>
      </c>
      <c r="J123">
        <f t="shared" si="14"/>
        <v>107.5</v>
      </c>
    </row>
    <row r="124" spans="3:10" x14ac:dyDescent="0.25">
      <c r="C124" s="1" t="s">
        <v>22</v>
      </c>
      <c r="D124">
        <f t="shared" si="11"/>
        <v>1</v>
      </c>
      <c r="F124" s="1" t="s">
        <v>23</v>
      </c>
      <c r="G124" s="9">
        <f t="shared" si="12"/>
        <v>1</v>
      </c>
      <c r="I124">
        <f t="shared" si="13"/>
        <v>100</v>
      </c>
      <c r="J124">
        <f t="shared" si="14"/>
        <v>107.5</v>
      </c>
    </row>
    <row r="125" spans="3:10" x14ac:dyDescent="0.25">
      <c r="C125" s="1" t="s">
        <v>22</v>
      </c>
      <c r="D125">
        <f t="shared" si="11"/>
        <v>1</v>
      </c>
      <c r="F125" s="1" t="s">
        <v>33</v>
      </c>
      <c r="G125" s="9">
        <f t="shared" si="12"/>
        <v>2</v>
      </c>
      <c r="I125">
        <f t="shared" si="13"/>
        <v>100</v>
      </c>
      <c r="J125">
        <f t="shared" si="14"/>
        <v>50</v>
      </c>
    </row>
    <row r="126" spans="3:10" x14ac:dyDescent="0.25">
      <c r="C126" s="1" t="s">
        <v>22</v>
      </c>
      <c r="D126">
        <f t="shared" si="11"/>
        <v>1</v>
      </c>
      <c r="F126" s="1" t="s">
        <v>23</v>
      </c>
      <c r="G126" s="9">
        <f t="shared" si="12"/>
        <v>1</v>
      </c>
      <c r="I126">
        <f t="shared" si="13"/>
        <v>100</v>
      </c>
      <c r="J126">
        <f t="shared" si="14"/>
        <v>107.5</v>
      </c>
    </row>
    <row r="127" spans="3:10" x14ac:dyDescent="0.25">
      <c r="C127" s="1" t="s">
        <v>22</v>
      </c>
      <c r="D127">
        <f t="shared" si="11"/>
        <v>1</v>
      </c>
      <c r="F127" s="1" t="s">
        <v>33</v>
      </c>
      <c r="G127" s="9">
        <f t="shared" si="12"/>
        <v>2</v>
      </c>
      <c r="I127">
        <f t="shared" si="13"/>
        <v>100</v>
      </c>
      <c r="J127">
        <f t="shared" si="14"/>
        <v>50</v>
      </c>
    </row>
    <row r="128" spans="3:10" x14ac:dyDescent="0.25">
      <c r="C128" s="1" t="s">
        <v>28</v>
      </c>
      <c r="D128">
        <f t="shared" si="11"/>
        <v>2</v>
      </c>
      <c r="F128" s="1" t="s">
        <v>33</v>
      </c>
      <c r="G128" s="9">
        <f t="shared" si="12"/>
        <v>2</v>
      </c>
      <c r="I128">
        <f t="shared" si="13"/>
        <v>42</v>
      </c>
      <c r="J128">
        <f t="shared" si="14"/>
        <v>50</v>
      </c>
    </row>
    <row r="129" spans="3:10" x14ac:dyDescent="0.25">
      <c r="C129" s="1" t="s">
        <v>22</v>
      </c>
      <c r="D129">
        <f t="shared" si="11"/>
        <v>1</v>
      </c>
      <c r="F129" s="1" t="s">
        <v>33</v>
      </c>
      <c r="G129" s="9">
        <f t="shared" si="12"/>
        <v>2</v>
      </c>
      <c r="I129">
        <f t="shared" si="13"/>
        <v>100</v>
      </c>
      <c r="J129">
        <f t="shared" si="14"/>
        <v>50</v>
      </c>
    </row>
    <row r="130" spans="3:10" x14ac:dyDescent="0.25">
      <c r="C130" s="1" t="s">
        <v>22</v>
      </c>
      <c r="D130">
        <f t="shared" si="11"/>
        <v>1</v>
      </c>
      <c r="F130" s="1" t="s">
        <v>23</v>
      </c>
      <c r="G130" s="9">
        <f t="shared" si="12"/>
        <v>1</v>
      </c>
      <c r="I130">
        <f t="shared" si="13"/>
        <v>100</v>
      </c>
      <c r="J130">
        <f t="shared" si="14"/>
        <v>107.5</v>
      </c>
    </row>
    <row r="131" spans="3:10" x14ac:dyDescent="0.25">
      <c r="C131" s="1" t="s">
        <v>22</v>
      </c>
      <c r="D131">
        <f t="shared" si="11"/>
        <v>1</v>
      </c>
      <c r="F131" s="1" t="s">
        <v>23</v>
      </c>
      <c r="G131" s="9">
        <f t="shared" si="12"/>
        <v>1</v>
      </c>
      <c r="I131">
        <f t="shared" si="13"/>
        <v>100</v>
      </c>
      <c r="J131">
        <f t="shared" si="14"/>
        <v>107.5</v>
      </c>
    </row>
    <row r="132" spans="3:10" x14ac:dyDescent="0.25">
      <c r="C132" s="1" t="s">
        <v>40</v>
      </c>
      <c r="D132">
        <f t="shared" si="11"/>
        <v>3</v>
      </c>
      <c r="F132" s="1" t="s">
        <v>33</v>
      </c>
      <c r="G132" s="9">
        <f t="shared" si="12"/>
        <v>2</v>
      </c>
      <c r="I132">
        <f t="shared" si="13"/>
        <v>11.5</v>
      </c>
      <c r="J132">
        <f t="shared" si="14"/>
        <v>50</v>
      </c>
    </row>
    <row r="133" spans="3:10" x14ac:dyDescent="0.25">
      <c r="C133" s="1" t="s">
        <v>22</v>
      </c>
      <c r="D133">
        <f t="shared" si="11"/>
        <v>1</v>
      </c>
      <c r="F133" s="1" t="s">
        <v>23</v>
      </c>
      <c r="G133" s="9">
        <f t="shared" si="12"/>
        <v>1</v>
      </c>
      <c r="I133">
        <f t="shared" si="13"/>
        <v>100</v>
      </c>
      <c r="J133">
        <f t="shared" si="14"/>
        <v>107.5</v>
      </c>
    </row>
    <row r="134" spans="3:10" x14ac:dyDescent="0.25">
      <c r="C134" s="1" t="s">
        <v>22</v>
      </c>
      <c r="D134">
        <f t="shared" si="11"/>
        <v>1</v>
      </c>
      <c r="F134" s="1" t="s">
        <v>41</v>
      </c>
      <c r="G134" s="9">
        <f t="shared" si="12"/>
        <v>4</v>
      </c>
      <c r="I134">
        <f t="shared" si="13"/>
        <v>100</v>
      </c>
      <c r="J134">
        <f t="shared" si="14"/>
        <v>6.5</v>
      </c>
    </row>
    <row r="135" spans="3:10" x14ac:dyDescent="0.25">
      <c r="C135" s="1" t="s">
        <v>28</v>
      </c>
      <c r="D135">
        <f t="shared" si="11"/>
        <v>2</v>
      </c>
      <c r="F135" s="1" t="s">
        <v>33</v>
      </c>
      <c r="G135" s="9">
        <f t="shared" si="12"/>
        <v>2</v>
      </c>
      <c r="I135">
        <f t="shared" si="13"/>
        <v>42</v>
      </c>
      <c r="J135">
        <f t="shared" si="14"/>
        <v>50</v>
      </c>
    </row>
    <row r="136" spans="3:10" x14ac:dyDescent="0.25">
      <c r="C136" s="1" t="s">
        <v>28</v>
      </c>
      <c r="D136">
        <f t="shared" si="11"/>
        <v>2</v>
      </c>
      <c r="F136" s="1" t="s">
        <v>23</v>
      </c>
      <c r="G136" s="9">
        <f t="shared" si="12"/>
        <v>1</v>
      </c>
      <c r="I136">
        <f t="shared" si="13"/>
        <v>42</v>
      </c>
      <c r="J136">
        <f t="shared" si="14"/>
        <v>107.5</v>
      </c>
    </row>
    <row r="137" spans="3:10" x14ac:dyDescent="0.25">
      <c r="C137" s="1" t="s">
        <v>22</v>
      </c>
      <c r="D137">
        <f t="shared" si="11"/>
        <v>1</v>
      </c>
      <c r="F137" s="1" t="s">
        <v>23</v>
      </c>
      <c r="G137" s="9">
        <f t="shared" si="12"/>
        <v>1</v>
      </c>
      <c r="I137">
        <f t="shared" si="13"/>
        <v>100</v>
      </c>
      <c r="J137">
        <f t="shared" si="14"/>
        <v>107.5</v>
      </c>
    </row>
    <row r="138" spans="3:10" x14ac:dyDescent="0.25">
      <c r="C138" s="1" t="s">
        <v>22</v>
      </c>
      <c r="D138">
        <f t="shared" si="11"/>
        <v>1</v>
      </c>
      <c r="F138" s="1" t="s">
        <v>23</v>
      </c>
      <c r="G138" s="9">
        <f t="shared" si="12"/>
        <v>1</v>
      </c>
      <c r="I138">
        <f t="shared" si="13"/>
        <v>100</v>
      </c>
      <c r="J138">
        <f t="shared" si="14"/>
        <v>107.5</v>
      </c>
    </row>
    <row r="139" spans="3:10" x14ac:dyDescent="0.25">
      <c r="C139" s="1" t="s">
        <v>28</v>
      </c>
      <c r="D139">
        <f t="shared" si="11"/>
        <v>2</v>
      </c>
      <c r="F139" s="1" t="s">
        <v>23</v>
      </c>
      <c r="G139" s="9">
        <f t="shared" si="12"/>
        <v>1</v>
      </c>
      <c r="I139">
        <f t="shared" si="13"/>
        <v>42</v>
      </c>
      <c r="J139">
        <f t="shared" si="14"/>
        <v>107.5</v>
      </c>
    </row>
    <row r="140" spans="3:10" x14ac:dyDescent="0.25">
      <c r="C140" s="1" t="s">
        <v>28</v>
      </c>
      <c r="D140">
        <f t="shared" si="11"/>
        <v>2</v>
      </c>
      <c r="F140" s="1" t="s">
        <v>41</v>
      </c>
      <c r="G140" s="9">
        <f t="shared" si="12"/>
        <v>4</v>
      </c>
      <c r="I140">
        <f t="shared" si="13"/>
        <v>42</v>
      </c>
      <c r="J140">
        <f t="shared" si="14"/>
        <v>6.5</v>
      </c>
    </row>
    <row r="141" spans="3:10" x14ac:dyDescent="0.25">
      <c r="C141" s="1" t="s">
        <v>28</v>
      </c>
      <c r="D141">
        <f t="shared" si="11"/>
        <v>2</v>
      </c>
      <c r="F141" s="1" t="s">
        <v>23</v>
      </c>
      <c r="G141" s="9">
        <f t="shared" si="12"/>
        <v>1</v>
      </c>
      <c r="I141">
        <f t="shared" si="13"/>
        <v>42</v>
      </c>
      <c r="J141">
        <f t="shared" si="14"/>
        <v>107.5</v>
      </c>
    </row>
    <row r="142" spans="3:10" x14ac:dyDescent="0.25">
      <c r="C142" s="1" t="s">
        <v>35</v>
      </c>
      <c r="D142">
        <f t="shared" si="11"/>
        <v>4</v>
      </c>
      <c r="F142" s="1" t="s">
        <v>35</v>
      </c>
      <c r="G142" s="9">
        <f t="shared" si="12"/>
        <v>3</v>
      </c>
      <c r="I142">
        <f t="shared" si="13"/>
        <v>2.5</v>
      </c>
      <c r="J142">
        <f t="shared" si="14"/>
        <v>15.5</v>
      </c>
    </row>
    <row r="143" spans="3:10" x14ac:dyDescent="0.25">
      <c r="C143" s="1" t="s">
        <v>28</v>
      </c>
      <c r="D143">
        <f t="shared" ref="D143:D147" si="15">_xlfn.IFS(C143=$C$6, 1, C143=$C$7, 2, C143=$C$8, 3, C143=$C$9, 4)</f>
        <v>2</v>
      </c>
      <c r="F143" s="1" t="s">
        <v>33</v>
      </c>
      <c r="G143" s="9">
        <f t="shared" ref="G143:G147" si="16">_xlfn.IFS(F143=$D$4, 1, F143=$E$4, 2, F143=$F$4, 3, F143=$G$4, 4, F143=$H$4, 5)</f>
        <v>2</v>
      </c>
      <c r="I143">
        <f t="shared" ref="I143:I147" si="17">_xlfn.RANK.AVG(D143, $D$14:$D$147, 0)</f>
        <v>42</v>
      </c>
      <c r="J143">
        <f t="shared" ref="J143:J147" si="18">_xlfn.RANK.AVG(G143, $G$14:$G$147, 0)</f>
        <v>50</v>
      </c>
    </row>
    <row r="144" spans="3:10" x14ac:dyDescent="0.25">
      <c r="C144" s="1" t="s">
        <v>22</v>
      </c>
      <c r="D144">
        <f t="shared" si="15"/>
        <v>1</v>
      </c>
      <c r="F144" s="1" t="s">
        <v>23</v>
      </c>
      <c r="G144" s="9">
        <f t="shared" si="16"/>
        <v>1</v>
      </c>
      <c r="I144">
        <f t="shared" si="17"/>
        <v>100</v>
      </c>
      <c r="J144">
        <f t="shared" si="18"/>
        <v>107.5</v>
      </c>
    </row>
    <row r="145" spans="3:10" x14ac:dyDescent="0.25">
      <c r="C145" s="1" t="s">
        <v>22</v>
      </c>
      <c r="D145">
        <f t="shared" si="15"/>
        <v>1</v>
      </c>
      <c r="F145" s="1" t="s">
        <v>23</v>
      </c>
      <c r="G145" s="9">
        <f t="shared" si="16"/>
        <v>1</v>
      </c>
      <c r="I145">
        <f t="shared" si="17"/>
        <v>100</v>
      </c>
      <c r="J145">
        <f t="shared" si="18"/>
        <v>107.5</v>
      </c>
    </row>
    <row r="146" spans="3:10" x14ac:dyDescent="0.25">
      <c r="C146" s="1" t="s">
        <v>22</v>
      </c>
      <c r="D146">
        <f t="shared" si="15"/>
        <v>1</v>
      </c>
      <c r="F146" s="1" t="s">
        <v>41</v>
      </c>
      <c r="G146" s="9">
        <f t="shared" si="16"/>
        <v>4</v>
      </c>
      <c r="I146">
        <f t="shared" si="17"/>
        <v>100</v>
      </c>
      <c r="J146">
        <f t="shared" si="18"/>
        <v>6.5</v>
      </c>
    </row>
    <row r="147" spans="3:10" x14ac:dyDescent="0.25">
      <c r="C147" s="1" t="s">
        <v>22</v>
      </c>
      <c r="D147">
        <f t="shared" si="15"/>
        <v>1</v>
      </c>
      <c r="F147" s="1" t="s">
        <v>23</v>
      </c>
      <c r="G147" s="9">
        <f t="shared" si="16"/>
        <v>1</v>
      </c>
      <c r="I147">
        <f t="shared" si="17"/>
        <v>100</v>
      </c>
      <c r="J147">
        <f t="shared" si="18"/>
        <v>107.5</v>
      </c>
    </row>
  </sheetData>
  <mergeCells count="3">
    <mergeCell ref="E3:H3"/>
    <mergeCell ref="I13:J13"/>
    <mergeCell ref="M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EC53-6884-477A-AECE-C6B7F5FD2088}">
  <dimension ref="B4:P36"/>
  <sheetViews>
    <sheetView workbookViewId="0">
      <selection activeCell="O7" sqref="O7"/>
    </sheetView>
  </sheetViews>
  <sheetFormatPr defaultRowHeight="13.2" x14ac:dyDescent="0.25"/>
  <cols>
    <col min="15" max="15" width="11.33203125" bestFit="1" customWidth="1"/>
  </cols>
  <sheetData>
    <row r="4" spans="2:16" x14ac:dyDescent="0.25">
      <c r="C4" s="8" t="s">
        <v>99</v>
      </c>
      <c r="D4" s="8"/>
      <c r="E4" s="8"/>
      <c r="F4" s="8"/>
      <c r="K4" s="8" t="s">
        <v>100</v>
      </c>
      <c r="L4" s="3"/>
      <c r="M4" s="3"/>
    </row>
    <row r="5" spans="2:16" x14ac:dyDescent="0.25">
      <c r="B5" s="5" t="s">
        <v>98</v>
      </c>
      <c r="C5" s="4" t="s">
        <v>24</v>
      </c>
      <c r="D5" s="4" t="s">
        <v>37</v>
      </c>
      <c r="E5" s="4" t="s">
        <v>35</v>
      </c>
      <c r="F5" s="4" t="s">
        <v>51</v>
      </c>
      <c r="G5" s="6" t="s">
        <v>82</v>
      </c>
      <c r="I5" s="5" t="s">
        <v>98</v>
      </c>
      <c r="J5" s="4" t="s">
        <v>24</v>
      </c>
      <c r="K5" s="4" t="s">
        <v>37</v>
      </c>
      <c r="L5" s="4" t="s">
        <v>35</v>
      </c>
      <c r="M5" s="4" t="s">
        <v>51</v>
      </c>
      <c r="P5" s="6"/>
    </row>
    <row r="6" spans="2:16" x14ac:dyDescent="0.25">
      <c r="B6" t="s">
        <v>77</v>
      </c>
      <c r="F6" s="1"/>
      <c r="I6" t="s">
        <v>77</v>
      </c>
      <c r="M6" s="1"/>
    </row>
    <row r="7" spans="2:16" x14ac:dyDescent="0.25">
      <c r="B7" s="4" t="s">
        <v>17</v>
      </c>
      <c r="C7">
        <f>COUNTIFS('Ответы на форму (1)'!$C$2:$C$135, Лист5!B7, 'Ответы на форму (1)'!$P$2:$P$135, Лист5!$C$5)</f>
        <v>10</v>
      </c>
      <c r="D7">
        <f>COUNTIFS('Ответы на форму (1)'!$C$2:$C$135, Лист5!B7, 'Ответы на форму (1)'!$P$2:$P$135, Лист5!$D$5)</f>
        <v>6</v>
      </c>
      <c r="E7">
        <f>COUNTIFS('Ответы на форму (1)'!$C$2:$C$135, Лист5!B7, 'Ответы на форму (1)'!$P$2:$P$135, Лист5!$E$5)</f>
        <v>5</v>
      </c>
      <c r="F7">
        <f>COUNTIFS('Ответы на форму (1)'!$C$2:$C$135, Лист5!B7, 'Ответы на форму (1)'!$P$2:$P$135, Лист5!$F$5)</f>
        <v>0</v>
      </c>
      <c r="G7">
        <f>SUM(C7:F7)</f>
        <v>21</v>
      </c>
      <c r="I7" s="4" t="s">
        <v>17</v>
      </c>
      <c r="J7" s="7">
        <f>G7*$C$36/$G$36</f>
        <v>11.877049180327869</v>
      </c>
      <c r="K7" s="7">
        <f>G7*$D$36/$G$36</f>
        <v>5.6803278688524594</v>
      </c>
      <c r="L7" s="12">
        <f>G7*$E$36/$G$36</f>
        <v>2.7540983606557377</v>
      </c>
      <c r="M7" s="7">
        <f>G7*$F$36/$G$36</f>
        <v>0.68852459016393441</v>
      </c>
      <c r="O7" s="6" t="s">
        <v>106</v>
      </c>
    </row>
    <row r="8" spans="2:16" x14ac:dyDescent="0.25">
      <c r="B8" s="4" t="s">
        <v>26</v>
      </c>
      <c r="C8">
        <f>COUNTIFS('Ответы на форму (1)'!$C$2:$C$135, Лист5!B8, 'Ответы на форму (1)'!$P$2:$P$135, Лист5!$C$5)</f>
        <v>8</v>
      </c>
      <c r="D8">
        <f>COUNTIFS('Ответы на форму (1)'!$C$2:$C$135, Лист5!B8, 'Ответы на форму (1)'!$P$2:$P$135, Лист5!$D$5)</f>
        <v>2</v>
      </c>
      <c r="E8">
        <f>COUNTIFS('Ответы на форму (1)'!$C$2:$C$135, Лист5!B8, 'Ответы на форму (1)'!$P$2:$P$135, Лист5!$E$5)</f>
        <v>1</v>
      </c>
      <c r="F8">
        <f>COUNTIFS('Ответы на форму (1)'!$C$2:$C$135, Лист5!B8, 'Ответы на форму (1)'!$P$2:$P$135, Лист5!$F$5)</f>
        <v>0</v>
      </c>
      <c r="G8">
        <f>SUM(C8:F8)</f>
        <v>11</v>
      </c>
      <c r="I8" s="4" t="s">
        <v>26</v>
      </c>
      <c r="J8" s="7">
        <f>G8*$C$36/$G$36</f>
        <v>6.221311475409836</v>
      </c>
      <c r="K8" s="7">
        <f>G8*$D$36/$G$36</f>
        <v>2.9754098360655736</v>
      </c>
      <c r="L8" s="12">
        <f>G8*$E$36/$G$36</f>
        <v>1.4426229508196722</v>
      </c>
      <c r="M8" s="7">
        <f>G8*$F$36/$G$36</f>
        <v>0.36065573770491804</v>
      </c>
      <c r="O8">
        <f>_xlfn.CHISQ.TEST(C7:F35,J7:M35)</f>
        <v>1.268196631595993E-3</v>
      </c>
    </row>
    <row r="9" spans="2:16" x14ac:dyDescent="0.25">
      <c r="B9" s="4" t="s">
        <v>29</v>
      </c>
      <c r="C9">
        <f>COUNTIFS('Ответы на форму (1)'!$C$2:$C$135, Лист5!B9, 'Ответы на форму (1)'!$P$2:$P$135, Лист5!$C$5)</f>
        <v>11</v>
      </c>
      <c r="D9">
        <f>COUNTIFS('Ответы на форму (1)'!$C$2:$C$135, Лист5!B9, 'Ответы на форму (1)'!$P$2:$P$135, Лист5!$D$5)</f>
        <v>3</v>
      </c>
      <c r="E9">
        <f>COUNTIFS('Ответы на форму (1)'!$C$2:$C$135, Лист5!B9, 'Ответы на форму (1)'!$P$2:$P$135, Лист5!$E$5)</f>
        <v>3</v>
      </c>
      <c r="F9">
        <f>COUNTIFS('Ответы на форму (1)'!$C$2:$C$135, Лист5!B9, 'Ответы на форму (1)'!$P$2:$P$135, Лист5!$F$5)</f>
        <v>1</v>
      </c>
      <c r="G9">
        <f>SUM(C9:F9)</f>
        <v>18</v>
      </c>
      <c r="I9" s="4" t="s">
        <v>29</v>
      </c>
      <c r="J9" s="7">
        <f>G9*$C$36/$G$36</f>
        <v>10.180327868852459</v>
      </c>
      <c r="K9" s="7">
        <f>G9*$D$36/$G$36</f>
        <v>4.8688524590163933</v>
      </c>
      <c r="L9" s="12">
        <f>G9*$E$36/$G$36</f>
        <v>2.360655737704918</v>
      </c>
      <c r="M9" s="7">
        <f>G9*$F$36/$G$36</f>
        <v>0.5901639344262295</v>
      </c>
    </row>
    <row r="10" spans="2:16" x14ac:dyDescent="0.25">
      <c r="B10" s="4" t="s">
        <v>31</v>
      </c>
      <c r="C10">
        <f>COUNTIFS('Ответы на форму (1)'!$C$2:$C$135, Лист5!B10, 'Ответы на форму (1)'!$P$2:$P$135, Лист5!$C$5)</f>
        <v>9</v>
      </c>
      <c r="D10">
        <f>COUNTIFS('Ответы на форму (1)'!$C$2:$C$135, Лист5!B10, 'Ответы на форму (1)'!$P$2:$P$135, Лист5!$D$5)</f>
        <v>12</v>
      </c>
      <c r="E10">
        <f>COUNTIFS('Ответы на форму (1)'!$C$2:$C$135, Лист5!B10, 'Ответы на форму (1)'!$P$2:$P$135, Лист5!$E$5)</f>
        <v>1</v>
      </c>
      <c r="F10">
        <f>COUNTIFS('Ответы на форму (1)'!$C$2:$C$135, Лист5!B10, 'Ответы на форму (1)'!$P$2:$P$135, Лист5!$F$5)</f>
        <v>1</v>
      </c>
      <c r="G10">
        <f>SUM(C10:F10)</f>
        <v>23</v>
      </c>
      <c r="I10" s="4" t="s">
        <v>31</v>
      </c>
      <c r="J10" s="7">
        <f>G10*$C$36/$G$36</f>
        <v>13.008196721311476</v>
      </c>
      <c r="K10" s="7">
        <f>G10*$D$36/$G$36</f>
        <v>6.221311475409836</v>
      </c>
      <c r="L10" s="12">
        <f>G10*$E$36/$G$36</f>
        <v>3.0163934426229506</v>
      </c>
      <c r="M10" s="7">
        <f>G10*$F$36/$G$36</f>
        <v>0.75409836065573765</v>
      </c>
    </row>
    <row r="11" spans="2:16" x14ac:dyDescent="0.25">
      <c r="B11" s="4" t="s">
        <v>36</v>
      </c>
      <c r="C11">
        <f>COUNTIFS('Ответы на форму (1)'!$C$2:$C$135, Лист5!B11, 'Ответы на форму (1)'!$P$2:$P$135, Лист5!$C$5)</f>
        <v>8</v>
      </c>
      <c r="D11">
        <f>COUNTIFS('Ответы на форму (1)'!$C$2:$C$135, Лист5!B11, 'Ответы на форму (1)'!$P$2:$P$135, Лист5!$D$5)</f>
        <v>3</v>
      </c>
      <c r="E11">
        <f>COUNTIFS('Ответы на форму (1)'!$C$2:$C$135, Лист5!B11, 'Ответы на форму (1)'!$P$2:$P$135, Лист5!$E$5)</f>
        <v>1</v>
      </c>
      <c r="F11">
        <f>COUNTIFS('Ответы на форму (1)'!$C$2:$C$135, Лист5!B11, 'Ответы на форму (1)'!$P$2:$P$135, Лист5!$F$5)</f>
        <v>0</v>
      </c>
      <c r="G11">
        <f>SUM(C11:F11)</f>
        <v>12</v>
      </c>
      <c r="I11" s="4" t="s">
        <v>36</v>
      </c>
      <c r="J11" s="7">
        <f>G11*$C$36/$G$36</f>
        <v>6.7868852459016393</v>
      </c>
      <c r="K11" s="7">
        <f>G11*$D$36/$G$36</f>
        <v>3.2459016393442623</v>
      </c>
      <c r="L11" s="12">
        <f>G11*$E$36/$G$36</f>
        <v>1.5737704918032787</v>
      </c>
      <c r="M11" s="7">
        <f>G11*$F$36/$G$36</f>
        <v>0.39344262295081966</v>
      </c>
      <c r="O11" s="5" t="s">
        <v>105</v>
      </c>
    </row>
    <row r="12" spans="2:16" x14ac:dyDescent="0.25">
      <c r="B12" s="4" t="s">
        <v>44</v>
      </c>
      <c r="C12">
        <f>COUNTIFS('Ответы на форму (1)'!$C$2:$C$135, Лист5!B12, 'Ответы на форму (1)'!$P$2:$P$135, Лист5!$C$5)</f>
        <v>1</v>
      </c>
      <c r="D12">
        <f>COUNTIFS('Ответы на форму (1)'!$C$2:$C$135, Лист5!B12, 'Ответы на форму (1)'!$P$2:$P$135, Лист5!$D$5)</f>
        <v>0</v>
      </c>
      <c r="E12">
        <f>COUNTIFS('Ответы на форму (1)'!$C$2:$C$135, Лист5!B12, 'Ответы на форму (1)'!$P$2:$P$135, Лист5!$E$5)</f>
        <v>0</v>
      </c>
      <c r="F12">
        <f>COUNTIFS('Ответы на форму (1)'!$C$2:$C$135, Лист5!B12, 'Ответы на форму (1)'!$P$2:$P$135, Лист5!$F$5)</f>
        <v>0</v>
      </c>
      <c r="G12">
        <f>SUM(C12:F12)</f>
        <v>1</v>
      </c>
      <c r="I12" s="4" t="s">
        <v>44</v>
      </c>
      <c r="J12" s="7">
        <f>G12*$C$36/$G$36</f>
        <v>0.56557377049180324</v>
      </c>
      <c r="K12" s="7">
        <f>G12*$D$36/$G$36</f>
        <v>0.27049180327868855</v>
      </c>
      <c r="L12" s="12">
        <f>G12*$E$36/$G$36</f>
        <v>0.13114754098360656</v>
      </c>
      <c r="M12" s="7">
        <f>G12*$F$36/$G$36</f>
        <v>3.2786885245901641E-2</v>
      </c>
    </row>
    <row r="13" spans="2:16" x14ac:dyDescent="0.25">
      <c r="B13" s="4" t="s">
        <v>46</v>
      </c>
      <c r="C13">
        <f>COUNTIFS('Ответы на форму (1)'!$C$2:$C$135, Лист5!B13, 'Ответы на форму (1)'!$P$2:$P$135, Лист5!$C$5)</f>
        <v>0</v>
      </c>
      <c r="D13">
        <f>COUNTIFS('Ответы на форму (1)'!$C$2:$C$135, Лист5!B13, 'Ответы на форму (1)'!$P$2:$P$135, Лист5!$D$5)</f>
        <v>0</v>
      </c>
      <c r="E13">
        <f>COUNTIFS('Ответы на форму (1)'!$C$2:$C$135, Лист5!B13, 'Ответы на форму (1)'!$P$2:$P$135, Лист5!$E$5)</f>
        <v>1</v>
      </c>
      <c r="F13">
        <f>COUNTIFS('Ответы на форму (1)'!$C$2:$C$135, Лист5!B13, 'Ответы на форму (1)'!$P$2:$P$135, Лист5!$F$5)</f>
        <v>0</v>
      </c>
      <c r="G13">
        <f>SUM(C13:F13)</f>
        <v>1</v>
      </c>
      <c r="I13" s="4" t="s">
        <v>46</v>
      </c>
      <c r="J13" s="7">
        <f>G13*$C$36/$G$36</f>
        <v>0.56557377049180324</v>
      </c>
      <c r="K13" s="7">
        <f>G13*$D$36/$G$36</f>
        <v>0.27049180327868855</v>
      </c>
      <c r="L13" s="12">
        <f>G13*$E$36/$G$36</f>
        <v>0.13114754098360656</v>
      </c>
      <c r="M13" s="7">
        <f>G13*$F$36/$G$36</f>
        <v>3.2786885245901641E-2</v>
      </c>
    </row>
    <row r="14" spans="2:16" x14ac:dyDescent="0.25">
      <c r="B14" s="4" t="s">
        <v>48</v>
      </c>
      <c r="C14">
        <f>COUNTIFS('Ответы на форму (1)'!$C$2:$C$135, Лист5!B14, 'Ответы на форму (1)'!$P$2:$P$135, Лист5!$C$5)</f>
        <v>1</v>
      </c>
      <c r="D14">
        <f>COUNTIFS('Ответы на форму (1)'!$C$2:$C$135, Лист5!B14, 'Ответы на форму (1)'!$P$2:$P$135, Лист5!$D$5)</f>
        <v>0</v>
      </c>
      <c r="E14">
        <f>COUNTIFS('Ответы на форму (1)'!$C$2:$C$135, Лист5!B14, 'Ответы на форму (1)'!$P$2:$P$135, Лист5!$E$5)</f>
        <v>0</v>
      </c>
      <c r="F14">
        <f>COUNTIFS('Ответы на форму (1)'!$C$2:$C$135, Лист5!B14, 'Ответы на форму (1)'!$P$2:$P$135, Лист5!$F$5)</f>
        <v>0</v>
      </c>
      <c r="G14">
        <f>SUM(C14:F14)</f>
        <v>1</v>
      </c>
      <c r="I14" s="4" t="s">
        <v>48</v>
      </c>
      <c r="J14" s="7">
        <f>G14*$C$36/$G$36</f>
        <v>0.56557377049180324</v>
      </c>
      <c r="K14" s="7">
        <f>G14*$D$36/$G$36</f>
        <v>0.27049180327868855</v>
      </c>
      <c r="L14" s="12">
        <f>G14*$E$36/$G$36</f>
        <v>0.13114754098360656</v>
      </c>
      <c r="M14" s="7">
        <f>G14*$F$36/$G$36</f>
        <v>3.2786885245901641E-2</v>
      </c>
    </row>
    <row r="15" spans="2:16" x14ac:dyDescent="0.25">
      <c r="B15" s="4" t="s">
        <v>49</v>
      </c>
      <c r="C15">
        <f>COUNTIFS('Ответы на форму (1)'!$C$2:$C$135, Лист5!B15, 'Ответы на форму (1)'!$P$2:$P$135, Лист5!$C$5)</f>
        <v>0</v>
      </c>
      <c r="D15">
        <f>COUNTIFS('Ответы на форму (1)'!$C$2:$C$135, Лист5!B15, 'Ответы на форму (1)'!$P$2:$P$135, Лист5!$D$5)</f>
        <v>0</v>
      </c>
      <c r="E15">
        <f>COUNTIFS('Ответы на форму (1)'!$C$2:$C$135, Лист5!B15, 'Ответы на форму (1)'!$P$2:$P$135, Лист5!$E$5)</f>
        <v>0</v>
      </c>
      <c r="F15">
        <f>COUNTIFS('Ответы на форму (1)'!$C$2:$C$135, Лист5!B15, 'Ответы на форму (1)'!$P$2:$P$135, Лист5!$F$5)</f>
        <v>1</v>
      </c>
      <c r="G15">
        <f>SUM(C15:F15)</f>
        <v>1</v>
      </c>
      <c r="I15" s="4" t="s">
        <v>49</v>
      </c>
      <c r="J15" s="7">
        <f>G15*$C$36/$G$36</f>
        <v>0.56557377049180324</v>
      </c>
      <c r="K15" s="7">
        <f>G15*$D$36/$G$36</f>
        <v>0.27049180327868855</v>
      </c>
      <c r="L15" s="12">
        <f>G15*$E$36/$G$36</f>
        <v>0.13114754098360656</v>
      </c>
      <c r="M15" s="7">
        <f>G15*$F$36/$G$36</f>
        <v>3.2786885245901641E-2</v>
      </c>
    </row>
    <row r="16" spans="2:16" x14ac:dyDescent="0.25">
      <c r="B16" s="4" t="s">
        <v>52</v>
      </c>
      <c r="C16">
        <f>COUNTIFS('Ответы на форму (1)'!$C$2:$C$135, Лист5!B16, 'Ответы на форму (1)'!$P$2:$P$135, Лист5!$C$5)</f>
        <v>1</v>
      </c>
      <c r="D16">
        <f>COUNTIFS('Ответы на форму (1)'!$C$2:$C$135, Лист5!B16, 'Ответы на форму (1)'!$P$2:$P$135, Лист5!$D$5)</f>
        <v>0</v>
      </c>
      <c r="E16">
        <f>COUNTIFS('Ответы на форму (1)'!$C$2:$C$135, Лист5!B16, 'Ответы на форму (1)'!$P$2:$P$135, Лист5!$E$5)</f>
        <v>0</v>
      </c>
      <c r="F16">
        <f>COUNTIFS('Ответы на форму (1)'!$C$2:$C$135, Лист5!B16, 'Ответы на форму (1)'!$P$2:$P$135, Лист5!$F$5)</f>
        <v>0</v>
      </c>
      <c r="G16">
        <f>SUM(C16:F16)</f>
        <v>1</v>
      </c>
      <c r="I16" s="4" t="s">
        <v>52</v>
      </c>
      <c r="J16" s="7">
        <f>G16*$C$36/$G$36</f>
        <v>0.56557377049180324</v>
      </c>
      <c r="K16" s="7">
        <f>G16*$D$36/$G$36</f>
        <v>0.27049180327868855</v>
      </c>
      <c r="L16" s="12">
        <f>G16*$E$36/$G$36</f>
        <v>0.13114754098360656</v>
      </c>
      <c r="M16" s="7">
        <f>G16*$F$36/$G$36</f>
        <v>3.2786885245901641E-2</v>
      </c>
    </row>
    <row r="17" spans="2:13" x14ac:dyDescent="0.25">
      <c r="B17" s="4" t="s">
        <v>53</v>
      </c>
      <c r="C17">
        <f>COUNTIFS('Ответы на форму (1)'!$C$2:$C$135, Лист5!B17, 'Ответы на форму (1)'!$P$2:$P$135, Лист5!$C$5)</f>
        <v>1</v>
      </c>
      <c r="D17">
        <f>COUNTIFS('Ответы на форму (1)'!$C$2:$C$135, Лист5!B17, 'Ответы на форму (1)'!$P$2:$P$135, Лист5!$D$5)</f>
        <v>0</v>
      </c>
      <c r="E17">
        <f>COUNTIFS('Ответы на форму (1)'!$C$2:$C$135, Лист5!B17, 'Ответы на форму (1)'!$P$2:$P$135, Лист5!$E$5)</f>
        <v>0</v>
      </c>
      <c r="F17">
        <f>COUNTIFS('Ответы на форму (1)'!$C$2:$C$135, Лист5!B17, 'Ответы на форму (1)'!$P$2:$P$135, Лист5!$F$5)</f>
        <v>0</v>
      </c>
      <c r="G17">
        <f>SUM(C17:F17)</f>
        <v>1</v>
      </c>
      <c r="I17" s="4" t="s">
        <v>53</v>
      </c>
      <c r="J17" s="7">
        <f>G17*$C$36/$G$36</f>
        <v>0.56557377049180324</v>
      </c>
      <c r="K17" s="7">
        <f>G17*$D$36/$G$36</f>
        <v>0.27049180327868855</v>
      </c>
      <c r="L17" s="12">
        <f>G17*$E$36/$G$36</f>
        <v>0.13114754098360656</v>
      </c>
      <c r="M17" s="7">
        <f>G17*$F$36/$G$36</f>
        <v>3.2786885245901641E-2</v>
      </c>
    </row>
    <row r="18" spans="2:13" x14ac:dyDescent="0.25">
      <c r="B18" s="4" t="s">
        <v>54</v>
      </c>
      <c r="C18">
        <f>COUNTIFS('Ответы на форму (1)'!$C$2:$C$135, Лист5!B18, 'Ответы на форму (1)'!$P$2:$P$135, Лист5!$C$5)</f>
        <v>0</v>
      </c>
      <c r="D18">
        <f>COUNTIFS('Ответы на форму (1)'!$C$2:$C$135, Лист5!B18, 'Ответы на форму (1)'!$P$2:$P$135, Лист5!$D$5)</f>
        <v>0</v>
      </c>
      <c r="E18">
        <f>COUNTIFS('Ответы на форму (1)'!$C$2:$C$135, Лист5!B18, 'Ответы на форму (1)'!$P$2:$P$135, Лист5!$E$5)</f>
        <v>1</v>
      </c>
      <c r="F18">
        <f>COUNTIFS('Ответы на форму (1)'!$C$2:$C$135, Лист5!B18, 'Ответы на форму (1)'!$P$2:$P$135, Лист5!$F$5)</f>
        <v>0</v>
      </c>
      <c r="G18">
        <f>SUM(C18:F18)</f>
        <v>1</v>
      </c>
      <c r="I18" s="4" t="s">
        <v>54</v>
      </c>
      <c r="J18" s="7">
        <f>G18*$C$36/$G$36</f>
        <v>0.56557377049180324</v>
      </c>
      <c r="K18" s="7">
        <f>G18*$D$36/$G$36</f>
        <v>0.27049180327868855</v>
      </c>
      <c r="L18" s="12">
        <f>G18*$E$36/$G$36</f>
        <v>0.13114754098360656</v>
      </c>
      <c r="M18" s="7">
        <f>G18*$F$36/$G$36</f>
        <v>3.2786885245901641E-2</v>
      </c>
    </row>
    <row r="19" spans="2:13" x14ac:dyDescent="0.25">
      <c r="B19" s="4" t="s">
        <v>55</v>
      </c>
      <c r="C19">
        <f>COUNTIFS('Ответы на форму (1)'!$C$2:$C$135, Лист5!B19, 'Ответы на форму (1)'!$P$2:$P$135, Лист5!$C$5)</f>
        <v>1</v>
      </c>
      <c r="D19">
        <f>COUNTIFS('Ответы на форму (1)'!$C$2:$C$135, Лист5!B19, 'Ответы на форму (1)'!$P$2:$P$135, Лист5!$D$5)</f>
        <v>0</v>
      </c>
      <c r="E19">
        <f>COUNTIFS('Ответы на форму (1)'!$C$2:$C$135, Лист5!B19, 'Ответы на форму (1)'!$P$2:$P$135, Лист5!$E$5)</f>
        <v>1</v>
      </c>
      <c r="F19">
        <f>COUNTIFS('Ответы на форму (1)'!$C$2:$C$135, Лист5!B19, 'Ответы на форму (1)'!$P$2:$P$135, Лист5!$F$5)</f>
        <v>0</v>
      </c>
      <c r="G19">
        <f>SUM(C19:F19)</f>
        <v>2</v>
      </c>
      <c r="I19" s="4" t="s">
        <v>55</v>
      </c>
      <c r="J19" s="7">
        <f>G19*$C$36/$G$36</f>
        <v>1.1311475409836065</v>
      </c>
      <c r="K19" s="7">
        <f>G19*$D$36/$G$36</f>
        <v>0.54098360655737709</v>
      </c>
      <c r="L19" s="12">
        <f>G19*$E$36/$G$36</f>
        <v>0.26229508196721313</v>
      </c>
      <c r="M19" s="7">
        <f>G19*$F$36/$G$36</f>
        <v>6.5573770491803282E-2</v>
      </c>
    </row>
    <row r="20" spans="2:13" x14ac:dyDescent="0.25">
      <c r="B20" s="4" t="s">
        <v>57</v>
      </c>
      <c r="C20">
        <f>COUNTIFS('Ответы на форму (1)'!$C$2:$C$135, Лист5!B20, 'Ответы на форму (1)'!$P$2:$P$135, Лист5!$C$5)</f>
        <v>1</v>
      </c>
      <c r="D20">
        <f>COUNTIFS('Ответы на форму (1)'!$C$2:$C$135, Лист5!B20, 'Ответы на форму (1)'!$P$2:$P$135, Лист5!$D$5)</f>
        <v>0</v>
      </c>
      <c r="E20">
        <f>COUNTIFS('Ответы на форму (1)'!$C$2:$C$135, Лист5!B20, 'Ответы на форму (1)'!$P$2:$P$135, Лист5!$E$5)</f>
        <v>0</v>
      </c>
      <c r="F20">
        <f>COUNTIFS('Ответы на форму (1)'!$C$2:$C$135, Лист5!B20, 'Ответы на форму (1)'!$P$2:$P$135, Лист5!$F$5)</f>
        <v>0</v>
      </c>
      <c r="G20">
        <f>SUM(C20:F20)</f>
        <v>1</v>
      </c>
      <c r="I20" s="4" t="s">
        <v>57</v>
      </c>
      <c r="J20" s="7">
        <f>G20*$C$36/$G$36</f>
        <v>0.56557377049180324</v>
      </c>
      <c r="K20" s="7">
        <f>G20*$D$36/$G$36</f>
        <v>0.27049180327868855</v>
      </c>
      <c r="L20" s="12">
        <f>G20*$E$36/$G$36</f>
        <v>0.13114754098360656</v>
      </c>
      <c r="M20" s="7">
        <f>G20*$F$36/$G$36</f>
        <v>3.2786885245901641E-2</v>
      </c>
    </row>
    <row r="21" spans="2:13" x14ac:dyDescent="0.25">
      <c r="B21" s="4" t="s">
        <v>59</v>
      </c>
      <c r="C21">
        <f>COUNTIFS('Ответы на форму (1)'!$C$2:$C$135, Лист5!B21, 'Ответы на форму (1)'!$P$2:$P$135, Лист5!$C$5)</f>
        <v>1</v>
      </c>
      <c r="D21">
        <f>COUNTIFS('Ответы на форму (1)'!$C$2:$C$135, Лист5!B21, 'Ответы на форму (1)'!$P$2:$P$135, Лист5!$D$5)</f>
        <v>0</v>
      </c>
      <c r="E21">
        <f>COUNTIFS('Ответы на форму (1)'!$C$2:$C$135, Лист5!B21, 'Ответы на форму (1)'!$P$2:$P$135, Лист5!$E$5)</f>
        <v>0</v>
      </c>
      <c r="F21">
        <f>COUNTIFS('Ответы на форму (1)'!$C$2:$C$135, Лист5!B21, 'Ответы на форму (1)'!$P$2:$P$135, Лист5!$F$5)</f>
        <v>0</v>
      </c>
      <c r="G21">
        <f>SUM(C21:F21)</f>
        <v>1</v>
      </c>
      <c r="I21" s="4" t="s">
        <v>59</v>
      </c>
      <c r="J21" s="7">
        <f>G21*$C$36/$G$36</f>
        <v>0.56557377049180324</v>
      </c>
      <c r="K21" s="7">
        <f>G21*$D$36/$G$36</f>
        <v>0.27049180327868855</v>
      </c>
      <c r="L21" s="12">
        <f>G21*$E$36/$G$36</f>
        <v>0.13114754098360656</v>
      </c>
      <c r="M21" s="7">
        <f>G21*$F$36/$G$36</f>
        <v>3.2786885245901641E-2</v>
      </c>
    </row>
    <row r="22" spans="2:13" x14ac:dyDescent="0.25">
      <c r="B22" s="4" t="s">
        <v>63</v>
      </c>
      <c r="C22">
        <f>COUNTIFS('Ответы на форму (1)'!$C$2:$C$135, Лист5!B22, 'Ответы на форму (1)'!$P$2:$P$135, Лист5!$C$5)</f>
        <v>0</v>
      </c>
      <c r="D22">
        <f>COUNTIFS('Ответы на форму (1)'!$C$2:$C$135, Лист5!B22, 'Ответы на форму (1)'!$P$2:$P$135, Лист5!$D$5)</f>
        <v>1</v>
      </c>
      <c r="E22">
        <f>COUNTIFS('Ответы на форму (1)'!$C$2:$C$135, Лист5!B22, 'Ответы на форму (1)'!$P$2:$P$135, Лист5!$E$5)</f>
        <v>0</v>
      </c>
      <c r="F22">
        <f>COUNTIFS('Ответы на форму (1)'!$C$2:$C$135, Лист5!B22, 'Ответы на форму (1)'!$P$2:$P$135, Лист5!$F$5)</f>
        <v>0</v>
      </c>
      <c r="G22">
        <f>SUM(C22:F22)</f>
        <v>1</v>
      </c>
      <c r="I22" s="4" t="s">
        <v>63</v>
      </c>
      <c r="J22" s="7">
        <f>G22*$C$36/$G$36</f>
        <v>0.56557377049180324</v>
      </c>
      <c r="K22" s="7">
        <f>G22*$D$36/$G$36</f>
        <v>0.27049180327868855</v>
      </c>
      <c r="L22" s="12">
        <f>G22*$E$36/$G$36</f>
        <v>0.13114754098360656</v>
      </c>
      <c r="M22" s="7">
        <f>G22*$F$36/$G$36</f>
        <v>3.2786885245901641E-2</v>
      </c>
    </row>
    <row r="23" spans="2:13" x14ac:dyDescent="0.25">
      <c r="B23" s="4" t="s">
        <v>64</v>
      </c>
      <c r="C23">
        <f>COUNTIFS('Ответы на форму (1)'!$C$2:$C$135, Лист5!B23, 'Ответы на форму (1)'!$P$2:$P$135, Лист5!$C$5)</f>
        <v>0</v>
      </c>
      <c r="D23">
        <f>COUNTIFS('Ответы на форму (1)'!$C$2:$C$135, Лист5!B23, 'Ответы на форму (1)'!$P$2:$P$135, Лист5!$D$5)</f>
        <v>2</v>
      </c>
      <c r="E23">
        <f>COUNTIFS('Ответы на форму (1)'!$C$2:$C$135, Лист5!B23, 'Ответы на форму (1)'!$P$2:$P$135, Лист5!$E$5)</f>
        <v>0</v>
      </c>
      <c r="F23">
        <f>COUNTIFS('Ответы на форму (1)'!$C$2:$C$135, Лист5!B23, 'Ответы на форму (1)'!$P$2:$P$135, Лист5!$F$5)</f>
        <v>0</v>
      </c>
      <c r="G23">
        <f>SUM(C23:F23)</f>
        <v>2</v>
      </c>
      <c r="I23" s="4" t="s">
        <v>64</v>
      </c>
      <c r="J23" s="7">
        <f>G23*$C$36/$G$36</f>
        <v>1.1311475409836065</v>
      </c>
      <c r="K23" s="7">
        <f>G23*$D$36/$G$36</f>
        <v>0.54098360655737709</v>
      </c>
      <c r="L23" s="12">
        <f>G23*$E$36/$G$36</f>
        <v>0.26229508196721313</v>
      </c>
      <c r="M23" s="7">
        <f>G23*$F$36/$G$36</f>
        <v>6.5573770491803282E-2</v>
      </c>
    </row>
    <row r="24" spans="2:13" x14ac:dyDescent="0.25">
      <c r="B24" s="4" t="s">
        <v>65</v>
      </c>
      <c r="C24">
        <f>COUNTIFS('Ответы на форму (1)'!$C$2:$C$135, Лист5!B24, 'Ответы на форму (1)'!$P$2:$P$135, Лист5!$C$5)</f>
        <v>0</v>
      </c>
      <c r="D24">
        <f>COUNTIFS('Ответы на форму (1)'!$C$2:$C$135, Лист5!B24, 'Ответы на форму (1)'!$P$2:$P$135, Лист5!$D$5)</f>
        <v>0</v>
      </c>
      <c r="E24">
        <f>COUNTIFS('Ответы на форму (1)'!$C$2:$C$135, Лист5!B24, 'Ответы на форму (1)'!$P$2:$P$135, Лист5!$E$5)</f>
        <v>1</v>
      </c>
      <c r="F24">
        <f>COUNTIFS('Ответы на форму (1)'!$C$2:$C$135, Лист5!B24, 'Ответы на форму (1)'!$P$2:$P$135, Лист5!$F$5)</f>
        <v>0</v>
      </c>
      <c r="G24">
        <f>SUM(C24:F24)</f>
        <v>1</v>
      </c>
      <c r="I24" s="4" t="s">
        <v>65</v>
      </c>
      <c r="J24" s="7">
        <f>G24*$C$36/$G$36</f>
        <v>0.56557377049180324</v>
      </c>
      <c r="K24" s="7">
        <f>G24*$D$36/$G$36</f>
        <v>0.27049180327868855</v>
      </c>
      <c r="L24" s="12">
        <f>G24*$E$36/$G$36</f>
        <v>0.13114754098360656</v>
      </c>
      <c r="M24" s="7">
        <f>G24*$F$36/$G$36</f>
        <v>3.2786885245901641E-2</v>
      </c>
    </row>
    <row r="25" spans="2:13" x14ac:dyDescent="0.25">
      <c r="B25" s="4" t="s">
        <v>66</v>
      </c>
      <c r="C25">
        <f>COUNTIFS('Ответы на форму (1)'!$C$2:$C$135, Лист5!B25, 'Ответы на форму (1)'!$P$2:$P$135, Лист5!$C$5)</f>
        <v>0</v>
      </c>
      <c r="D25">
        <f>COUNTIFS('Ответы на форму (1)'!$C$2:$C$135, Лист5!B25, 'Ответы на форму (1)'!$P$2:$P$135, Лист5!$D$5)</f>
        <v>1</v>
      </c>
      <c r="E25">
        <f>COUNTIFS('Ответы на форму (1)'!$C$2:$C$135, Лист5!B25, 'Ответы на форму (1)'!$P$2:$P$135, Лист5!$E$5)</f>
        <v>0</v>
      </c>
      <c r="F25">
        <f>COUNTIFS('Ответы на форму (1)'!$C$2:$C$135, Лист5!B25, 'Ответы на форму (1)'!$P$2:$P$135, Лист5!$F$5)</f>
        <v>0</v>
      </c>
      <c r="G25">
        <f>SUM(C25:F25)</f>
        <v>1</v>
      </c>
      <c r="I25" s="4" t="s">
        <v>66</v>
      </c>
      <c r="J25" s="7">
        <f>G25*$C$36/$G$36</f>
        <v>0.56557377049180324</v>
      </c>
      <c r="K25" s="7">
        <f>G25*$D$36/$G$36</f>
        <v>0.27049180327868855</v>
      </c>
      <c r="L25" s="12">
        <f>G25*$E$36/$G$36</f>
        <v>0.13114754098360656</v>
      </c>
      <c r="M25" s="7">
        <f>G25*$F$36/$G$36</f>
        <v>3.2786885245901641E-2</v>
      </c>
    </row>
    <row r="26" spans="2:13" x14ac:dyDescent="0.25">
      <c r="B26" s="4" t="s">
        <v>67</v>
      </c>
      <c r="C26">
        <f>COUNTIFS('Ответы на форму (1)'!$C$2:$C$135, Лист5!B26, 'Ответы на форму (1)'!$P$2:$P$135, Лист5!$C$5)</f>
        <v>0</v>
      </c>
      <c r="D26">
        <f>COUNTIFS('Ответы на форму (1)'!$C$2:$C$135, Лист5!B26, 'Ответы на форму (1)'!$P$2:$P$135, Лист5!$D$5)</f>
        <v>1</v>
      </c>
      <c r="E26">
        <f>COUNTIFS('Ответы на форму (1)'!$C$2:$C$135, Лист5!B26, 'Ответы на форму (1)'!$P$2:$P$135, Лист5!$E$5)</f>
        <v>0</v>
      </c>
      <c r="F26">
        <f>COUNTIFS('Ответы на форму (1)'!$C$2:$C$135, Лист5!B26, 'Ответы на форму (1)'!$P$2:$P$135, Лист5!$F$5)</f>
        <v>0</v>
      </c>
      <c r="G26">
        <f>SUM(C26:F26)</f>
        <v>1</v>
      </c>
      <c r="I26" s="4" t="s">
        <v>67</v>
      </c>
      <c r="J26" s="7">
        <f>G26*$C$36/$G$36</f>
        <v>0.56557377049180324</v>
      </c>
      <c r="K26" s="7">
        <f>G26*$D$36/$G$36</f>
        <v>0.27049180327868855</v>
      </c>
      <c r="L26" s="12">
        <f>G26*$E$36/$G$36</f>
        <v>0.13114754098360656</v>
      </c>
      <c r="M26" s="7">
        <f>G26*$F$36/$G$36</f>
        <v>3.2786885245901641E-2</v>
      </c>
    </row>
    <row r="27" spans="2:13" x14ac:dyDescent="0.25">
      <c r="B27" s="4" t="s">
        <v>69</v>
      </c>
      <c r="C27">
        <f>COUNTIFS('Ответы на форму (1)'!$C$2:$C$135, Лист5!B27, 'Ответы на форму (1)'!$P$2:$P$135, Лист5!$C$5)</f>
        <v>1</v>
      </c>
      <c r="D27">
        <f>COUNTIFS('Ответы на форму (1)'!$C$2:$C$135, Лист5!B27, 'Ответы на форму (1)'!$P$2:$P$135, Лист5!$D$5)</f>
        <v>0</v>
      </c>
      <c r="E27">
        <f>COUNTIFS('Ответы на форму (1)'!$C$2:$C$135, Лист5!B27, 'Ответы на форму (1)'!$P$2:$P$135, Лист5!$E$5)</f>
        <v>0</v>
      </c>
      <c r="F27">
        <f>COUNTIFS('Ответы на форму (1)'!$C$2:$C$135, Лист5!B27, 'Ответы на форму (1)'!$P$2:$P$135, Лист5!$F$5)</f>
        <v>0</v>
      </c>
      <c r="G27">
        <f>SUM(C27:F27)</f>
        <v>1</v>
      </c>
      <c r="I27" s="4" t="s">
        <v>69</v>
      </c>
      <c r="J27" s="7">
        <f>G27*$C$36/$G$36</f>
        <v>0.56557377049180324</v>
      </c>
      <c r="K27" s="7">
        <f>G27*$D$36/$G$36</f>
        <v>0.27049180327868855</v>
      </c>
      <c r="L27" s="12">
        <f>G27*$E$36/$G$36</f>
        <v>0.13114754098360656</v>
      </c>
      <c r="M27" s="7">
        <f>G27*$F$36/$G$36</f>
        <v>3.2786885245901641E-2</v>
      </c>
    </row>
    <row r="28" spans="2:13" x14ac:dyDescent="0.25">
      <c r="B28" s="4" t="s">
        <v>70</v>
      </c>
      <c r="C28">
        <f>COUNTIFS('Ответы на форму (1)'!$C$2:$C$135, Лист5!B28, 'Ответы на форму (1)'!$P$2:$P$135, Лист5!$C$5)</f>
        <v>1</v>
      </c>
      <c r="D28">
        <f>COUNTIFS('Ответы на форму (1)'!$C$2:$C$135, Лист5!B28, 'Ответы на форму (1)'!$P$2:$P$135, Лист5!$D$5)</f>
        <v>0</v>
      </c>
      <c r="E28">
        <f>COUNTIFS('Ответы на форму (1)'!$C$2:$C$135, Лист5!B28, 'Ответы на форму (1)'!$P$2:$P$135, Лист5!$E$5)</f>
        <v>0</v>
      </c>
      <c r="F28">
        <f>COUNTIFS('Ответы на форму (1)'!$C$2:$C$135, Лист5!B28, 'Ответы на форму (1)'!$P$2:$P$135, Лист5!$F$5)</f>
        <v>0</v>
      </c>
      <c r="G28">
        <f>SUM(C28:F28)</f>
        <v>1</v>
      </c>
      <c r="I28" s="4" t="s">
        <v>70</v>
      </c>
      <c r="J28" s="7">
        <f>G28*$C$36/$G$36</f>
        <v>0.56557377049180324</v>
      </c>
      <c r="K28" s="7">
        <f>G28*$D$36/$G$36</f>
        <v>0.27049180327868855</v>
      </c>
      <c r="L28" s="12">
        <f>G28*$E$36/$G$36</f>
        <v>0.13114754098360656</v>
      </c>
      <c r="M28" s="7">
        <f>G28*$F$36/$G$36</f>
        <v>3.2786885245901641E-2</v>
      </c>
    </row>
    <row r="29" spans="2:13" x14ac:dyDescent="0.25">
      <c r="B29" s="4" t="s">
        <v>71</v>
      </c>
      <c r="C29">
        <f>COUNTIFS('Ответы на форму (1)'!$C$2:$C$135, Лист5!B29, 'Ответы на форму (1)'!$P$2:$P$135, Лист5!$C$5)</f>
        <v>1</v>
      </c>
      <c r="D29">
        <f>COUNTIFS('Ответы на форму (1)'!$C$2:$C$135, Лист5!B29, 'Ответы на форму (1)'!$P$2:$P$135, Лист5!$D$5)</f>
        <v>0</v>
      </c>
      <c r="E29">
        <f>COUNTIFS('Ответы на форму (1)'!$C$2:$C$135, Лист5!B29, 'Ответы на форму (1)'!$P$2:$P$135, Лист5!$E$5)</f>
        <v>0</v>
      </c>
      <c r="F29">
        <f>COUNTIFS('Ответы на форму (1)'!$C$2:$C$135, Лист5!B29, 'Ответы на форму (1)'!$P$2:$P$135, Лист5!$F$5)</f>
        <v>0</v>
      </c>
      <c r="G29">
        <f>SUM(C29:F29)</f>
        <v>1</v>
      </c>
      <c r="I29" s="4" t="s">
        <v>71</v>
      </c>
      <c r="J29" s="7">
        <f>G29*$C$36/$G$36</f>
        <v>0.56557377049180324</v>
      </c>
      <c r="K29" s="7">
        <f>G29*$D$36/$G$36</f>
        <v>0.27049180327868855</v>
      </c>
      <c r="L29" s="12">
        <f>G29*$E$36/$G$36</f>
        <v>0.13114754098360656</v>
      </c>
      <c r="M29" s="7">
        <f>G29*$F$36/$G$36</f>
        <v>3.2786885245901641E-2</v>
      </c>
    </row>
    <row r="30" spans="2:13" x14ac:dyDescent="0.25">
      <c r="B30" s="4" t="s">
        <v>72</v>
      </c>
      <c r="C30">
        <f>COUNTIFS('Ответы на форму (1)'!$C$2:$C$135, Лист5!B30, 'Ответы на форму (1)'!$P$2:$P$135, Лист5!$C$5)</f>
        <v>1</v>
      </c>
      <c r="D30">
        <f>COUNTIFS('Ответы на форму (1)'!$C$2:$C$135, Лист5!B30, 'Ответы на форму (1)'!$P$2:$P$135, Лист5!$D$5)</f>
        <v>0</v>
      </c>
      <c r="E30">
        <f>COUNTIFS('Ответы на форму (1)'!$C$2:$C$135, Лист5!B30, 'Ответы на форму (1)'!$P$2:$P$135, Лист5!$E$5)</f>
        <v>0</v>
      </c>
      <c r="F30">
        <f>COUNTIFS('Ответы на форму (1)'!$C$2:$C$135, Лист5!B30, 'Ответы на форму (1)'!$P$2:$P$135, Лист5!$F$5)</f>
        <v>0</v>
      </c>
      <c r="G30">
        <f>SUM(C30:F30)</f>
        <v>1</v>
      </c>
      <c r="I30" s="4" t="s">
        <v>72</v>
      </c>
      <c r="J30" s="7">
        <f>G30*$C$36/$G$36</f>
        <v>0.56557377049180324</v>
      </c>
      <c r="K30" s="7">
        <f>G30*$D$36/$G$36</f>
        <v>0.27049180327868855</v>
      </c>
      <c r="L30" s="12">
        <f>G30*$E$36/$G$36</f>
        <v>0.13114754098360656</v>
      </c>
      <c r="M30" s="7">
        <f>G30*$F$36/$G$36</f>
        <v>3.2786885245901641E-2</v>
      </c>
    </row>
    <row r="31" spans="2:13" x14ac:dyDescent="0.25">
      <c r="B31" s="4" t="s">
        <v>73</v>
      </c>
      <c r="C31">
        <f>COUNTIFS('Ответы на форму (1)'!$C$2:$C$135, Лист5!B31, 'Ответы на форму (1)'!$P$2:$P$135, Лист5!$C$5)</f>
        <v>1</v>
      </c>
      <c r="D31">
        <f>COUNTIFS('Ответы на форму (1)'!$C$2:$C$135, Лист5!B31, 'Ответы на форму (1)'!$P$2:$P$135, Лист5!$D$5)</f>
        <v>0</v>
      </c>
      <c r="E31">
        <f>COUNTIFS('Ответы на форму (1)'!$C$2:$C$135, Лист5!B31, 'Ответы на форму (1)'!$P$2:$P$135, Лист5!$E$5)</f>
        <v>1</v>
      </c>
      <c r="F31">
        <f>COUNTIFS('Ответы на форму (1)'!$C$2:$C$135, Лист5!B31, 'Ответы на форму (1)'!$P$2:$P$135, Лист5!$F$5)</f>
        <v>0</v>
      </c>
      <c r="G31">
        <f>SUM(C31:F31)</f>
        <v>2</v>
      </c>
      <c r="I31" s="4" t="s">
        <v>73</v>
      </c>
      <c r="J31" s="7">
        <f>G31*$C$36/$G$36</f>
        <v>1.1311475409836065</v>
      </c>
      <c r="K31" s="7">
        <f>G31*$D$36/$G$36</f>
        <v>0.54098360655737709</v>
      </c>
      <c r="L31" s="12">
        <f>G31*$E$36/$G$36</f>
        <v>0.26229508196721313</v>
      </c>
      <c r="M31" s="7">
        <f>G31*$F$36/$G$36</f>
        <v>6.5573770491803282E-2</v>
      </c>
    </row>
    <row r="32" spans="2:13" x14ac:dyDescent="0.25">
      <c r="B32" s="4" t="s">
        <v>74</v>
      </c>
      <c r="C32">
        <f>COUNTIFS('Ответы на форму (1)'!$C$2:$C$135, Лист5!B32, 'Ответы на форму (1)'!$P$2:$P$135, Лист5!$C$5)</f>
        <v>1</v>
      </c>
      <c r="D32">
        <f>COUNTIFS('Ответы на форму (1)'!$C$2:$C$135, Лист5!B32, 'Ответы на форму (1)'!$P$2:$P$135, Лист5!$D$5)</f>
        <v>0</v>
      </c>
      <c r="E32">
        <f>COUNTIFS('Ответы на форму (1)'!$C$2:$C$135, Лист5!B32, 'Ответы на форму (1)'!$P$2:$P$135, Лист5!$E$5)</f>
        <v>0</v>
      </c>
      <c r="F32">
        <f>COUNTIFS('Ответы на форму (1)'!$C$2:$C$135, Лист5!B32, 'Ответы на форму (1)'!$P$2:$P$135, Лист5!$F$5)</f>
        <v>0</v>
      </c>
      <c r="G32">
        <f>SUM(C32:F32)</f>
        <v>1</v>
      </c>
      <c r="I32" s="4" t="s">
        <v>74</v>
      </c>
      <c r="J32" s="7">
        <f>G32*$C$36/$G$36</f>
        <v>0.56557377049180324</v>
      </c>
      <c r="K32" s="7">
        <f>G32*$D$36/$G$36</f>
        <v>0.27049180327868855</v>
      </c>
      <c r="L32" s="12">
        <f>G32*$E$36/$G$36</f>
        <v>0.13114754098360656</v>
      </c>
      <c r="M32" s="7">
        <f>G32*$F$36/$G$36</f>
        <v>3.2786885245901641E-2</v>
      </c>
    </row>
    <row r="33" spans="2:13" x14ac:dyDescent="0.25">
      <c r="B33" s="4" t="s">
        <v>75</v>
      </c>
      <c r="C33">
        <f>COUNTIFS('Ответы на форму (1)'!$C$2:$C$135, Лист5!B33, 'Ответы на форму (1)'!$P$2:$P$135, Лист5!$C$5)</f>
        <v>0</v>
      </c>
      <c r="D33">
        <f>COUNTIFS('Ответы на форму (1)'!$C$2:$C$135, Лист5!B33, 'Ответы на форму (1)'!$P$2:$P$135, Лист5!$D$5)</f>
        <v>0</v>
      </c>
      <c r="E33">
        <f>COUNTIFS('Ответы на форму (1)'!$C$2:$C$135, Лист5!B33, 'Ответы на форму (1)'!$P$2:$P$135, Лист5!$E$5)</f>
        <v>0</v>
      </c>
      <c r="F33">
        <f>COUNTIFS('Ответы на форму (1)'!$C$2:$C$135, Лист5!B33, 'Ответы на форму (1)'!$P$2:$P$135, Лист5!$F$5)</f>
        <v>1</v>
      </c>
      <c r="G33">
        <f>SUM(C33:F33)</f>
        <v>1</v>
      </c>
      <c r="I33" s="4" t="s">
        <v>75</v>
      </c>
      <c r="J33" s="7">
        <f>G33*$C$36/$G$36</f>
        <v>0.56557377049180324</v>
      </c>
      <c r="K33" s="7">
        <f>G33*$D$36/$G$36</f>
        <v>0.27049180327868855</v>
      </c>
      <c r="L33" s="12">
        <f>G33*$E$36/$G$36</f>
        <v>0.13114754098360656</v>
      </c>
      <c r="M33" s="7">
        <f>G33*$F$36/$G$36</f>
        <v>3.2786885245901641E-2</v>
      </c>
    </row>
    <row r="34" spans="2:13" x14ac:dyDescent="0.25">
      <c r="B34" s="4" t="s">
        <v>76</v>
      </c>
      <c r="C34">
        <f>COUNTIFS('Ответы на форму (1)'!$C$2:$C$135, Лист5!B34, 'Ответы на форму (1)'!$P$2:$P$135, Лист5!$C$5)</f>
        <v>0</v>
      </c>
      <c r="D34">
        <f>COUNTIFS('Ответы на форму (1)'!$C$2:$C$135, Лист5!B34, 'Ответы на форму (1)'!$P$2:$P$135, Лист5!$D$5)</f>
        <v>1</v>
      </c>
      <c r="E34">
        <f>COUNTIFS('Ответы на форму (1)'!$C$2:$C$135, Лист5!B34, 'Ответы на форму (1)'!$P$2:$P$135, Лист5!$E$5)</f>
        <v>0</v>
      </c>
      <c r="F34">
        <f>COUNTIFS('Ответы на форму (1)'!$C$2:$C$135, Лист5!B34, 'Ответы на форму (1)'!$P$2:$P$135, Лист5!$F$5)</f>
        <v>0</v>
      </c>
      <c r="G34">
        <f>SUM(C34:F34)</f>
        <v>1</v>
      </c>
      <c r="I34" s="4" t="s">
        <v>76</v>
      </c>
      <c r="J34" s="7">
        <f>G34*$C$36/$G$36</f>
        <v>0.56557377049180324</v>
      </c>
      <c r="K34" s="7">
        <f>G34*$D$36/$G$36</f>
        <v>0.27049180327868855</v>
      </c>
      <c r="L34" s="12">
        <f>G34*$E$36/$G$36</f>
        <v>0.13114754098360656</v>
      </c>
      <c r="M34" s="7">
        <f>G34*$F$36/$G$36</f>
        <v>3.2786885245901641E-2</v>
      </c>
    </row>
    <row r="35" spans="2:13" x14ac:dyDescent="0.25">
      <c r="B35" s="4" t="s">
        <v>80</v>
      </c>
      <c r="C35">
        <f>COUNTIFS('Ответы на форму (1)'!$C$2:$C$135, "", 'Ответы на форму (1)'!$P$2:$P$135, Лист5!C$5)</f>
        <v>10</v>
      </c>
      <c r="D35">
        <f>COUNTIFS('Ответы на форму (1)'!$C$2:$C$135, "", 'Ответы на форму (1)'!$P$2:$P$135, Лист5!D$5)</f>
        <v>1</v>
      </c>
      <c r="E35">
        <f>COUNTIFS('Ответы на форму (1)'!$C$2:$C$135, "", 'Ответы на форму (1)'!$P$2:$P$135, Лист5!E$5)</f>
        <v>0</v>
      </c>
      <c r="F35">
        <f>COUNTIFS('Ответы на форму (1)'!$C$2:$C$135, "", 'Ответы на форму (1)'!$P$2:$P$135, Лист5!F$5)</f>
        <v>0</v>
      </c>
      <c r="G35">
        <f>SUM(C35:F35)</f>
        <v>11</v>
      </c>
      <c r="I35" s="4" t="s">
        <v>80</v>
      </c>
      <c r="J35" s="7">
        <f>G35*$C$36/$G$36</f>
        <v>6.221311475409836</v>
      </c>
      <c r="K35" s="7">
        <f>G35*$D$36/$G$36</f>
        <v>2.9754098360655736</v>
      </c>
      <c r="L35" s="12">
        <f>G35*$E$36/$G$36</f>
        <v>1.4426229508196722</v>
      </c>
      <c r="M35" s="7">
        <f>G35*$F$36/$G$36</f>
        <v>0.36065573770491804</v>
      </c>
    </row>
    <row r="36" spans="2:13" x14ac:dyDescent="0.25">
      <c r="B36" s="6" t="s">
        <v>82</v>
      </c>
      <c r="C36">
        <f>SUM(C7:C35)</f>
        <v>69</v>
      </c>
      <c r="D36">
        <f>SUM(D7:D35)</f>
        <v>33</v>
      </c>
      <c r="E36">
        <f>SUM(E7:E35)</f>
        <v>16</v>
      </c>
      <c r="F36">
        <f>SUM(F7:F35)</f>
        <v>4</v>
      </c>
      <c r="G36">
        <f>SUM(C7:F35)</f>
        <v>122</v>
      </c>
      <c r="I36" s="6"/>
    </row>
  </sheetData>
  <mergeCells count="2">
    <mergeCell ref="C4:F4"/>
    <mergeCell ref="K4:M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912C-6759-42D4-AF6D-8DE5512F8D07}">
  <dimension ref="B3:O147"/>
  <sheetViews>
    <sheetView workbookViewId="0">
      <selection activeCell="O6" sqref="O6"/>
    </sheetView>
  </sheetViews>
  <sheetFormatPr defaultRowHeight="13.2" x14ac:dyDescent="0.25"/>
  <sheetData>
    <row r="3" spans="2:15" x14ac:dyDescent="0.25">
      <c r="C3" s="8" t="s">
        <v>101</v>
      </c>
      <c r="D3" s="3"/>
      <c r="E3" s="3"/>
      <c r="F3" s="3"/>
      <c r="K3" s="8" t="s">
        <v>100</v>
      </c>
      <c r="L3" s="3"/>
      <c r="M3" s="3"/>
    </row>
    <row r="4" spans="2:15" x14ac:dyDescent="0.25">
      <c r="B4" s="5" t="s">
        <v>98</v>
      </c>
      <c r="C4" s="4" t="s">
        <v>24</v>
      </c>
      <c r="D4" s="4" t="s">
        <v>37</v>
      </c>
      <c r="E4" s="4" t="s">
        <v>35</v>
      </c>
      <c r="F4" s="4" t="s">
        <v>51</v>
      </c>
      <c r="G4" s="6" t="s">
        <v>82</v>
      </c>
      <c r="I4" s="5" t="s">
        <v>98</v>
      </c>
      <c r="J4" s="4" t="s">
        <v>24</v>
      </c>
      <c r="K4" s="4" t="s">
        <v>37</v>
      </c>
      <c r="L4" s="4" t="s">
        <v>35</v>
      </c>
      <c r="M4" s="4" t="s">
        <v>51</v>
      </c>
      <c r="N4" s="6"/>
    </row>
    <row r="5" spans="2:15" x14ac:dyDescent="0.25">
      <c r="B5" s="5" t="s">
        <v>88</v>
      </c>
      <c r="I5" s="5" t="s">
        <v>88</v>
      </c>
    </row>
    <row r="6" spans="2:15" x14ac:dyDescent="0.25">
      <c r="B6" s="4" t="s">
        <v>19</v>
      </c>
      <c r="C6">
        <f>COUNTIFS('Ответы на форму (1)'!$F$2:$F$135, Лист6!B6, 'Ответы на форму (1)'!$P$2:$P$135, Лист6!$C$4)</f>
        <v>22</v>
      </c>
      <c r="D6">
        <f>COUNTIFS('Ответы на форму (1)'!$F$2:$F$135, Лист6!B6, 'Ответы на форму (1)'!$P$2:$P$135, Лист6!$D$4)</f>
        <v>5</v>
      </c>
      <c r="E6">
        <f>COUNTIFS('Ответы на форму (1)'!$F$2:$F$135, Лист6!B6, 'Ответы на форму (1)'!$P$2:$P$135, Лист6!$E$4)</f>
        <v>2</v>
      </c>
      <c r="F6">
        <f>COUNTIFS('Ответы на форму (1)'!$F$2:$F$135, Лист6!B6, 'Ответы на форму (1)'!$P$2:$P$135, Лист6!$F$4)</f>
        <v>0</v>
      </c>
      <c r="G6">
        <f>SUM(C6:F6)</f>
        <v>29</v>
      </c>
      <c r="I6" s="4" t="s">
        <v>19</v>
      </c>
      <c r="J6" s="7">
        <f>G6*$C$10/$G$10</f>
        <v>16.664179104477611</v>
      </c>
      <c r="K6" s="7">
        <f>G6*$D$10/$G$10</f>
        <v>7.1417910447761193</v>
      </c>
      <c r="L6" s="7">
        <f>G6*$E$10/$G$10</f>
        <v>4.3283582089552235</v>
      </c>
      <c r="M6" s="7">
        <f>G6*$F$10/$G$10</f>
        <v>0.86567164179104472</v>
      </c>
      <c r="O6" s="6" t="s">
        <v>106</v>
      </c>
    </row>
    <row r="7" spans="2:15" x14ac:dyDescent="0.25">
      <c r="B7" s="4" t="s">
        <v>27</v>
      </c>
      <c r="C7">
        <f>COUNTIFS('Ответы на форму (1)'!$F$2:$F$135, Лист6!B7, 'Ответы на форму (1)'!$P$2:$P$135, Лист6!$C$4)</f>
        <v>46</v>
      </c>
      <c r="D7">
        <f>COUNTIFS('Ответы на форму (1)'!$F$2:$F$135, Лист6!B7, 'Ответы на форму (1)'!$P$2:$P$135, Лист6!$D$4)</f>
        <v>20</v>
      </c>
      <c r="E7">
        <f>COUNTIFS('Ответы на форму (1)'!$F$2:$F$135, Лист6!B7, 'Ответы на форму (1)'!$P$2:$P$135, Лист6!$E$4)</f>
        <v>12</v>
      </c>
      <c r="F7">
        <f>COUNTIFS('Ответы на форму (1)'!$F$2:$F$135, Лист6!B7, 'Ответы на форму (1)'!$P$2:$P$135, Лист6!$F$4)</f>
        <v>1</v>
      </c>
      <c r="G7">
        <f t="shared" ref="G7:G9" si="0">SUM(C7:F7)</f>
        <v>79</v>
      </c>
      <c r="I7" s="4" t="s">
        <v>27</v>
      </c>
      <c r="J7" s="7">
        <f t="shared" ref="J7:J9" si="1">G7*$C$10/$G$10</f>
        <v>45.395522388059703</v>
      </c>
      <c r="K7" s="7">
        <f t="shared" ref="K7:K9" si="2">G7*$D$10/$G$10</f>
        <v>19.455223880597014</v>
      </c>
      <c r="L7" s="7">
        <f t="shared" ref="L7:L9" si="3">G7*$E$10/$G$10</f>
        <v>11.791044776119403</v>
      </c>
      <c r="M7" s="7">
        <f t="shared" ref="M7:M9" si="4">G7*$F$10/$G$10</f>
        <v>2.3582089552238807</v>
      </c>
      <c r="O7">
        <f>_xlfn.CHISQ.TEST(C6:F9, J6:M9)</f>
        <v>1.143852246130481E-2</v>
      </c>
    </row>
    <row r="8" spans="2:15" x14ac:dyDescent="0.25">
      <c r="B8" s="4" t="s">
        <v>39</v>
      </c>
      <c r="C8">
        <f>COUNTIFS('Ответы на форму (1)'!$F$2:$F$135, Лист6!B8, 'Ответы на форму (1)'!$P$2:$P$135, Лист6!$C$4)</f>
        <v>5</v>
      </c>
      <c r="D8">
        <f>COUNTIFS('Ответы на форму (1)'!$F$2:$F$135, Лист6!B8, 'Ответы на форму (1)'!$P$2:$P$135, Лист6!$D$4)</f>
        <v>7</v>
      </c>
      <c r="E8">
        <f>COUNTIFS('Ответы на форму (1)'!$F$2:$F$135, Лист6!B8, 'Ответы на форму (1)'!$P$2:$P$135, Лист6!$E$4)</f>
        <v>5</v>
      </c>
      <c r="F8">
        <f>COUNTIFS('Ответы на форму (1)'!$F$2:$F$135, Лист6!B8, 'Ответы на форму (1)'!$P$2:$P$135, Лист6!$F$4)</f>
        <v>3</v>
      </c>
      <c r="G8">
        <f t="shared" si="0"/>
        <v>20</v>
      </c>
      <c r="I8" s="4" t="s">
        <v>39</v>
      </c>
      <c r="J8" s="7">
        <f t="shared" si="1"/>
        <v>11.492537313432836</v>
      </c>
      <c r="K8" s="7">
        <f t="shared" si="2"/>
        <v>4.9253731343283578</v>
      </c>
      <c r="L8" s="7">
        <f t="shared" si="3"/>
        <v>2.9850746268656718</v>
      </c>
      <c r="M8" s="7">
        <f t="shared" si="4"/>
        <v>0.59701492537313428</v>
      </c>
    </row>
    <row r="9" spans="2:15" x14ac:dyDescent="0.25">
      <c r="B9" s="4" t="s">
        <v>42</v>
      </c>
      <c r="C9">
        <f>COUNTIFS('Ответы на форму (1)'!$F$2:$F$135, Лист6!B9, 'Ответы на форму (1)'!$P$2:$P$135, Лист6!$C$4)</f>
        <v>4</v>
      </c>
      <c r="D9">
        <f>COUNTIFS('Ответы на форму (1)'!$F$2:$F$135, Лист6!B9, 'Ответы на форму (1)'!$P$2:$P$135, Лист6!$D$4)</f>
        <v>1</v>
      </c>
      <c r="E9">
        <f>COUNTIFS('Ответы на форму (1)'!$F$2:$F$135, Лист6!B9, 'Ответы на форму (1)'!$P$2:$P$135, Лист6!$E$4)</f>
        <v>1</v>
      </c>
      <c r="F9">
        <f>COUNTIFS('Ответы на форму (1)'!$F$2:$F$135, Лист6!B9, 'Ответы на форму (1)'!$P$2:$P$135, Лист6!$F$4)</f>
        <v>0</v>
      </c>
      <c r="G9">
        <f t="shared" si="0"/>
        <v>6</v>
      </c>
      <c r="I9" s="4" t="s">
        <v>42</v>
      </c>
      <c r="J9" s="7">
        <f t="shared" si="1"/>
        <v>3.4477611940298507</v>
      </c>
      <c r="K9" s="7">
        <f t="shared" si="2"/>
        <v>1.4776119402985075</v>
      </c>
      <c r="L9" s="7">
        <f t="shared" si="3"/>
        <v>0.89552238805970152</v>
      </c>
      <c r="M9" s="7">
        <f t="shared" si="4"/>
        <v>0.17910447761194029</v>
      </c>
    </row>
    <row r="10" spans="2:15" x14ac:dyDescent="0.25">
      <c r="B10" s="6" t="s">
        <v>82</v>
      </c>
      <c r="C10">
        <f>SUM(C6:C9)</f>
        <v>77</v>
      </c>
      <c r="D10">
        <f t="shared" ref="D10:F10" si="5">SUM(D6:D9)</f>
        <v>33</v>
      </c>
      <c r="E10">
        <f t="shared" si="5"/>
        <v>20</v>
      </c>
      <c r="F10">
        <f t="shared" si="5"/>
        <v>4</v>
      </c>
      <c r="G10">
        <f>SUM(C5:F9)</f>
        <v>134</v>
      </c>
      <c r="I10" s="6"/>
    </row>
    <row r="13" spans="2:15" x14ac:dyDescent="0.25">
      <c r="H13" s="8" t="s">
        <v>90</v>
      </c>
      <c r="I13" s="8"/>
      <c r="J13" s="11"/>
      <c r="K13" s="5" t="s">
        <v>91</v>
      </c>
      <c r="L13" s="5" t="s">
        <v>92</v>
      </c>
      <c r="M13" s="5" t="s">
        <v>93</v>
      </c>
    </row>
    <row r="14" spans="2:15" x14ac:dyDescent="0.25">
      <c r="B14" s="1" t="s">
        <v>19</v>
      </c>
      <c r="C14">
        <f>_xlfn.IFS(B14=$B$6, 1, B14=$B$7, 2, B14=$B$8, 3, B14=$B$9, 4)</f>
        <v>1</v>
      </c>
      <c r="E14" s="1" t="s">
        <v>24</v>
      </c>
      <c r="F14">
        <f>_xlfn.IFS(E14=$C$4, 1, E14=$D$4, 2, E14=$E$4, 3, E14=$F$4, 4)</f>
        <v>1</v>
      </c>
      <c r="H14">
        <f>_xlfn.RANK.AVG(C14, $C$14:$C$147, 0)</f>
        <v>120</v>
      </c>
      <c r="I14">
        <f>_xlfn.RANK.AVG(F14, $F$14:$F$147, 0)</f>
        <v>96</v>
      </c>
      <c r="K14">
        <f>CORREL(H14:H147, I14:I147)</f>
        <v>0.27715920867319016</v>
      </c>
      <c r="L14">
        <v>134</v>
      </c>
      <c r="M14">
        <v>0.17</v>
      </c>
    </row>
    <row r="15" spans="2:15" x14ac:dyDescent="0.25">
      <c r="B15" s="1" t="s">
        <v>27</v>
      </c>
      <c r="C15">
        <f t="shared" ref="C15:C78" si="6">_xlfn.IFS(B15=$B$6, 1, B15=$B$7, 2, B15=$B$8, 3, B15=$B$9, 4)</f>
        <v>2</v>
      </c>
      <c r="E15" s="1" t="s">
        <v>24</v>
      </c>
      <c r="F15">
        <f t="shared" ref="F15:F78" si="7">_xlfn.IFS(E15=$C$4, 1, E15=$D$4, 2, E15=$E$4, 3, E15=$F$4, 4)</f>
        <v>1</v>
      </c>
      <c r="H15">
        <f t="shared" ref="H15:H78" si="8">_xlfn.RANK.AVG(C15, $C$14:$C$147, 0)</f>
        <v>66</v>
      </c>
      <c r="I15">
        <f t="shared" ref="I15:I78" si="9">_xlfn.RANK.AVG(F15, $F$14:$F$147, 0)</f>
        <v>96</v>
      </c>
    </row>
    <row r="16" spans="2:15" x14ac:dyDescent="0.25">
      <c r="B16" s="1" t="s">
        <v>27</v>
      </c>
      <c r="C16">
        <f t="shared" si="6"/>
        <v>2</v>
      </c>
      <c r="E16" s="1" t="s">
        <v>24</v>
      </c>
      <c r="F16">
        <f t="shared" si="7"/>
        <v>1</v>
      </c>
      <c r="H16">
        <f t="shared" si="8"/>
        <v>66</v>
      </c>
      <c r="I16">
        <f t="shared" si="9"/>
        <v>96</v>
      </c>
      <c r="K16" s="5" t="s">
        <v>105</v>
      </c>
    </row>
    <row r="17" spans="2:9" x14ac:dyDescent="0.25">
      <c r="B17" s="1" t="s">
        <v>27</v>
      </c>
      <c r="C17">
        <f t="shared" si="6"/>
        <v>2</v>
      </c>
      <c r="E17" s="1" t="s">
        <v>24</v>
      </c>
      <c r="F17">
        <f t="shared" si="7"/>
        <v>1</v>
      </c>
      <c r="H17">
        <f t="shared" si="8"/>
        <v>66</v>
      </c>
      <c r="I17">
        <f t="shared" si="9"/>
        <v>96</v>
      </c>
    </row>
    <row r="18" spans="2:9" x14ac:dyDescent="0.25">
      <c r="B18" s="1" t="s">
        <v>19</v>
      </c>
      <c r="C18">
        <f t="shared" si="6"/>
        <v>1</v>
      </c>
      <c r="E18" s="1" t="s">
        <v>24</v>
      </c>
      <c r="F18">
        <f t="shared" si="7"/>
        <v>1</v>
      </c>
      <c r="H18">
        <f t="shared" si="8"/>
        <v>120</v>
      </c>
      <c r="I18">
        <f t="shared" si="9"/>
        <v>96</v>
      </c>
    </row>
    <row r="19" spans="2:9" x14ac:dyDescent="0.25">
      <c r="B19" s="1" t="s">
        <v>19</v>
      </c>
      <c r="C19">
        <f t="shared" si="6"/>
        <v>1</v>
      </c>
      <c r="E19" s="1" t="s">
        <v>37</v>
      </c>
      <c r="F19">
        <f t="shared" si="7"/>
        <v>2</v>
      </c>
      <c r="H19">
        <f t="shared" si="8"/>
        <v>120</v>
      </c>
      <c r="I19">
        <f t="shared" si="9"/>
        <v>41</v>
      </c>
    </row>
    <row r="20" spans="2:9" x14ac:dyDescent="0.25">
      <c r="B20" s="1" t="s">
        <v>19</v>
      </c>
      <c r="C20">
        <f t="shared" si="6"/>
        <v>1</v>
      </c>
      <c r="E20" s="1" t="s">
        <v>24</v>
      </c>
      <c r="F20">
        <f t="shared" si="7"/>
        <v>1</v>
      </c>
      <c r="H20">
        <f t="shared" si="8"/>
        <v>120</v>
      </c>
      <c r="I20">
        <f t="shared" si="9"/>
        <v>96</v>
      </c>
    </row>
    <row r="21" spans="2:9" x14ac:dyDescent="0.25">
      <c r="B21" s="1" t="s">
        <v>27</v>
      </c>
      <c r="C21">
        <f t="shared" si="6"/>
        <v>2</v>
      </c>
      <c r="E21" s="1" t="s">
        <v>24</v>
      </c>
      <c r="F21">
        <f t="shared" si="7"/>
        <v>1</v>
      </c>
      <c r="H21">
        <f t="shared" si="8"/>
        <v>66</v>
      </c>
      <c r="I21">
        <f t="shared" si="9"/>
        <v>96</v>
      </c>
    </row>
    <row r="22" spans="2:9" x14ac:dyDescent="0.25">
      <c r="B22" s="1" t="s">
        <v>39</v>
      </c>
      <c r="C22">
        <f t="shared" si="6"/>
        <v>3</v>
      </c>
      <c r="E22" s="1" t="s">
        <v>37</v>
      </c>
      <c r="F22">
        <f t="shared" si="7"/>
        <v>2</v>
      </c>
      <c r="H22">
        <f t="shared" si="8"/>
        <v>16.5</v>
      </c>
      <c r="I22">
        <f t="shared" si="9"/>
        <v>41</v>
      </c>
    </row>
    <row r="23" spans="2:9" x14ac:dyDescent="0.25">
      <c r="B23" s="1" t="s">
        <v>19</v>
      </c>
      <c r="C23">
        <f t="shared" si="6"/>
        <v>1</v>
      </c>
      <c r="E23" s="1" t="s">
        <v>24</v>
      </c>
      <c r="F23">
        <f t="shared" si="7"/>
        <v>1</v>
      </c>
      <c r="H23">
        <f t="shared" si="8"/>
        <v>120</v>
      </c>
      <c r="I23">
        <f t="shared" si="9"/>
        <v>96</v>
      </c>
    </row>
    <row r="24" spans="2:9" x14ac:dyDescent="0.25">
      <c r="B24" s="1" t="s">
        <v>39</v>
      </c>
      <c r="C24">
        <f t="shared" si="6"/>
        <v>3</v>
      </c>
      <c r="E24" s="1" t="s">
        <v>24</v>
      </c>
      <c r="F24">
        <f t="shared" si="7"/>
        <v>1</v>
      </c>
      <c r="H24">
        <f t="shared" si="8"/>
        <v>16.5</v>
      </c>
      <c r="I24">
        <f t="shared" si="9"/>
        <v>96</v>
      </c>
    </row>
    <row r="25" spans="2:9" x14ac:dyDescent="0.25">
      <c r="B25" s="1" t="s">
        <v>42</v>
      </c>
      <c r="C25">
        <f t="shared" si="6"/>
        <v>4</v>
      </c>
      <c r="E25" s="1" t="s">
        <v>24</v>
      </c>
      <c r="F25">
        <f t="shared" si="7"/>
        <v>1</v>
      </c>
      <c r="H25">
        <f t="shared" si="8"/>
        <v>3.5</v>
      </c>
      <c r="I25">
        <f t="shared" si="9"/>
        <v>96</v>
      </c>
    </row>
    <row r="26" spans="2:9" x14ac:dyDescent="0.25">
      <c r="B26" s="1" t="s">
        <v>19</v>
      </c>
      <c r="C26">
        <f t="shared" si="6"/>
        <v>1</v>
      </c>
      <c r="E26" s="1" t="s">
        <v>24</v>
      </c>
      <c r="F26">
        <f t="shared" si="7"/>
        <v>1</v>
      </c>
      <c r="H26">
        <f t="shared" si="8"/>
        <v>120</v>
      </c>
      <c r="I26">
        <f t="shared" si="9"/>
        <v>96</v>
      </c>
    </row>
    <row r="27" spans="2:9" x14ac:dyDescent="0.25">
      <c r="B27" s="1" t="s">
        <v>39</v>
      </c>
      <c r="C27">
        <f t="shared" si="6"/>
        <v>3</v>
      </c>
      <c r="E27" s="1" t="s">
        <v>24</v>
      </c>
      <c r="F27">
        <f t="shared" si="7"/>
        <v>1</v>
      </c>
      <c r="H27">
        <f t="shared" si="8"/>
        <v>16.5</v>
      </c>
      <c r="I27">
        <f t="shared" si="9"/>
        <v>96</v>
      </c>
    </row>
    <row r="28" spans="2:9" x14ac:dyDescent="0.25">
      <c r="B28" s="1" t="s">
        <v>19</v>
      </c>
      <c r="C28">
        <f t="shared" si="6"/>
        <v>1</v>
      </c>
      <c r="E28" s="1" t="s">
        <v>24</v>
      </c>
      <c r="F28">
        <f t="shared" si="7"/>
        <v>1</v>
      </c>
      <c r="H28">
        <f t="shared" si="8"/>
        <v>120</v>
      </c>
      <c r="I28">
        <f t="shared" si="9"/>
        <v>96</v>
      </c>
    </row>
    <row r="29" spans="2:9" x14ac:dyDescent="0.25">
      <c r="B29" s="1" t="s">
        <v>42</v>
      </c>
      <c r="C29">
        <f t="shared" si="6"/>
        <v>4</v>
      </c>
      <c r="E29" s="1" t="s">
        <v>24</v>
      </c>
      <c r="F29">
        <f t="shared" si="7"/>
        <v>1</v>
      </c>
      <c r="H29">
        <f t="shared" si="8"/>
        <v>3.5</v>
      </c>
      <c r="I29">
        <f t="shared" si="9"/>
        <v>96</v>
      </c>
    </row>
    <row r="30" spans="2:9" x14ac:dyDescent="0.25">
      <c r="B30" s="1" t="s">
        <v>42</v>
      </c>
      <c r="C30">
        <f t="shared" si="6"/>
        <v>4</v>
      </c>
      <c r="E30" s="1" t="s">
        <v>24</v>
      </c>
      <c r="F30">
        <f t="shared" si="7"/>
        <v>1</v>
      </c>
      <c r="H30">
        <f t="shared" si="8"/>
        <v>3.5</v>
      </c>
      <c r="I30">
        <f t="shared" si="9"/>
        <v>96</v>
      </c>
    </row>
    <row r="31" spans="2:9" x14ac:dyDescent="0.25">
      <c r="B31" s="1" t="s">
        <v>27</v>
      </c>
      <c r="C31">
        <f t="shared" si="6"/>
        <v>2</v>
      </c>
      <c r="E31" s="1" t="s">
        <v>35</v>
      </c>
      <c r="F31">
        <f t="shared" si="7"/>
        <v>3</v>
      </c>
      <c r="H31">
        <f t="shared" si="8"/>
        <v>66</v>
      </c>
      <c r="I31">
        <f t="shared" si="9"/>
        <v>14.5</v>
      </c>
    </row>
    <row r="32" spans="2:9" x14ac:dyDescent="0.25">
      <c r="B32" s="1" t="s">
        <v>27</v>
      </c>
      <c r="C32">
        <f t="shared" si="6"/>
        <v>2</v>
      </c>
      <c r="E32" s="1" t="s">
        <v>35</v>
      </c>
      <c r="F32">
        <f t="shared" si="7"/>
        <v>3</v>
      </c>
      <c r="H32">
        <f t="shared" si="8"/>
        <v>66</v>
      </c>
      <c r="I32">
        <f t="shared" si="9"/>
        <v>14.5</v>
      </c>
    </row>
    <row r="33" spans="2:9" x14ac:dyDescent="0.25">
      <c r="B33" s="1" t="s">
        <v>27</v>
      </c>
      <c r="C33">
        <f t="shared" si="6"/>
        <v>2</v>
      </c>
      <c r="E33" s="1" t="s">
        <v>24</v>
      </c>
      <c r="F33">
        <f t="shared" si="7"/>
        <v>1</v>
      </c>
      <c r="H33">
        <f t="shared" si="8"/>
        <v>66</v>
      </c>
      <c r="I33">
        <f t="shared" si="9"/>
        <v>96</v>
      </c>
    </row>
    <row r="34" spans="2:9" x14ac:dyDescent="0.25">
      <c r="B34" s="1" t="s">
        <v>42</v>
      </c>
      <c r="C34">
        <f t="shared" si="6"/>
        <v>4</v>
      </c>
      <c r="E34" s="1" t="s">
        <v>37</v>
      </c>
      <c r="F34">
        <f t="shared" si="7"/>
        <v>2</v>
      </c>
      <c r="H34">
        <f t="shared" si="8"/>
        <v>3.5</v>
      </c>
      <c r="I34">
        <f t="shared" si="9"/>
        <v>41</v>
      </c>
    </row>
    <row r="35" spans="2:9" x14ac:dyDescent="0.25">
      <c r="B35" s="1" t="s">
        <v>39</v>
      </c>
      <c r="C35">
        <f t="shared" si="6"/>
        <v>3</v>
      </c>
      <c r="E35" s="1" t="s">
        <v>35</v>
      </c>
      <c r="F35">
        <f t="shared" si="7"/>
        <v>3</v>
      </c>
      <c r="H35">
        <f t="shared" si="8"/>
        <v>16.5</v>
      </c>
      <c r="I35">
        <f t="shared" si="9"/>
        <v>14.5</v>
      </c>
    </row>
    <row r="36" spans="2:9" x14ac:dyDescent="0.25">
      <c r="B36" s="1" t="s">
        <v>19</v>
      </c>
      <c r="C36">
        <f t="shared" si="6"/>
        <v>1</v>
      </c>
      <c r="E36" s="1" t="s">
        <v>24</v>
      </c>
      <c r="F36">
        <f t="shared" si="7"/>
        <v>1</v>
      </c>
      <c r="H36">
        <f t="shared" si="8"/>
        <v>120</v>
      </c>
      <c r="I36">
        <f t="shared" si="9"/>
        <v>96</v>
      </c>
    </row>
    <row r="37" spans="2:9" x14ac:dyDescent="0.25">
      <c r="B37" s="1" t="s">
        <v>39</v>
      </c>
      <c r="C37">
        <f t="shared" si="6"/>
        <v>3</v>
      </c>
      <c r="E37" s="1" t="s">
        <v>37</v>
      </c>
      <c r="F37">
        <f t="shared" si="7"/>
        <v>2</v>
      </c>
      <c r="H37">
        <f t="shared" si="8"/>
        <v>16.5</v>
      </c>
      <c r="I37">
        <f t="shared" si="9"/>
        <v>41</v>
      </c>
    </row>
    <row r="38" spans="2:9" x14ac:dyDescent="0.25">
      <c r="B38" s="1" t="s">
        <v>27</v>
      </c>
      <c r="C38">
        <f t="shared" si="6"/>
        <v>2</v>
      </c>
      <c r="E38" s="1" t="s">
        <v>24</v>
      </c>
      <c r="F38">
        <f t="shared" si="7"/>
        <v>1</v>
      </c>
      <c r="H38">
        <f t="shared" si="8"/>
        <v>66</v>
      </c>
      <c r="I38">
        <f t="shared" si="9"/>
        <v>96</v>
      </c>
    </row>
    <row r="39" spans="2:9" x14ac:dyDescent="0.25">
      <c r="B39" s="1" t="s">
        <v>39</v>
      </c>
      <c r="C39">
        <f t="shared" si="6"/>
        <v>3</v>
      </c>
      <c r="E39" s="1" t="s">
        <v>51</v>
      </c>
      <c r="F39">
        <f t="shared" si="7"/>
        <v>4</v>
      </c>
      <c r="H39">
        <f t="shared" si="8"/>
        <v>16.5</v>
      </c>
      <c r="I39">
        <f t="shared" si="9"/>
        <v>2.5</v>
      </c>
    </row>
    <row r="40" spans="2:9" x14ac:dyDescent="0.25">
      <c r="B40" s="1" t="s">
        <v>27</v>
      </c>
      <c r="C40">
        <f t="shared" si="6"/>
        <v>2</v>
      </c>
      <c r="E40" s="1" t="s">
        <v>35</v>
      </c>
      <c r="F40">
        <f t="shared" si="7"/>
        <v>3</v>
      </c>
      <c r="H40">
        <f t="shared" si="8"/>
        <v>66</v>
      </c>
      <c r="I40">
        <f t="shared" si="9"/>
        <v>14.5</v>
      </c>
    </row>
    <row r="41" spans="2:9" x14ac:dyDescent="0.25">
      <c r="B41" s="1" t="s">
        <v>27</v>
      </c>
      <c r="C41">
        <f t="shared" si="6"/>
        <v>2</v>
      </c>
      <c r="E41" s="1" t="s">
        <v>24</v>
      </c>
      <c r="F41">
        <f t="shared" si="7"/>
        <v>1</v>
      </c>
      <c r="H41">
        <f t="shared" si="8"/>
        <v>66</v>
      </c>
      <c r="I41">
        <f t="shared" si="9"/>
        <v>96</v>
      </c>
    </row>
    <row r="42" spans="2:9" x14ac:dyDescent="0.25">
      <c r="B42" s="1" t="s">
        <v>39</v>
      </c>
      <c r="C42">
        <f t="shared" si="6"/>
        <v>3</v>
      </c>
      <c r="E42" s="1" t="s">
        <v>35</v>
      </c>
      <c r="F42">
        <f t="shared" si="7"/>
        <v>3</v>
      </c>
      <c r="H42">
        <f t="shared" si="8"/>
        <v>16.5</v>
      </c>
      <c r="I42">
        <f t="shared" si="9"/>
        <v>14.5</v>
      </c>
    </row>
    <row r="43" spans="2:9" x14ac:dyDescent="0.25">
      <c r="B43" s="1" t="s">
        <v>27</v>
      </c>
      <c r="C43">
        <f t="shared" si="6"/>
        <v>2</v>
      </c>
      <c r="E43" s="1" t="s">
        <v>37</v>
      </c>
      <c r="F43">
        <f t="shared" si="7"/>
        <v>2</v>
      </c>
      <c r="H43">
        <f t="shared" si="8"/>
        <v>66</v>
      </c>
      <c r="I43">
        <f t="shared" si="9"/>
        <v>41</v>
      </c>
    </row>
    <row r="44" spans="2:9" x14ac:dyDescent="0.25">
      <c r="B44" s="1" t="s">
        <v>27</v>
      </c>
      <c r="C44">
        <f t="shared" si="6"/>
        <v>2</v>
      </c>
      <c r="E44" s="1" t="s">
        <v>37</v>
      </c>
      <c r="F44">
        <f t="shared" si="7"/>
        <v>2</v>
      </c>
      <c r="H44">
        <f t="shared" si="8"/>
        <v>66</v>
      </c>
      <c r="I44">
        <f t="shared" si="9"/>
        <v>41</v>
      </c>
    </row>
    <row r="45" spans="2:9" x14ac:dyDescent="0.25">
      <c r="B45" s="1" t="s">
        <v>27</v>
      </c>
      <c r="C45">
        <f t="shared" si="6"/>
        <v>2</v>
      </c>
      <c r="E45" s="1" t="s">
        <v>24</v>
      </c>
      <c r="F45">
        <f t="shared" si="7"/>
        <v>1</v>
      </c>
      <c r="H45">
        <f t="shared" si="8"/>
        <v>66</v>
      </c>
      <c r="I45">
        <f t="shared" si="9"/>
        <v>96</v>
      </c>
    </row>
    <row r="46" spans="2:9" x14ac:dyDescent="0.25">
      <c r="B46" s="1" t="s">
        <v>27</v>
      </c>
      <c r="C46">
        <f t="shared" si="6"/>
        <v>2</v>
      </c>
      <c r="E46" s="1" t="s">
        <v>24</v>
      </c>
      <c r="F46">
        <f t="shared" si="7"/>
        <v>1</v>
      </c>
      <c r="H46">
        <f t="shared" si="8"/>
        <v>66</v>
      </c>
      <c r="I46">
        <f t="shared" si="9"/>
        <v>96</v>
      </c>
    </row>
    <row r="47" spans="2:9" x14ac:dyDescent="0.25">
      <c r="B47" s="1" t="s">
        <v>27</v>
      </c>
      <c r="C47">
        <f t="shared" si="6"/>
        <v>2</v>
      </c>
      <c r="E47" s="1" t="s">
        <v>24</v>
      </c>
      <c r="F47">
        <f t="shared" si="7"/>
        <v>1</v>
      </c>
      <c r="H47">
        <f t="shared" si="8"/>
        <v>66</v>
      </c>
      <c r="I47">
        <f t="shared" si="9"/>
        <v>96</v>
      </c>
    </row>
    <row r="48" spans="2:9" x14ac:dyDescent="0.25">
      <c r="B48" s="1" t="s">
        <v>27</v>
      </c>
      <c r="C48">
        <f t="shared" si="6"/>
        <v>2</v>
      </c>
      <c r="E48" s="1" t="s">
        <v>24</v>
      </c>
      <c r="F48">
        <f t="shared" si="7"/>
        <v>1</v>
      </c>
      <c r="H48">
        <f t="shared" si="8"/>
        <v>66</v>
      </c>
      <c r="I48">
        <f t="shared" si="9"/>
        <v>96</v>
      </c>
    </row>
    <row r="49" spans="2:9" x14ac:dyDescent="0.25">
      <c r="B49" s="1" t="s">
        <v>39</v>
      </c>
      <c r="C49">
        <f t="shared" si="6"/>
        <v>3</v>
      </c>
      <c r="E49" s="1" t="s">
        <v>37</v>
      </c>
      <c r="F49">
        <f t="shared" si="7"/>
        <v>2</v>
      </c>
      <c r="H49">
        <f t="shared" si="8"/>
        <v>16.5</v>
      </c>
      <c r="I49">
        <f t="shared" si="9"/>
        <v>41</v>
      </c>
    </row>
    <row r="50" spans="2:9" x14ac:dyDescent="0.25">
      <c r="B50" s="1" t="s">
        <v>19</v>
      </c>
      <c r="C50">
        <f t="shared" si="6"/>
        <v>1</v>
      </c>
      <c r="E50" s="1" t="s">
        <v>24</v>
      </c>
      <c r="F50">
        <f t="shared" si="7"/>
        <v>1</v>
      </c>
      <c r="H50">
        <f t="shared" si="8"/>
        <v>120</v>
      </c>
      <c r="I50">
        <f t="shared" si="9"/>
        <v>96</v>
      </c>
    </row>
    <row r="51" spans="2:9" x14ac:dyDescent="0.25">
      <c r="B51" s="1" t="s">
        <v>19</v>
      </c>
      <c r="C51">
        <f t="shared" si="6"/>
        <v>1</v>
      </c>
      <c r="E51" s="1" t="s">
        <v>35</v>
      </c>
      <c r="F51">
        <f t="shared" si="7"/>
        <v>3</v>
      </c>
      <c r="H51">
        <f t="shared" si="8"/>
        <v>120</v>
      </c>
      <c r="I51">
        <f t="shared" si="9"/>
        <v>14.5</v>
      </c>
    </row>
    <row r="52" spans="2:9" x14ac:dyDescent="0.25">
      <c r="B52" s="1" t="s">
        <v>19</v>
      </c>
      <c r="C52">
        <f t="shared" si="6"/>
        <v>1</v>
      </c>
      <c r="E52" s="1" t="s">
        <v>24</v>
      </c>
      <c r="F52">
        <f t="shared" si="7"/>
        <v>1</v>
      </c>
      <c r="H52">
        <f t="shared" si="8"/>
        <v>120</v>
      </c>
      <c r="I52">
        <f t="shared" si="9"/>
        <v>96</v>
      </c>
    </row>
    <row r="53" spans="2:9" x14ac:dyDescent="0.25">
      <c r="B53" s="1" t="s">
        <v>19</v>
      </c>
      <c r="C53">
        <f t="shared" si="6"/>
        <v>1</v>
      </c>
      <c r="E53" s="1" t="s">
        <v>24</v>
      </c>
      <c r="F53">
        <f t="shared" si="7"/>
        <v>1</v>
      </c>
      <c r="H53">
        <f t="shared" si="8"/>
        <v>120</v>
      </c>
      <c r="I53">
        <f t="shared" si="9"/>
        <v>96</v>
      </c>
    </row>
    <row r="54" spans="2:9" x14ac:dyDescent="0.25">
      <c r="B54" s="1" t="s">
        <v>27</v>
      </c>
      <c r="C54">
        <f t="shared" si="6"/>
        <v>2</v>
      </c>
      <c r="E54" s="1" t="s">
        <v>37</v>
      </c>
      <c r="F54">
        <f t="shared" si="7"/>
        <v>2</v>
      </c>
      <c r="H54">
        <f t="shared" si="8"/>
        <v>66</v>
      </c>
      <c r="I54">
        <f t="shared" si="9"/>
        <v>41</v>
      </c>
    </row>
    <row r="55" spans="2:9" x14ac:dyDescent="0.25">
      <c r="B55" s="1" t="s">
        <v>27</v>
      </c>
      <c r="C55">
        <f t="shared" si="6"/>
        <v>2</v>
      </c>
      <c r="E55" s="1" t="s">
        <v>24</v>
      </c>
      <c r="F55">
        <f t="shared" si="7"/>
        <v>1</v>
      </c>
      <c r="H55">
        <f t="shared" si="8"/>
        <v>66</v>
      </c>
      <c r="I55">
        <f t="shared" si="9"/>
        <v>96</v>
      </c>
    </row>
    <row r="56" spans="2:9" x14ac:dyDescent="0.25">
      <c r="B56" s="1" t="s">
        <v>19</v>
      </c>
      <c r="C56">
        <f t="shared" si="6"/>
        <v>1</v>
      </c>
      <c r="E56" s="1" t="s">
        <v>37</v>
      </c>
      <c r="F56">
        <f t="shared" si="7"/>
        <v>2</v>
      </c>
      <c r="H56">
        <f t="shared" si="8"/>
        <v>120</v>
      </c>
      <c r="I56">
        <f t="shared" si="9"/>
        <v>41</v>
      </c>
    </row>
    <row r="57" spans="2:9" x14ac:dyDescent="0.25">
      <c r="B57" s="1" t="s">
        <v>27</v>
      </c>
      <c r="C57">
        <f t="shared" si="6"/>
        <v>2</v>
      </c>
      <c r="E57" s="1" t="s">
        <v>35</v>
      </c>
      <c r="F57">
        <f t="shared" si="7"/>
        <v>3</v>
      </c>
      <c r="H57">
        <f t="shared" si="8"/>
        <v>66</v>
      </c>
      <c r="I57">
        <f t="shared" si="9"/>
        <v>14.5</v>
      </c>
    </row>
    <row r="58" spans="2:9" x14ac:dyDescent="0.25">
      <c r="B58" s="1" t="s">
        <v>27</v>
      </c>
      <c r="C58">
        <f t="shared" si="6"/>
        <v>2</v>
      </c>
      <c r="E58" s="1" t="s">
        <v>51</v>
      </c>
      <c r="F58">
        <f t="shared" si="7"/>
        <v>4</v>
      </c>
      <c r="H58">
        <f t="shared" si="8"/>
        <v>66</v>
      </c>
      <c r="I58">
        <f t="shared" si="9"/>
        <v>2.5</v>
      </c>
    </row>
    <row r="59" spans="2:9" x14ac:dyDescent="0.25">
      <c r="B59" s="1" t="s">
        <v>27</v>
      </c>
      <c r="C59">
        <f t="shared" si="6"/>
        <v>2</v>
      </c>
      <c r="E59" s="1" t="s">
        <v>24</v>
      </c>
      <c r="F59">
        <f t="shared" si="7"/>
        <v>1</v>
      </c>
      <c r="H59">
        <f t="shared" si="8"/>
        <v>66</v>
      </c>
      <c r="I59">
        <f t="shared" si="9"/>
        <v>96</v>
      </c>
    </row>
    <row r="60" spans="2:9" x14ac:dyDescent="0.25">
      <c r="B60" s="1" t="s">
        <v>27</v>
      </c>
      <c r="C60">
        <f t="shared" si="6"/>
        <v>2</v>
      </c>
      <c r="E60" s="1" t="s">
        <v>24</v>
      </c>
      <c r="F60">
        <f t="shared" si="7"/>
        <v>1</v>
      </c>
      <c r="H60">
        <f t="shared" si="8"/>
        <v>66</v>
      </c>
      <c r="I60">
        <f t="shared" si="9"/>
        <v>96</v>
      </c>
    </row>
    <row r="61" spans="2:9" x14ac:dyDescent="0.25">
      <c r="B61" s="1" t="s">
        <v>27</v>
      </c>
      <c r="C61">
        <f t="shared" si="6"/>
        <v>2</v>
      </c>
      <c r="E61" s="1" t="s">
        <v>24</v>
      </c>
      <c r="F61">
        <f t="shared" si="7"/>
        <v>1</v>
      </c>
      <c r="H61">
        <f t="shared" si="8"/>
        <v>66</v>
      </c>
      <c r="I61">
        <f t="shared" si="9"/>
        <v>96</v>
      </c>
    </row>
    <row r="62" spans="2:9" x14ac:dyDescent="0.25">
      <c r="B62" s="1" t="s">
        <v>39</v>
      </c>
      <c r="C62">
        <f t="shared" si="6"/>
        <v>3</v>
      </c>
      <c r="E62" s="1" t="s">
        <v>35</v>
      </c>
      <c r="F62">
        <f t="shared" si="7"/>
        <v>3</v>
      </c>
      <c r="H62">
        <f t="shared" si="8"/>
        <v>16.5</v>
      </c>
      <c r="I62">
        <f t="shared" si="9"/>
        <v>14.5</v>
      </c>
    </row>
    <row r="63" spans="2:9" x14ac:dyDescent="0.25">
      <c r="B63" s="1" t="s">
        <v>19</v>
      </c>
      <c r="C63">
        <f t="shared" si="6"/>
        <v>1</v>
      </c>
      <c r="E63" s="1" t="s">
        <v>24</v>
      </c>
      <c r="F63">
        <f t="shared" si="7"/>
        <v>1</v>
      </c>
      <c r="H63">
        <f t="shared" si="8"/>
        <v>120</v>
      </c>
      <c r="I63">
        <f t="shared" si="9"/>
        <v>96</v>
      </c>
    </row>
    <row r="64" spans="2:9" x14ac:dyDescent="0.25">
      <c r="B64" s="1" t="s">
        <v>39</v>
      </c>
      <c r="C64">
        <f t="shared" si="6"/>
        <v>3</v>
      </c>
      <c r="E64" s="1" t="s">
        <v>51</v>
      </c>
      <c r="F64">
        <f t="shared" si="7"/>
        <v>4</v>
      </c>
      <c r="H64">
        <f t="shared" si="8"/>
        <v>16.5</v>
      </c>
      <c r="I64">
        <f t="shared" si="9"/>
        <v>2.5</v>
      </c>
    </row>
    <row r="65" spans="2:9" x14ac:dyDescent="0.25">
      <c r="B65" s="1" t="s">
        <v>27</v>
      </c>
      <c r="C65">
        <f t="shared" si="6"/>
        <v>2</v>
      </c>
      <c r="E65" s="1" t="s">
        <v>35</v>
      </c>
      <c r="F65">
        <f t="shared" si="7"/>
        <v>3</v>
      </c>
      <c r="H65">
        <f t="shared" si="8"/>
        <v>66</v>
      </c>
      <c r="I65">
        <f t="shared" si="9"/>
        <v>14.5</v>
      </c>
    </row>
    <row r="66" spans="2:9" x14ac:dyDescent="0.25">
      <c r="B66" s="1" t="s">
        <v>19</v>
      </c>
      <c r="C66">
        <f t="shared" si="6"/>
        <v>1</v>
      </c>
      <c r="E66" s="1" t="s">
        <v>24</v>
      </c>
      <c r="F66">
        <f t="shared" si="7"/>
        <v>1</v>
      </c>
      <c r="H66">
        <f t="shared" si="8"/>
        <v>120</v>
      </c>
      <c r="I66">
        <f t="shared" si="9"/>
        <v>96</v>
      </c>
    </row>
    <row r="67" spans="2:9" x14ac:dyDescent="0.25">
      <c r="B67" s="1" t="s">
        <v>27</v>
      </c>
      <c r="C67">
        <f t="shared" si="6"/>
        <v>2</v>
      </c>
      <c r="E67" s="1" t="s">
        <v>37</v>
      </c>
      <c r="F67">
        <f t="shared" si="7"/>
        <v>2</v>
      </c>
      <c r="H67">
        <f t="shared" si="8"/>
        <v>66</v>
      </c>
      <c r="I67">
        <f t="shared" si="9"/>
        <v>41</v>
      </c>
    </row>
    <row r="68" spans="2:9" x14ac:dyDescent="0.25">
      <c r="B68" s="1" t="s">
        <v>27</v>
      </c>
      <c r="C68">
        <f t="shared" si="6"/>
        <v>2</v>
      </c>
      <c r="E68" s="1" t="s">
        <v>35</v>
      </c>
      <c r="F68">
        <f t="shared" si="7"/>
        <v>3</v>
      </c>
      <c r="H68">
        <f t="shared" si="8"/>
        <v>66</v>
      </c>
      <c r="I68">
        <f t="shared" si="9"/>
        <v>14.5</v>
      </c>
    </row>
    <row r="69" spans="2:9" x14ac:dyDescent="0.25">
      <c r="B69" s="1" t="s">
        <v>27</v>
      </c>
      <c r="C69">
        <f t="shared" si="6"/>
        <v>2</v>
      </c>
      <c r="E69" s="1" t="s">
        <v>24</v>
      </c>
      <c r="F69">
        <f t="shared" si="7"/>
        <v>1</v>
      </c>
      <c r="H69">
        <f t="shared" si="8"/>
        <v>66</v>
      </c>
      <c r="I69">
        <f t="shared" si="9"/>
        <v>96</v>
      </c>
    </row>
    <row r="70" spans="2:9" x14ac:dyDescent="0.25">
      <c r="B70" s="1" t="s">
        <v>27</v>
      </c>
      <c r="C70">
        <f t="shared" si="6"/>
        <v>2</v>
      </c>
      <c r="E70" s="1" t="s">
        <v>24</v>
      </c>
      <c r="F70">
        <f t="shared" si="7"/>
        <v>1</v>
      </c>
      <c r="H70">
        <f t="shared" si="8"/>
        <v>66</v>
      </c>
      <c r="I70">
        <f t="shared" si="9"/>
        <v>96</v>
      </c>
    </row>
    <row r="71" spans="2:9" x14ac:dyDescent="0.25">
      <c r="B71" s="1" t="s">
        <v>19</v>
      </c>
      <c r="C71">
        <f t="shared" si="6"/>
        <v>1</v>
      </c>
      <c r="E71" s="1" t="s">
        <v>24</v>
      </c>
      <c r="F71">
        <f t="shared" si="7"/>
        <v>1</v>
      </c>
      <c r="H71">
        <f t="shared" si="8"/>
        <v>120</v>
      </c>
      <c r="I71">
        <f t="shared" si="9"/>
        <v>96</v>
      </c>
    </row>
    <row r="72" spans="2:9" x14ac:dyDescent="0.25">
      <c r="B72" s="1" t="s">
        <v>27</v>
      </c>
      <c r="C72">
        <f t="shared" si="6"/>
        <v>2</v>
      </c>
      <c r="E72" s="1" t="s">
        <v>37</v>
      </c>
      <c r="F72">
        <f t="shared" si="7"/>
        <v>2</v>
      </c>
      <c r="H72">
        <f t="shared" si="8"/>
        <v>66</v>
      </c>
      <c r="I72">
        <f t="shared" si="9"/>
        <v>41</v>
      </c>
    </row>
    <row r="73" spans="2:9" x14ac:dyDescent="0.25">
      <c r="B73" s="1" t="s">
        <v>19</v>
      </c>
      <c r="C73">
        <f t="shared" si="6"/>
        <v>1</v>
      </c>
      <c r="E73" s="1" t="s">
        <v>24</v>
      </c>
      <c r="F73">
        <f t="shared" si="7"/>
        <v>1</v>
      </c>
      <c r="H73">
        <f t="shared" si="8"/>
        <v>120</v>
      </c>
      <c r="I73">
        <f t="shared" si="9"/>
        <v>96</v>
      </c>
    </row>
    <row r="74" spans="2:9" x14ac:dyDescent="0.25">
      <c r="B74" s="1" t="s">
        <v>19</v>
      </c>
      <c r="C74">
        <f t="shared" si="6"/>
        <v>1</v>
      </c>
      <c r="E74" s="1" t="s">
        <v>24</v>
      </c>
      <c r="F74">
        <f t="shared" si="7"/>
        <v>1</v>
      </c>
      <c r="H74">
        <f t="shared" si="8"/>
        <v>120</v>
      </c>
      <c r="I74">
        <f t="shared" si="9"/>
        <v>96</v>
      </c>
    </row>
    <row r="75" spans="2:9" x14ac:dyDescent="0.25">
      <c r="B75" s="1" t="s">
        <v>27</v>
      </c>
      <c r="C75">
        <f t="shared" si="6"/>
        <v>2</v>
      </c>
      <c r="E75" s="1" t="s">
        <v>24</v>
      </c>
      <c r="F75">
        <f t="shared" si="7"/>
        <v>1</v>
      </c>
      <c r="H75">
        <f t="shared" si="8"/>
        <v>66</v>
      </c>
      <c r="I75">
        <f t="shared" si="9"/>
        <v>96</v>
      </c>
    </row>
    <row r="76" spans="2:9" x14ac:dyDescent="0.25">
      <c r="B76" s="1" t="s">
        <v>39</v>
      </c>
      <c r="C76">
        <f t="shared" si="6"/>
        <v>3</v>
      </c>
      <c r="E76" s="1" t="s">
        <v>37</v>
      </c>
      <c r="F76">
        <f t="shared" si="7"/>
        <v>2</v>
      </c>
      <c r="H76">
        <f t="shared" si="8"/>
        <v>16.5</v>
      </c>
      <c r="I76">
        <f t="shared" si="9"/>
        <v>41</v>
      </c>
    </row>
    <row r="77" spans="2:9" x14ac:dyDescent="0.25">
      <c r="B77" s="1" t="s">
        <v>27</v>
      </c>
      <c r="C77">
        <f t="shared" si="6"/>
        <v>2</v>
      </c>
      <c r="E77" s="1" t="s">
        <v>24</v>
      </c>
      <c r="F77">
        <f t="shared" si="7"/>
        <v>1</v>
      </c>
      <c r="H77">
        <f t="shared" si="8"/>
        <v>66</v>
      </c>
      <c r="I77">
        <f t="shared" si="9"/>
        <v>96</v>
      </c>
    </row>
    <row r="78" spans="2:9" x14ac:dyDescent="0.25">
      <c r="B78" s="1" t="s">
        <v>27</v>
      </c>
      <c r="C78">
        <f t="shared" si="6"/>
        <v>2</v>
      </c>
      <c r="E78" s="1" t="s">
        <v>24</v>
      </c>
      <c r="F78">
        <f t="shared" si="7"/>
        <v>1</v>
      </c>
      <c r="H78">
        <f t="shared" si="8"/>
        <v>66</v>
      </c>
      <c r="I78">
        <f t="shared" si="9"/>
        <v>96</v>
      </c>
    </row>
    <row r="79" spans="2:9" x14ac:dyDescent="0.25">
      <c r="B79" s="1" t="s">
        <v>27</v>
      </c>
      <c r="C79">
        <f t="shared" ref="C79:C142" si="10">_xlfn.IFS(B79=$B$6, 1, B79=$B$7, 2, B79=$B$8, 3, B79=$B$9, 4)</f>
        <v>2</v>
      </c>
      <c r="E79" s="1" t="s">
        <v>24</v>
      </c>
      <c r="F79">
        <f t="shared" ref="F79:F142" si="11">_xlfn.IFS(E79=$C$4, 1, E79=$D$4, 2, E79=$E$4, 3, E79=$F$4, 4)</f>
        <v>1</v>
      </c>
      <c r="H79">
        <f t="shared" ref="H79:H142" si="12">_xlfn.RANK.AVG(C79, $C$14:$C$147, 0)</f>
        <v>66</v>
      </c>
      <c r="I79">
        <f t="shared" ref="I79:I142" si="13">_xlfn.RANK.AVG(F79, $F$14:$F$147, 0)</f>
        <v>96</v>
      </c>
    </row>
    <row r="80" spans="2:9" x14ac:dyDescent="0.25">
      <c r="B80" s="1" t="s">
        <v>27</v>
      </c>
      <c r="C80">
        <f t="shared" si="10"/>
        <v>2</v>
      </c>
      <c r="E80" s="1" t="s">
        <v>37</v>
      </c>
      <c r="F80">
        <f t="shared" si="11"/>
        <v>2</v>
      </c>
      <c r="H80">
        <f t="shared" si="12"/>
        <v>66</v>
      </c>
      <c r="I80">
        <f t="shared" si="13"/>
        <v>41</v>
      </c>
    </row>
    <row r="81" spans="2:9" x14ac:dyDescent="0.25">
      <c r="B81" s="1" t="s">
        <v>27</v>
      </c>
      <c r="C81">
        <f t="shared" si="10"/>
        <v>2</v>
      </c>
      <c r="E81" s="1" t="s">
        <v>24</v>
      </c>
      <c r="F81">
        <f t="shared" si="11"/>
        <v>1</v>
      </c>
      <c r="H81">
        <f t="shared" si="12"/>
        <v>66</v>
      </c>
      <c r="I81">
        <f t="shared" si="13"/>
        <v>96</v>
      </c>
    </row>
    <row r="82" spans="2:9" x14ac:dyDescent="0.25">
      <c r="B82" s="1" t="s">
        <v>27</v>
      </c>
      <c r="C82">
        <f t="shared" si="10"/>
        <v>2</v>
      </c>
      <c r="E82" s="1" t="s">
        <v>37</v>
      </c>
      <c r="F82">
        <f t="shared" si="11"/>
        <v>2</v>
      </c>
      <c r="H82">
        <f t="shared" si="12"/>
        <v>66</v>
      </c>
      <c r="I82">
        <f t="shared" si="13"/>
        <v>41</v>
      </c>
    </row>
    <row r="83" spans="2:9" x14ac:dyDescent="0.25">
      <c r="B83" s="1" t="s">
        <v>27</v>
      </c>
      <c r="C83">
        <f t="shared" si="10"/>
        <v>2</v>
      </c>
      <c r="E83" s="1" t="s">
        <v>24</v>
      </c>
      <c r="F83">
        <f t="shared" si="11"/>
        <v>1</v>
      </c>
      <c r="H83">
        <f t="shared" si="12"/>
        <v>66</v>
      </c>
      <c r="I83">
        <f t="shared" si="13"/>
        <v>96</v>
      </c>
    </row>
    <row r="84" spans="2:9" x14ac:dyDescent="0.25">
      <c r="B84" s="1" t="s">
        <v>27</v>
      </c>
      <c r="C84">
        <f t="shared" si="10"/>
        <v>2</v>
      </c>
      <c r="E84" s="1" t="s">
        <v>37</v>
      </c>
      <c r="F84">
        <f t="shared" si="11"/>
        <v>2</v>
      </c>
      <c r="H84">
        <f t="shared" si="12"/>
        <v>66</v>
      </c>
      <c r="I84">
        <f t="shared" si="13"/>
        <v>41</v>
      </c>
    </row>
    <row r="85" spans="2:9" x14ac:dyDescent="0.25">
      <c r="B85" s="1" t="s">
        <v>27</v>
      </c>
      <c r="C85">
        <f t="shared" si="10"/>
        <v>2</v>
      </c>
      <c r="E85" s="1" t="s">
        <v>37</v>
      </c>
      <c r="F85">
        <f t="shared" si="11"/>
        <v>2</v>
      </c>
      <c r="H85">
        <f t="shared" si="12"/>
        <v>66</v>
      </c>
      <c r="I85">
        <f t="shared" si="13"/>
        <v>41</v>
      </c>
    </row>
    <row r="86" spans="2:9" x14ac:dyDescent="0.25">
      <c r="B86" s="1" t="s">
        <v>39</v>
      </c>
      <c r="C86">
        <f t="shared" si="10"/>
        <v>3</v>
      </c>
      <c r="E86" s="1" t="s">
        <v>35</v>
      </c>
      <c r="F86">
        <f t="shared" si="11"/>
        <v>3</v>
      </c>
      <c r="H86">
        <f t="shared" si="12"/>
        <v>16.5</v>
      </c>
      <c r="I86">
        <f t="shared" si="13"/>
        <v>14.5</v>
      </c>
    </row>
    <row r="87" spans="2:9" x14ac:dyDescent="0.25">
      <c r="B87" s="1" t="s">
        <v>27</v>
      </c>
      <c r="C87">
        <f t="shared" si="10"/>
        <v>2</v>
      </c>
      <c r="E87" s="1" t="s">
        <v>24</v>
      </c>
      <c r="F87">
        <f t="shared" si="11"/>
        <v>1</v>
      </c>
      <c r="H87">
        <f t="shared" si="12"/>
        <v>66</v>
      </c>
      <c r="I87">
        <f t="shared" si="13"/>
        <v>96</v>
      </c>
    </row>
    <row r="88" spans="2:9" x14ac:dyDescent="0.25">
      <c r="B88" s="1" t="s">
        <v>27</v>
      </c>
      <c r="C88">
        <f t="shared" si="10"/>
        <v>2</v>
      </c>
      <c r="E88" s="1" t="s">
        <v>37</v>
      </c>
      <c r="F88">
        <f t="shared" si="11"/>
        <v>2</v>
      </c>
      <c r="H88">
        <f t="shared" si="12"/>
        <v>66</v>
      </c>
      <c r="I88">
        <f t="shared" si="13"/>
        <v>41</v>
      </c>
    </row>
    <row r="89" spans="2:9" x14ac:dyDescent="0.25">
      <c r="B89" s="1" t="s">
        <v>19</v>
      </c>
      <c r="C89">
        <f t="shared" si="10"/>
        <v>1</v>
      </c>
      <c r="E89" s="1" t="s">
        <v>37</v>
      </c>
      <c r="F89">
        <f t="shared" si="11"/>
        <v>2</v>
      </c>
      <c r="H89">
        <f t="shared" si="12"/>
        <v>120</v>
      </c>
      <c r="I89">
        <f t="shared" si="13"/>
        <v>41</v>
      </c>
    </row>
    <row r="90" spans="2:9" x14ac:dyDescent="0.25">
      <c r="B90" s="1" t="s">
        <v>27</v>
      </c>
      <c r="C90">
        <f t="shared" si="10"/>
        <v>2</v>
      </c>
      <c r="E90" s="1" t="s">
        <v>37</v>
      </c>
      <c r="F90">
        <f t="shared" si="11"/>
        <v>2</v>
      </c>
      <c r="H90">
        <f t="shared" si="12"/>
        <v>66</v>
      </c>
      <c r="I90">
        <f t="shared" si="13"/>
        <v>41</v>
      </c>
    </row>
    <row r="91" spans="2:9" x14ac:dyDescent="0.25">
      <c r="B91" s="1" t="s">
        <v>27</v>
      </c>
      <c r="C91">
        <f t="shared" si="10"/>
        <v>2</v>
      </c>
      <c r="E91" s="1" t="s">
        <v>24</v>
      </c>
      <c r="F91">
        <f t="shared" si="11"/>
        <v>1</v>
      </c>
      <c r="H91">
        <f t="shared" si="12"/>
        <v>66</v>
      </c>
      <c r="I91">
        <f t="shared" si="13"/>
        <v>96</v>
      </c>
    </row>
    <row r="92" spans="2:9" x14ac:dyDescent="0.25">
      <c r="B92" s="1" t="s">
        <v>27</v>
      </c>
      <c r="C92">
        <f t="shared" si="10"/>
        <v>2</v>
      </c>
      <c r="E92" s="1" t="s">
        <v>37</v>
      </c>
      <c r="F92">
        <f t="shared" si="11"/>
        <v>2</v>
      </c>
      <c r="H92">
        <f t="shared" si="12"/>
        <v>66</v>
      </c>
      <c r="I92">
        <f t="shared" si="13"/>
        <v>41</v>
      </c>
    </row>
    <row r="93" spans="2:9" x14ac:dyDescent="0.25">
      <c r="B93" s="1" t="s">
        <v>27</v>
      </c>
      <c r="C93">
        <f t="shared" si="10"/>
        <v>2</v>
      </c>
      <c r="E93" s="1" t="s">
        <v>37</v>
      </c>
      <c r="F93">
        <f t="shared" si="11"/>
        <v>2</v>
      </c>
      <c r="H93">
        <f t="shared" si="12"/>
        <v>66</v>
      </c>
      <c r="I93">
        <f t="shared" si="13"/>
        <v>41</v>
      </c>
    </row>
    <row r="94" spans="2:9" x14ac:dyDescent="0.25">
      <c r="B94" s="1" t="s">
        <v>39</v>
      </c>
      <c r="C94">
        <f t="shared" si="10"/>
        <v>3</v>
      </c>
      <c r="E94" s="1" t="s">
        <v>24</v>
      </c>
      <c r="F94">
        <f t="shared" si="11"/>
        <v>1</v>
      </c>
      <c r="H94">
        <f t="shared" si="12"/>
        <v>16.5</v>
      </c>
      <c r="I94">
        <f t="shared" si="13"/>
        <v>96</v>
      </c>
    </row>
    <row r="95" spans="2:9" x14ac:dyDescent="0.25">
      <c r="B95" s="1" t="s">
        <v>27</v>
      </c>
      <c r="C95">
        <f t="shared" si="10"/>
        <v>2</v>
      </c>
      <c r="E95" s="1" t="s">
        <v>35</v>
      </c>
      <c r="F95">
        <f t="shared" si="11"/>
        <v>3</v>
      </c>
      <c r="H95">
        <f t="shared" si="12"/>
        <v>66</v>
      </c>
      <c r="I95">
        <f t="shared" si="13"/>
        <v>14.5</v>
      </c>
    </row>
    <row r="96" spans="2:9" x14ac:dyDescent="0.25">
      <c r="B96" s="1" t="s">
        <v>19</v>
      </c>
      <c r="C96">
        <f t="shared" si="10"/>
        <v>1</v>
      </c>
      <c r="E96" s="1" t="s">
        <v>24</v>
      </c>
      <c r="F96">
        <f t="shared" si="11"/>
        <v>1</v>
      </c>
      <c r="H96">
        <f t="shared" si="12"/>
        <v>120</v>
      </c>
      <c r="I96">
        <f t="shared" si="13"/>
        <v>96</v>
      </c>
    </row>
    <row r="97" spans="2:9" x14ac:dyDescent="0.25">
      <c r="B97" s="1" t="s">
        <v>27</v>
      </c>
      <c r="C97">
        <f t="shared" si="10"/>
        <v>2</v>
      </c>
      <c r="E97" s="1" t="s">
        <v>35</v>
      </c>
      <c r="F97">
        <f t="shared" si="11"/>
        <v>3</v>
      </c>
      <c r="H97">
        <f t="shared" si="12"/>
        <v>66</v>
      </c>
      <c r="I97">
        <f t="shared" si="13"/>
        <v>14.5</v>
      </c>
    </row>
    <row r="98" spans="2:9" x14ac:dyDescent="0.25">
      <c r="B98" s="1" t="s">
        <v>42</v>
      </c>
      <c r="C98">
        <f t="shared" si="10"/>
        <v>4</v>
      </c>
      <c r="E98" s="1" t="s">
        <v>35</v>
      </c>
      <c r="F98">
        <f t="shared" si="11"/>
        <v>3</v>
      </c>
      <c r="H98">
        <f t="shared" si="12"/>
        <v>3.5</v>
      </c>
      <c r="I98">
        <f t="shared" si="13"/>
        <v>14.5</v>
      </c>
    </row>
    <row r="99" spans="2:9" x14ac:dyDescent="0.25">
      <c r="B99" s="1" t="s">
        <v>27</v>
      </c>
      <c r="C99">
        <f t="shared" si="10"/>
        <v>2</v>
      </c>
      <c r="E99" s="1" t="s">
        <v>37</v>
      </c>
      <c r="F99">
        <f t="shared" si="11"/>
        <v>2</v>
      </c>
      <c r="H99">
        <f t="shared" si="12"/>
        <v>66</v>
      </c>
      <c r="I99">
        <f t="shared" si="13"/>
        <v>41</v>
      </c>
    </row>
    <row r="100" spans="2:9" x14ac:dyDescent="0.25">
      <c r="B100" s="1" t="s">
        <v>27</v>
      </c>
      <c r="C100">
        <f t="shared" si="10"/>
        <v>2</v>
      </c>
      <c r="E100" s="1" t="s">
        <v>37</v>
      </c>
      <c r="F100">
        <f t="shared" si="11"/>
        <v>2</v>
      </c>
      <c r="H100">
        <f t="shared" si="12"/>
        <v>66</v>
      </c>
      <c r="I100">
        <f t="shared" si="13"/>
        <v>41</v>
      </c>
    </row>
    <row r="101" spans="2:9" x14ac:dyDescent="0.25">
      <c r="B101" s="1" t="s">
        <v>27</v>
      </c>
      <c r="C101">
        <f t="shared" si="10"/>
        <v>2</v>
      </c>
      <c r="E101" s="1" t="s">
        <v>24</v>
      </c>
      <c r="F101">
        <f t="shared" si="11"/>
        <v>1</v>
      </c>
      <c r="H101">
        <f t="shared" si="12"/>
        <v>66</v>
      </c>
      <c r="I101">
        <f t="shared" si="13"/>
        <v>96</v>
      </c>
    </row>
    <row r="102" spans="2:9" x14ac:dyDescent="0.25">
      <c r="B102" s="1" t="s">
        <v>27</v>
      </c>
      <c r="C102">
        <f t="shared" si="10"/>
        <v>2</v>
      </c>
      <c r="E102" s="1" t="s">
        <v>24</v>
      </c>
      <c r="F102">
        <f t="shared" si="11"/>
        <v>1</v>
      </c>
      <c r="H102">
        <f t="shared" si="12"/>
        <v>66</v>
      </c>
      <c r="I102">
        <f t="shared" si="13"/>
        <v>96</v>
      </c>
    </row>
    <row r="103" spans="2:9" x14ac:dyDescent="0.25">
      <c r="B103" s="1" t="s">
        <v>27</v>
      </c>
      <c r="C103">
        <f t="shared" si="10"/>
        <v>2</v>
      </c>
      <c r="E103" s="1" t="s">
        <v>35</v>
      </c>
      <c r="F103">
        <f t="shared" si="11"/>
        <v>3</v>
      </c>
      <c r="H103">
        <f t="shared" si="12"/>
        <v>66</v>
      </c>
      <c r="I103">
        <f t="shared" si="13"/>
        <v>14.5</v>
      </c>
    </row>
    <row r="104" spans="2:9" x14ac:dyDescent="0.25">
      <c r="B104" s="1" t="s">
        <v>39</v>
      </c>
      <c r="C104">
        <f t="shared" si="10"/>
        <v>3</v>
      </c>
      <c r="E104" s="1" t="s">
        <v>35</v>
      </c>
      <c r="F104">
        <f t="shared" si="11"/>
        <v>3</v>
      </c>
      <c r="H104">
        <f t="shared" si="12"/>
        <v>16.5</v>
      </c>
      <c r="I104">
        <f t="shared" si="13"/>
        <v>14.5</v>
      </c>
    </row>
    <row r="105" spans="2:9" x14ac:dyDescent="0.25">
      <c r="B105" s="1" t="s">
        <v>27</v>
      </c>
      <c r="C105">
        <f t="shared" si="10"/>
        <v>2</v>
      </c>
      <c r="E105" s="1" t="s">
        <v>24</v>
      </c>
      <c r="F105">
        <f t="shared" si="11"/>
        <v>1</v>
      </c>
      <c r="H105">
        <f t="shared" si="12"/>
        <v>66</v>
      </c>
      <c r="I105">
        <f t="shared" si="13"/>
        <v>96</v>
      </c>
    </row>
    <row r="106" spans="2:9" x14ac:dyDescent="0.25">
      <c r="B106" s="1" t="s">
        <v>27</v>
      </c>
      <c r="C106">
        <f t="shared" si="10"/>
        <v>2</v>
      </c>
      <c r="E106" s="1" t="s">
        <v>35</v>
      </c>
      <c r="F106">
        <f t="shared" si="11"/>
        <v>3</v>
      </c>
      <c r="H106">
        <f t="shared" si="12"/>
        <v>66</v>
      </c>
      <c r="I106">
        <f t="shared" si="13"/>
        <v>14.5</v>
      </c>
    </row>
    <row r="107" spans="2:9" x14ac:dyDescent="0.25">
      <c r="B107" s="1" t="s">
        <v>27</v>
      </c>
      <c r="C107">
        <f t="shared" si="10"/>
        <v>2</v>
      </c>
      <c r="E107" s="1" t="s">
        <v>24</v>
      </c>
      <c r="F107">
        <f t="shared" si="11"/>
        <v>1</v>
      </c>
      <c r="H107">
        <f t="shared" si="12"/>
        <v>66</v>
      </c>
      <c r="I107">
        <f t="shared" si="13"/>
        <v>96</v>
      </c>
    </row>
    <row r="108" spans="2:9" x14ac:dyDescent="0.25">
      <c r="B108" s="1" t="s">
        <v>27</v>
      </c>
      <c r="C108">
        <f t="shared" si="10"/>
        <v>2</v>
      </c>
      <c r="E108" s="1" t="s">
        <v>24</v>
      </c>
      <c r="F108">
        <f t="shared" si="11"/>
        <v>1</v>
      </c>
      <c r="H108">
        <f t="shared" si="12"/>
        <v>66</v>
      </c>
      <c r="I108">
        <f t="shared" si="13"/>
        <v>96</v>
      </c>
    </row>
    <row r="109" spans="2:9" x14ac:dyDescent="0.25">
      <c r="B109" s="1" t="s">
        <v>27</v>
      </c>
      <c r="C109">
        <f t="shared" si="10"/>
        <v>2</v>
      </c>
      <c r="E109" s="1" t="s">
        <v>24</v>
      </c>
      <c r="F109">
        <f t="shared" si="11"/>
        <v>1</v>
      </c>
      <c r="H109">
        <f t="shared" si="12"/>
        <v>66</v>
      </c>
      <c r="I109">
        <f t="shared" si="13"/>
        <v>96</v>
      </c>
    </row>
    <row r="110" spans="2:9" x14ac:dyDescent="0.25">
      <c r="B110" s="1" t="s">
        <v>19</v>
      </c>
      <c r="C110">
        <f t="shared" si="10"/>
        <v>1</v>
      </c>
      <c r="E110" s="1" t="s">
        <v>24</v>
      </c>
      <c r="F110">
        <f t="shared" si="11"/>
        <v>1</v>
      </c>
      <c r="H110">
        <f t="shared" si="12"/>
        <v>120</v>
      </c>
      <c r="I110">
        <f t="shared" si="13"/>
        <v>96</v>
      </c>
    </row>
    <row r="111" spans="2:9" x14ac:dyDescent="0.25">
      <c r="B111" s="1" t="s">
        <v>27</v>
      </c>
      <c r="C111">
        <f t="shared" si="10"/>
        <v>2</v>
      </c>
      <c r="E111" s="1" t="s">
        <v>24</v>
      </c>
      <c r="F111">
        <f t="shared" si="11"/>
        <v>1</v>
      </c>
      <c r="H111">
        <f t="shared" si="12"/>
        <v>66</v>
      </c>
      <c r="I111">
        <f t="shared" si="13"/>
        <v>96</v>
      </c>
    </row>
    <row r="112" spans="2:9" x14ac:dyDescent="0.25">
      <c r="B112" s="1" t="s">
        <v>19</v>
      </c>
      <c r="C112">
        <f t="shared" si="10"/>
        <v>1</v>
      </c>
      <c r="E112" s="1" t="s">
        <v>24</v>
      </c>
      <c r="F112">
        <f t="shared" si="11"/>
        <v>1</v>
      </c>
      <c r="H112">
        <f t="shared" si="12"/>
        <v>120</v>
      </c>
      <c r="I112">
        <f t="shared" si="13"/>
        <v>96</v>
      </c>
    </row>
    <row r="113" spans="2:9" x14ac:dyDescent="0.25">
      <c r="B113" s="1" t="s">
        <v>27</v>
      </c>
      <c r="C113">
        <f t="shared" si="10"/>
        <v>2</v>
      </c>
      <c r="E113" s="1" t="s">
        <v>35</v>
      </c>
      <c r="F113">
        <f t="shared" si="11"/>
        <v>3</v>
      </c>
      <c r="H113">
        <f t="shared" si="12"/>
        <v>66</v>
      </c>
      <c r="I113">
        <f t="shared" si="13"/>
        <v>14.5</v>
      </c>
    </row>
    <row r="114" spans="2:9" x14ac:dyDescent="0.25">
      <c r="B114" s="1" t="s">
        <v>27</v>
      </c>
      <c r="C114">
        <f t="shared" si="10"/>
        <v>2</v>
      </c>
      <c r="E114" s="1" t="s">
        <v>24</v>
      </c>
      <c r="F114">
        <f t="shared" si="11"/>
        <v>1</v>
      </c>
      <c r="H114">
        <f t="shared" si="12"/>
        <v>66</v>
      </c>
      <c r="I114">
        <f t="shared" si="13"/>
        <v>96</v>
      </c>
    </row>
    <row r="115" spans="2:9" x14ac:dyDescent="0.25">
      <c r="B115" s="1" t="s">
        <v>19</v>
      </c>
      <c r="C115">
        <f t="shared" si="10"/>
        <v>1</v>
      </c>
      <c r="E115" s="1" t="s">
        <v>37</v>
      </c>
      <c r="F115">
        <f t="shared" si="11"/>
        <v>2</v>
      </c>
      <c r="H115">
        <f t="shared" si="12"/>
        <v>120</v>
      </c>
      <c r="I115">
        <f t="shared" si="13"/>
        <v>41</v>
      </c>
    </row>
    <row r="116" spans="2:9" x14ac:dyDescent="0.25">
      <c r="B116" s="1" t="s">
        <v>27</v>
      </c>
      <c r="C116">
        <f t="shared" si="10"/>
        <v>2</v>
      </c>
      <c r="E116" s="1" t="s">
        <v>24</v>
      </c>
      <c r="F116">
        <f t="shared" si="11"/>
        <v>1</v>
      </c>
      <c r="H116">
        <f t="shared" si="12"/>
        <v>66</v>
      </c>
      <c r="I116">
        <f t="shared" si="13"/>
        <v>96</v>
      </c>
    </row>
    <row r="117" spans="2:9" x14ac:dyDescent="0.25">
      <c r="B117" s="1" t="s">
        <v>27</v>
      </c>
      <c r="C117">
        <f t="shared" si="10"/>
        <v>2</v>
      </c>
      <c r="E117" s="1" t="s">
        <v>24</v>
      </c>
      <c r="F117">
        <f t="shared" si="11"/>
        <v>1</v>
      </c>
      <c r="H117">
        <f t="shared" si="12"/>
        <v>66</v>
      </c>
      <c r="I117">
        <f t="shared" si="13"/>
        <v>96</v>
      </c>
    </row>
    <row r="118" spans="2:9" x14ac:dyDescent="0.25">
      <c r="B118" s="1" t="s">
        <v>19</v>
      </c>
      <c r="C118">
        <f t="shared" si="10"/>
        <v>1</v>
      </c>
      <c r="E118" s="1" t="s">
        <v>24</v>
      </c>
      <c r="F118">
        <f t="shared" si="11"/>
        <v>1</v>
      </c>
      <c r="H118">
        <f t="shared" si="12"/>
        <v>120</v>
      </c>
      <c r="I118">
        <f t="shared" si="13"/>
        <v>96</v>
      </c>
    </row>
    <row r="119" spans="2:9" x14ac:dyDescent="0.25">
      <c r="B119" s="1" t="s">
        <v>19</v>
      </c>
      <c r="C119">
        <f t="shared" si="10"/>
        <v>1</v>
      </c>
      <c r="E119" s="1" t="s">
        <v>24</v>
      </c>
      <c r="F119">
        <f t="shared" si="11"/>
        <v>1</v>
      </c>
      <c r="H119">
        <f t="shared" si="12"/>
        <v>120</v>
      </c>
      <c r="I119">
        <f t="shared" si="13"/>
        <v>96</v>
      </c>
    </row>
    <row r="120" spans="2:9" x14ac:dyDescent="0.25">
      <c r="B120" s="1" t="s">
        <v>39</v>
      </c>
      <c r="C120">
        <f t="shared" si="10"/>
        <v>3</v>
      </c>
      <c r="E120" s="1" t="s">
        <v>24</v>
      </c>
      <c r="F120">
        <f t="shared" si="11"/>
        <v>1</v>
      </c>
      <c r="H120">
        <f t="shared" si="12"/>
        <v>16.5</v>
      </c>
      <c r="I120">
        <f t="shared" si="13"/>
        <v>96</v>
      </c>
    </row>
    <row r="121" spans="2:9" x14ac:dyDescent="0.25">
      <c r="B121" s="1" t="s">
        <v>19</v>
      </c>
      <c r="C121">
        <f t="shared" si="10"/>
        <v>1</v>
      </c>
      <c r="E121" s="1" t="s">
        <v>24</v>
      </c>
      <c r="F121">
        <f t="shared" si="11"/>
        <v>1</v>
      </c>
      <c r="H121">
        <f t="shared" si="12"/>
        <v>120</v>
      </c>
      <c r="I121">
        <f t="shared" si="13"/>
        <v>96</v>
      </c>
    </row>
    <row r="122" spans="2:9" x14ac:dyDescent="0.25">
      <c r="B122" s="1" t="s">
        <v>27</v>
      </c>
      <c r="C122">
        <f t="shared" si="10"/>
        <v>2</v>
      </c>
      <c r="E122" s="1" t="s">
        <v>24</v>
      </c>
      <c r="F122">
        <f t="shared" si="11"/>
        <v>1</v>
      </c>
      <c r="H122">
        <f t="shared" si="12"/>
        <v>66</v>
      </c>
      <c r="I122">
        <f t="shared" si="13"/>
        <v>96</v>
      </c>
    </row>
    <row r="123" spans="2:9" x14ac:dyDescent="0.25">
      <c r="B123" s="1" t="s">
        <v>19</v>
      </c>
      <c r="C123">
        <f t="shared" si="10"/>
        <v>1</v>
      </c>
      <c r="E123" s="1" t="s">
        <v>24</v>
      </c>
      <c r="F123">
        <f t="shared" si="11"/>
        <v>1</v>
      </c>
      <c r="H123">
        <f t="shared" si="12"/>
        <v>120</v>
      </c>
      <c r="I123">
        <f t="shared" si="13"/>
        <v>96</v>
      </c>
    </row>
    <row r="124" spans="2:9" x14ac:dyDescent="0.25">
      <c r="B124" s="1" t="s">
        <v>27</v>
      </c>
      <c r="C124">
        <f t="shared" si="10"/>
        <v>2</v>
      </c>
      <c r="E124" s="1" t="s">
        <v>37</v>
      </c>
      <c r="F124">
        <f t="shared" si="11"/>
        <v>2</v>
      </c>
      <c r="H124">
        <f t="shared" si="12"/>
        <v>66</v>
      </c>
      <c r="I124">
        <f t="shared" si="13"/>
        <v>41</v>
      </c>
    </row>
    <row r="125" spans="2:9" x14ac:dyDescent="0.25">
      <c r="B125" s="1" t="s">
        <v>39</v>
      </c>
      <c r="C125">
        <f t="shared" si="10"/>
        <v>3</v>
      </c>
      <c r="E125" s="1" t="s">
        <v>24</v>
      </c>
      <c r="F125">
        <f t="shared" si="11"/>
        <v>1</v>
      </c>
      <c r="H125">
        <f t="shared" si="12"/>
        <v>16.5</v>
      </c>
      <c r="I125">
        <f t="shared" si="13"/>
        <v>96</v>
      </c>
    </row>
    <row r="126" spans="2:9" x14ac:dyDescent="0.25">
      <c r="B126" s="1" t="s">
        <v>27</v>
      </c>
      <c r="C126">
        <f t="shared" si="10"/>
        <v>2</v>
      </c>
      <c r="E126" s="1" t="s">
        <v>37</v>
      </c>
      <c r="F126">
        <f t="shared" si="11"/>
        <v>2</v>
      </c>
      <c r="H126">
        <f t="shared" si="12"/>
        <v>66</v>
      </c>
      <c r="I126">
        <f t="shared" si="13"/>
        <v>41</v>
      </c>
    </row>
    <row r="127" spans="2:9" x14ac:dyDescent="0.25">
      <c r="B127" s="1" t="s">
        <v>27</v>
      </c>
      <c r="C127">
        <f t="shared" si="10"/>
        <v>2</v>
      </c>
      <c r="E127" s="1" t="s">
        <v>24</v>
      </c>
      <c r="F127">
        <f t="shared" si="11"/>
        <v>1</v>
      </c>
      <c r="H127">
        <f t="shared" si="12"/>
        <v>66</v>
      </c>
      <c r="I127">
        <f t="shared" si="13"/>
        <v>96</v>
      </c>
    </row>
    <row r="128" spans="2:9" x14ac:dyDescent="0.25">
      <c r="B128" s="1" t="s">
        <v>27</v>
      </c>
      <c r="C128">
        <f t="shared" si="10"/>
        <v>2</v>
      </c>
      <c r="E128" s="1" t="s">
        <v>24</v>
      </c>
      <c r="F128">
        <f t="shared" si="11"/>
        <v>1</v>
      </c>
      <c r="H128">
        <f t="shared" si="12"/>
        <v>66</v>
      </c>
      <c r="I128">
        <f t="shared" si="13"/>
        <v>96</v>
      </c>
    </row>
    <row r="129" spans="2:9" x14ac:dyDescent="0.25">
      <c r="B129" s="1" t="s">
        <v>27</v>
      </c>
      <c r="C129">
        <f t="shared" si="10"/>
        <v>2</v>
      </c>
      <c r="E129" s="1" t="s">
        <v>24</v>
      </c>
      <c r="F129">
        <f t="shared" si="11"/>
        <v>1</v>
      </c>
      <c r="H129">
        <f t="shared" si="12"/>
        <v>66</v>
      </c>
      <c r="I129">
        <f t="shared" si="13"/>
        <v>96</v>
      </c>
    </row>
    <row r="130" spans="2:9" x14ac:dyDescent="0.25">
      <c r="B130" s="1" t="s">
        <v>27</v>
      </c>
      <c r="C130">
        <f t="shared" si="10"/>
        <v>2</v>
      </c>
      <c r="E130" s="1" t="s">
        <v>24</v>
      </c>
      <c r="F130">
        <f t="shared" si="11"/>
        <v>1</v>
      </c>
      <c r="H130">
        <f t="shared" si="12"/>
        <v>66</v>
      </c>
      <c r="I130">
        <f t="shared" si="13"/>
        <v>96</v>
      </c>
    </row>
    <row r="131" spans="2:9" x14ac:dyDescent="0.25">
      <c r="B131" s="1" t="s">
        <v>27</v>
      </c>
      <c r="C131">
        <f t="shared" si="10"/>
        <v>2</v>
      </c>
      <c r="E131" s="1" t="s">
        <v>24</v>
      </c>
      <c r="F131">
        <f t="shared" si="11"/>
        <v>1</v>
      </c>
      <c r="H131">
        <f t="shared" si="12"/>
        <v>66</v>
      </c>
      <c r="I131">
        <f t="shared" si="13"/>
        <v>96</v>
      </c>
    </row>
    <row r="132" spans="2:9" x14ac:dyDescent="0.25">
      <c r="B132" s="1" t="s">
        <v>27</v>
      </c>
      <c r="C132">
        <f t="shared" si="10"/>
        <v>2</v>
      </c>
      <c r="E132" s="1" t="s">
        <v>24</v>
      </c>
      <c r="F132">
        <f t="shared" si="11"/>
        <v>1</v>
      </c>
      <c r="H132">
        <f t="shared" si="12"/>
        <v>66</v>
      </c>
      <c r="I132">
        <f t="shared" si="13"/>
        <v>96</v>
      </c>
    </row>
    <row r="133" spans="2:9" x14ac:dyDescent="0.25">
      <c r="B133" s="1" t="s">
        <v>27</v>
      </c>
      <c r="C133">
        <f t="shared" si="10"/>
        <v>2</v>
      </c>
      <c r="E133" s="1" t="s">
        <v>24</v>
      </c>
      <c r="F133">
        <f t="shared" si="11"/>
        <v>1</v>
      </c>
      <c r="H133">
        <f t="shared" si="12"/>
        <v>66</v>
      </c>
      <c r="I133">
        <f t="shared" si="13"/>
        <v>96</v>
      </c>
    </row>
    <row r="134" spans="2:9" x14ac:dyDescent="0.25">
      <c r="B134" s="1" t="s">
        <v>39</v>
      </c>
      <c r="C134">
        <f t="shared" si="10"/>
        <v>3</v>
      </c>
      <c r="E134" s="1" t="s">
        <v>51</v>
      </c>
      <c r="F134">
        <f t="shared" si="11"/>
        <v>4</v>
      </c>
      <c r="H134">
        <f t="shared" si="12"/>
        <v>16.5</v>
      </c>
      <c r="I134">
        <f t="shared" si="13"/>
        <v>2.5</v>
      </c>
    </row>
    <row r="135" spans="2:9" x14ac:dyDescent="0.25">
      <c r="B135" s="1" t="s">
        <v>27</v>
      </c>
      <c r="C135">
        <f t="shared" si="10"/>
        <v>2</v>
      </c>
      <c r="E135" s="1" t="s">
        <v>24</v>
      </c>
      <c r="F135">
        <f t="shared" si="11"/>
        <v>1</v>
      </c>
      <c r="H135">
        <f t="shared" si="12"/>
        <v>66</v>
      </c>
      <c r="I135">
        <f t="shared" si="13"/>
        <v>96</v>
      </c>
    </row>
    <row r="136" spans="2:9" x14ac:dyDescent="0.25">
      <c r="B136" s="1" t="s">
        <v>39</v>
      </c>
      <c r="C136">
        <f t="shared" si="10"/>
        <v>3</v>
      </c>
      <c r="E136" s="1" t="s">
        <v>37</v>
      </c>
      <c r="F136">
        <f t="shared" si="11"/>
        <v>2</v>
      </c>
      <c r="H136">
        <f t="shared" si="12"/>
        <v>16.5</v>
      </c>
      <c r="I136">
        <f t="shared" si="13"/>
        <v>41</v>
      </c>
    </row>
    <row r="137" spans="2:9" x14ac:dyDescent="0.25">
      <c r="B137" s="1" t="s">
        <v>27</v>
      </c>
      <c r="C137">
        <f t="shared" si="10"/>
        <v>2</v>
      </c>
      <c r="E137" s="1" t="s">
        <v>24</v>
      </c>
      <c r="F137">
        <f t="shared" si="11"/>
        <v>1</v>
      </c>
      <c r="H137">
        <f t="shared" si="12"/>
        <v>66</v>
      </c>
      <c r="I137">
        <f t="shared" si="13"/>
        <v>96</v>
      </c>
    </row>
    <row r="138" spans="2:9" x14ac:dyDescent="0.25">
      <c r="B138" s="1" t="s">
        <v>27</v>
      </c>
      <c r="C138">
        <f t="shared" si="10"/>
        <v>2</v>
      </c>
      <c r="E138" s="1" t="s">
        <v>24</v>
      </c>
      <c r="F138">
        <f t="shared" si="11"/>
        <v>1</v>
      </c>
      <c r="H138">
        <f t="shared" si="12"/>
        <v>66</v>
      </c>
      <c r="I138">
        <f t="shared" si="13"/>
        <v>96</v>
      </c>
    </row>
    <row r="139" spans="2:9" x14ac:dyDescent="0.25">
      <c r="B139" s="1" t="s">
        <v>39</v>
      </c>
      <c r="C139">
        <f t="shared" si="10"/>
        <v>3</v>
      </c>
      <c r="E139" s="1" t="s">
        <v>37</v>
      </c>
      <c r="F139">
        <f t="shared" si="11"/>
        <v>2</v>
      </c>
      <c r="H139">
        <f t="shared" si="12"/>
        <v>16.5</v>
      </c>
      <c r="I139">
        <f t="shared" si="13"/>
        <v>41</v>
      </c>
    </row>
    <row r="140" spans="2:9" x14ac:dyDescent="0.25">
      <c r="B140" s="1" t="s">
        <v>27</v>
      </c>
      <c r="C140">
        <f t="shared" si="10"/>
        <v>2</v>
      </c>
      <c r="E140" s="1" t="s">
        <v>37</v>
      </c>
      <c r="F140">
        <f t="shared" si="11"/>
        <v>2</v>
      </c>
      <c r="H140">
        <f t="shared" si="12"/>
        <v>66</v>
      </c>
      <c r="I140">
        <f t="shared" si="13"/>
        <v>41</v>
      </c>
    </row>
    <row r="141" spans="2:9" x14ac:dyDescent="0.25">
      <c r="B141" s="1" t="s">
        <v>19</v>
      </c>
      <c r="C141">
        <f t="shared" si="10"/>
        <v>1</v>
      </c>
      <c r="E141" s="1" t="s">
        <v>37</v>
      </c>
      <c r="F141">
        <f t="shared" si="11"/>
        <v>2</v>
      </c>
      <c r="H141">
        <f t="shared" si="12"/>
        <v>120</v>
      </c>
      <c r="I141">
        <f t="shared" si="13"/>
        <v>41</v>
      </c>
    </row>
    <row r="142" spans="2:9" x14ac:dyDescent="0.25">
      <c r="B142" s="1" t="s">
        <v>27</v>
      </c>
      <c r="C142">
        <f t="shared" si="10"/>
        <v>2</v>
      </c>
      <c r="E142" s="1" t="s">
        <v>35</v>
      </c>
      <c r="F142">
        <f t="shared" si="11"/>
        <v>3</v>
      </c>
      <c r="H142">
        <f t="shared" si="12"/>
        <v>66</v>
      </c>
      <c r="I142">
        <f t="shared" si="13"/>
        <v>14.5</v>
      </c>
    </row>
    <row r="143" spans="2:9" x14ac:dyDescent="0.25">
      <c r="B143" s="1" t="s">
        <v>42</v>
      </c>
      <c r="C143">
        <f t="shared" ref="C143:C147" si="14">_xlfn.IFS(B143=$B$6, 1, B143=$B$7, 2, B143=$B$8, 3, B143=$B$9, 4)</f>
        <v>4</v>
      </c>
      <c r="E143" s="1" t="s">
        <v>24</v>
      </c>
      <c r="F143">
        <f t="shared" ref="F143:F147" si="15">_xlfn.IFS(E143=$C$4, 1, E143=$D$4, 2, E143=$E$4, 3, E143=$F$4, 4)</f>
        <v>1</v>
      </c>
      <c r="H143">
        <f t="shared" ref="H143:H147" si="16">_xlfn.RANK.AVG(C143, $C$14:$C$147, 0)</f>
        <v>3.5</v>
      </c>
      <c r="I143">
        <f t="shared" ref="I143:I147" si="17">_xlfn.RANK.AVG(F143, $F$14:$F$147, 0)</f>
        <v>96</v>
      </c>
    </row>
    <row r="144" spans="2:9" x14ac:dyDescent="0.25">
      <c r="B144" s="1" t="s">
        <v>19</v>
      </c>
      <c r="C144">
        <f t="shared" si="14"/>
        <v>1</v>
      </c>
      <c r="E144" s="1" t="s">
        <v>35</v>
      </c>
      <c r="F144">
        <f t="shared" si="15"/>
        <v>3</v>
      </c>
      <c r="H144">
        <f t="shared" si="16"/>
        <v>120</v>
      </c>
      <c r="I144">
        <f t="shared" si="17"/>
        <v>14.5</v>
      </c>
    </row>
    <row r="145" spans="2:9" x14ac:dyDescent="0.25">
      <c r="B145" s="1" t="s">
        <v>27</v>
      </c>
      <c r="C145">
        <f t="shared" si="14"/>
        <v>2</v>
      </c>
      <c r="E145" s="1" t="s">
        <v>37</v>
      </c>
      <c r="F145">
        <f t="shared" si="15"/>
        <v>2</v>
      </c>
      <c r="H145">
        <f t="shared" si="16"/>
        <v>66</v>
      </c>
      <c r="I145">
        <f t="shared" si="17"/>
        <v>41</v>
      </c>
    </row>
    <row r="146" spans="2:9" x14ac:dyDescent="0.25">
      <c r="B146" s="1" t="s">
        <v>39</v>
      </c>
      <c r="C146">
        <f t="shared" si="14"/>
        <v>3</v>
      </c>
      <c r="E146" s="1" t="s">
        <v>37</v>
      </c>
      <c r="F146">
        <f t="shared" si="15"/>
        <v>2</v>
      </c>
      <c r="H146">
        <f t="shared" si="16"/>
        <v>16.5</v>
      </c>
      <c r="I146">
        <f t="shared" si="17"/>
        <v>41</v>
      </c>
    </row>
    <row r="147" spans="2:9" x14ac:dyDescent="0.25">
      <c r="B147" s="1" t="s">
        <v>27</v>
      </c>
      <c r="C147">
        <f t="shared" si="14"/>
        <v>2</v>
      </c>
      <c r="E147" s="1" t="s">
        <v>37</v>
      </c>
      <c r="F147">
        <f t="shared" si="15"/>
        <v>2</v>
      </c>
      <c r="H147">
        <f t="shared" si="16"/>
        <v>66</v>
      </c>
      <c r="I147">
        <f t="shared" si="17"/>
        <v>41</v>
      </c>
    </row>
  </sheetData>
  <mergeCells count="3">
    <mergeCell ref="C3:F3"/>
    <mergeCell ref="H13:I13"/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4A54-B03F-4DFC-B795-DA92AF8ECBBC}">
  <dimension ref="C3:P145"/>
  <sheetViews>
    <sheetView workbookViewId="0">
      <selection activeCell="P6" sqref="P6"/>
    </sheetView>
  </sheetViews>
  <sheetFormatPr defaultRowHeight="13.2" x14ac:dyDescent="0.25"/>
  <sheetData>
    <row r="3" spans="3:16" x14ac:dyDescent="0.25">
      <c r="D3" s="8" t="s">
        <v>102</v>
      </c>
      <c r="E3" s="3"/>
      <c r="F3" s="3"/>
      <c r="G3" s="3"/>
      <c r="L3" s="8" t="s">
        <v>100</v>
      </c>
      <c r="M3" s="3"/>
      <c r="N3" s="3"/>
    </row>
    <row r="4" spans="3:16" x14ac:dyDescent="0.25">
      <c r="C4" s="5" t="s">
        <v>98</v>
      </c>
      <c r="D4" s="4" t="s">
        <v>24</v>
      </c>
      <c r="E4" s="4" t="s">
        <v>37</v>
      </c>
      <c r="F4" s="4" t="s">
        <v>35</v>
      </c>
      <c r="G4" s="4" t="s">
        <v>51</v>
      </c>
      <c r="H4" s="6" t="s">
        <v>82</v>
      </c>
      <c r="J4" s="5" t="s">
        <v>98</v>
      </c>
      <c r="K4" s="4" t="s">
        <v>24</v>
      </c>
      <c r="L4" s="4" t="s">
        <v>37</v>
      </c>
      <c r="M4" s="4" t="s">
        <v>35</v>
      </c>
      <c r="N4" s="4" t="s">
        <v>51</v>
      </c>
      <c r="O4" s="6"/>
    </row>
    <row r="5" spans="3:16" x14ac:dyDescent="0.25">
      <c r="C5" s="5" t="s">
        <v>94</v>
      </c>
      <c r="J5" s="5" t="s">
        <v>94</v>
      </c>
    </row>
    <row r="6" spans="3:16" x14ac:dyDescent="0.25">
      <c r="C6" s="4" t="s">
        <v>21</v>
      </c>
      <c r="D6">
        <f>COUNTIFS('Ответы на форму (1)'!$M$2:$M$135, Лист7!C6, 'Ответы на форму (1)'!$P$2:$P$135, Лист7!$D$4)</f>
        <v>63</v>
      </c>
      <c r="E6">
        <f>COUNTIFS('Ответы на форму (1)'!$M$2:$M$135, Лист7!C6, 'Ответы на форму (1)'!$P$2:$P$135, Лист7!$E$4)</f>
        <v>27</v>
      </c>
      <c r="F6">
        <f>COUNTIFS('Ответы на форму (1)'!$M$2:$M$135, Лист7!C6, 'Ответы на форму (1)'!$P$2:$P$135, Лист7!$F$4)</f>
        <v>13</v>
      </c>
      <c r="G6">
        <f>COUNTIFS('Ответы на форму (1)'!$M$2:$M$135, Лист7!C6, 'Ответы на форму (1)'!$P$2:$P$135, Лист7!$G$4)</f>
        <v>2</v>
      </c>
      <c r="H6">
        <f>SUM(D6:G6)</f>
        <v>105</v>
      </c>
      <c r="J6" s="4" t="s">
        <v>21</v>
      </c>
      <c r="K6" s="7">
        <f>H6*$D$9/$H$9</f>
        <v>60.335820895522389</v>
      </c>
      <c r="L6" s="7">
        <f>H6*$E$9/$H$9</f>
        <v>25.85820895522388</v>
      </c>
      <c r="M6" s="7">
        <f>H6*$F$9/$H$9</f>
        <v>15.671641791044776</v>
      </c>
      <c r="N6" s="7">
        <f>H6*$G$9/$H$9</f>
        <v>3.1343283582089554</v>
      </c>
      <c r="P6" s="6" t="s">
        <v>106</v>
      </c>
    </row>
    <row r="7" spans="3:16" x14ac:dyDescent="0.25">
      <c r="C7" s="4" t="s">
        <v>32</v>
      </c>
      <c r="D7">
        <f>COUNTIFS('Ответы на форму (1)'!$M$2:$M$135, Лист7!C7, 'Ответы на форму (1)'!$P$2:$P$135, Лист7!$D$4)</f>
        <v>3</v>
      </c>
      <c r="E7">
        <f>COUNTIFS('Ответы на форму (1)'!$M$2:$M$135, Лист7!C7, 'Ответы на форму (1)'!$P$2:$P$135, Лист7!$E$4)</f>
        <v>0</v>
      </c>
      <c r="F7">
        <f>COUNTIFS('Ответы на форму (1)'!$M$2:$M$135, Лист7!C7, 'Ответы на форму (1)'!$P$2:$P$135, Лист7!$F$4)</f>
        <v>2</v>
      </c>
      <c r="G7">
        <f>COUNTIFS('Ответы на форму (1)'!$M$2:$M$135, Лист7!C7, 'Ответы на форму (1)'!$P$2:$P$135, Лист7!$G$4)</f>
        <v>1</v>
      </c>
      <c r="H7">
        <f t="shared" ref="H7:H8" si="0">SUM(D7:G7)</f>
        <v>6</v>
      </c>
      <c r="J7" s="4" t="s">
        <v>32</v>
      </c>
      <c r="K7" s="7">
        <f t="shared" ref="K7:K8" si="1">H7*$D$9/$H$9</f>
        <v>3.4477611940298507</v>
      </c>
      <c r="L7" s="7">
        <f t="shared" ref="L7:L8" si="2">H7*$E$9/$H$9</f>
        <v>1.4776119402985075</v>
      </c>
      <c r="M7" s="7">
        <f t="shared" ref="M7:M8" si="3">H7*$F$9/$H$9</f>
        <v>0.89552238805970152</v>
      </c>
      <c r="N7" s="7">
        <f t="shared" ref="N7:N8" si="4">H7*$G$9/$H$9</f>
        <v>0.17910447761194029</v>
      </c>
      <c r="P7">
        <f>_xlfn.CHISQ.TEST(D6:G8, K6:N8)</f>
        <v>0.17672025474609063</v>
      </c>
    </row>
    <row r="8" spans="3:16" x14ac:dyDescent="0.25">
      <c r="C8" s="4" t="s">
        <v>47</v>
      </c>
      <c r="D8">
        <f>COUNTIFS('Ответы на форму (1)'!$M$2:$M$135, Лист7!C8, 'Ответы на форму (1)'!$P$2:$P$135, Лист7!$D$4)</f>
        <v>11</v>
      </c>
      <c r="E8">
        <f>COUNTIFS('Ответы на форму (1)'!$M$2:$M$135, Лист7!C8, 'Ответы на форму (1)'!$P$2:$P$135, Лист7!$E$4)</f>
        <v>6</v>
      </c>
      <c r="F8">
        <f>COUNTIFS('Ответы на форму (1)'!$M$2:$M$135, Лист7!C8, 'Ответы на форму (1)'!$P$2:$P$135, Лист7!$F$4)</f>
        <v>5</v>
      </c>
      <c r="G8">
        <f>COUNTIFS('Ответы на форму (1)'!$M$2:$M$135, Лист7!C8, 'Ответы на форму (1)'!$P$2:$P$135, Лист7!$G$4)</f>
        <v>1</v>
      </c>
      <c r="H8">
        <f t="shared" si="0"/>
        <v>23</v>
      </c>
      <c r="J8" s="4" t="s">
        <v>47</v>
      </c>
      <c r="K8" s="7">
        <f t="shared" si="1"/>
        <v>13.216417910447761</v>
      </c>
      <c r="L8" s="7">
        <f t="shared" si="2"/>
        <v>5.6641791044776122</v>
      </c>
      <c r="M8" s="7">
        <f t="shared" si="3"/>
        <v>3.4328358208955225</v>
      </c>
      <c r="N8" s="7">
        <f t="shared" si="4"/>
        <v>0.68656716417910446</v>
      </c>
    </row>
    <row r="9" spans="3:16" x14ac:dyDescent="0.25">
      <c r="C9" s="6" t="s">
        <v>82</v>
      </c>
      <c r="D9">
        <f>SUM(D6:D8)</f>
        <v>77</v>
      </c>
      <c r="E9">
        <f t="shared" ref="E9:G9" si="5">SUM(E6:E8)</f>
        <v>33</v>
      </c>
      <c r="F9">
        <f t="shared" si="5"/>
        <v>20</v>
      </c>
      <c r="G9">
        <f t="shared" si="5"/>
        <v>4</v>
      </c>
      <c r="H9">
        <f>SUM(D6:G8)</f>
        <v>134</v>
      </c>
      <c r="J9" s="6"/>
    </row>
    <row r="11" spans="3:16" x14ac:dyDescent="0.25">
      <c r="I11" s="8" t="s">
        <v>90</v>
      </c>
      <c r="J11" s="3"/>
      <c r="L11" s="5" t="s">
        <v>91</v>
      </c>
      <c r="M11" s="5" t="s">
        <v>92</v>
      </c>
      <c r="N11" s="5" t="s">
        <v>93</v>
      </c>
    </row>
    <row r="12" spans="3:16" x14ac:dyDescent="0.25">
      <c r="C12" s="1" t="s">
        <v>21</v>
      </c>
      <c r="D12">
        <f>_xlfn.IFS(C12=$C$6, 1, C12=$C$7, 2, C12=$C$8, 3)</f>
        <v>1</v>
      </c>
      <c r="F12" s="1" t="s">
        <v>24</v>
      </c>
      <c r="G12">
        <f>_xlfn.IFS(F12=$D$4, 1, F12=$E$4, 2, F12=$F$4, 3, F12=$G$4, 4)</f>
        <v>1</v>
      </c>
      <c r="I12">
        <f>_xlfn.RANK.AVG(D12, $D$12:$D$145, 0)</f>
        <v>82</v>
      </c>
      <c r="J12">
        <f>_xlfn.RANK.AVG(G12, $G$12:$G$145, 0)</f>
        <v>96</v>
      </c>
      <c r="L12">
        <f>CORREL(I12:I145, J12:J145)</f>
        <v>0.13315691211565053</v>
      </c>
      <c r="M12">
        <v>134</v>
      </c>
      <c r="N12">
        <v>0.17</v>
      </c>
    </row>
    <row r="13" spans="3:16" x14ac:dyDescent="0.25">
      <c r="C13" s="1" t="s">
        <v>21</v>
      </c>
      <c r="D13">
        <f t="shared" ref="D13:D76" si="6">_xlfn.IFS(C13=$C$6, 1, C13=$C$7, 2, C13=$C$8, 3)</f>
        <v>1</v>
      </c>
      <c r="F13" s="1" t="s">
        <v>24</v>
      </c>
      <c r="G13">
        <f t="shared" ref="G13:G76" si="7">_xlfn.IFS(F13=$D$4, 1, F13=$E$4, 2, F13=$F$4, 3, F13=$G$4, 4)</f>
        <v>1</v>
      </c>
      <c r="I13">
        <f t="shared" ref="I13:I76" si="8">_xlfn.RANK.AVG(D13, $D$12:$D$145, 0)</f>
        <v>82</v>
      </c>
      <c r="J13">
        <f t="shared" ref="J13:J76" si="9">_xlfn.RANK.AVG(G13, $G$12:$G$145, 0)</f>
        <v>96</v>
      </c>
    </row>
    <row r="14" spans="3:16" x14ac:dyDescent="0.25">
      <c r="C14" s="1" t="s">
        <v>21</v>
      </c>
      <c r="D14">
        <f t="shared" si="6"/>
        <v>1</v>
      </c>
      <c r="F14" s="1" t="s">
        <v>24</v>
      </c>
      <c r="G14">
        <f t="shared" si="7"/>
        <v>1</v>
      </c>
      <c r="I14">
        <f t="shared" si="8"/>
        <v>82</v>
      </c>
      <c r="J14">
        <f t="shared" si="9"/>
        <v>96</v>
      </c>
      <c r="L14" s="5" t="s">
        <v>104</v>
      </c>
    </row>
    <row r="15" spans="3:16" x14ac:dyDescent="0.25">
      <c r="C15" s="1" t="s">
        <v>32</v>
      </c>
      <c r="D15">
        <f t="shared" si="6"/>
        <v>2</v>
      </c>
      <c r="F15" s="1" t="s">
        <v>24</v>
      </c>
      <c r="G15">
        <f t="shared" si="7"/>
        <v>1</v>
      </c>
      <c r="I15">
        <f t="shared" si="8"/>
        <v>26.5</v>
      </c>
      <c r="J15">
        <f t="shared" si="9"/>
        <v>96</v>
      </c>
    </row>
    <row r="16" spans="3:16" x14ac:dyDescent="0.25">
      <c r="C16" s="1" t="s">
        <v>21</v>
      </c>
      <c r="D16">
        <f t="shared" si="6"/>
        <v>1</v>
      </c>
      <c r="F16" s="1" t="s">
        <v>24</v>
      </c>
      <c r="G16">
        <f t="shared" si="7"/>
        <v>1</v>
      </c>
      <c r="I16">
        <f t="shared" si="8"/>
        <v>82</v>
      </c>
      <c r="J16">
        <f t="shared" si="9"/>
        <v>96</v>
      </c>
    </row>
    <row r="17" spans="3:10" x14ac:dyDescent="0.25">
      <c r="C17" s="1" t="s">
        <v>21</v>
      </c>
      <c r="D17">
        <f t="shared" si="6"/>
        <v>1</v>
      </c>
      <c r="F17" s="9" t="s">
        <v>37</v>
      </c>
      <c r="G17">
        <f t="shared" si="7"/>
        <v>2</v>
      </c>
      <c r="I17">
        <f t="shared" si="8"/>
        <v>82</v>
      </c>
      <c r="J17">
        <f t="shared" si="9"/>
        <v>41</v>
      </c>
    </row>
    <row r="18" spans="3:10" x14ac:dyDescent="0.25">
      <c r="C18" s="1" t="s">
        <v>21</v>
      </c>
      <c r="D18">
        <f t="shared" si="6"/>
        <v>1</v>
      </c>
      <c r="F18" s="1" t="s">
        <v>24</v>
      </c>
      <c r="G18">
        <f t="shared" si="7"/>
        <v>1</v>
      </c>
      <c r="I18">
        <f t="shared" si="8"/>
        <v>82</v>
      </c>
      <c r="J18">
        <f t="shared" si="9"/>
        <v>96</v>
      </c>
    </row>
    <row r="19" spans="3:10" x14ac:dyDescent="0.25">
      <c r="C19" s="1" t="s">
        <v>21</v>
      </c>
      <c r="D19">
        <f t="shared" si="6"/>
        <v>1</v>
      </c>
      <c r="F19" s="1" t="s">
        <v>24</v>
      </c>
      <c r="G19">
        <f t="shared" si="7"/>
        <v>1</v>
      </c>
      <c r="I19">
        <f t="shared" si="8"/>
        <v>82</v>
      </c>
      <c r="J19">
        <f t="shared" si="9"/>
        <v>96</v>
      </c>
    </row>
    <row r="20" spans="3:10" x14ac:dyDescent="0.25">
      <c r="C20" s="1" t="s">
        <v>21</v>
      </c>
      <c r="D20">
        <f t="shared" si="6"/>
        <v>1</v>
      </c>
      <c r="F20" s="1" t="s">
        <v>37</v>
      </c>
      <c r="G20">
        <f t="shared" si="7"/>
        <v>2</v>
      </c>
      <c r="I20">
        <f t="shared" si="8"/>
        <v>82</v>
      </c>
      <c r="J20">
        <f t="shared" si="9"/>
        <v>41</v>
      </c>
    </row>
    <row r="21" spans="3:10" x14ac:dyDescent="0.25">
      <c r="C21" s="1" t="s">
        <v>21</v>
      </c>
      <c r="D21">
        <f t="shared" si="6"/>
        <v>1</v>
      </c>
      <c r="F21" s="1" t="s">
        <v>24</v>
      </c>
      <c r="G21">
        <f t="shared" si="7"/>
        <v>1</v>
      </c>
      <c r="I21">
        <f t="shared" si="8"/>
        <v>82</v>
      </c>
      <c r="J21">
        <f t="shared" si="9"/>
        <v>96</v>
      </c>
    </row>
    <row r="22" spans="3:10" x14ac:dyDescent="0.25">
      <c r="C22" s="1" t="s">
        <v>21</v>
      </c>
      <c r="D22">
        <f t="shared" si="6"/>
        <v>1</v>
      </c>
      <c r="F22" s="1" t="s">
        <v>24</v>
      </c>
      <c r="G22">
        <f t="shared" si="7"/>
        <v>1</v>
      </c>
      <c r="I22">
        <f t="shared" si="8"/>
        <v>82</v>
      </c>
      <c r="J22">
        <f t="shared" si="9"/>
        <v>96</v>
      </c>
    </row>
    <row r="23" spans="3:10" x14ac:dyDescent="0.25">
      <c r="C23" s="1" t="s">
        <v>21</v>
      </c>
      <c r="D23">
        <f t="shared" si="6"/>
        <v>1</v>
      </c>
      <c r="F23" s="1" t="s">
        <v>24</v>
      </c>
      <c r="G23">
        <f t="shared" si="7"/>
        <v>1</v>
      </c>
      <c r="I23">
        <f t="shared" si="8"/>
        <v>82</v>
      </c>
      <c r="J23">
        <f t="shared" si="9"/>
        <v>96</v>
      </c>
    </row>
    <row r="24" spans="3:10" x14ac:dyDescent="0.25">
      <c r="C24" s="1" t="s">
        <v>21</v>
      </c>
      <c r="D24">
        <f t="shared" si="6"/>
        <v>1</v>
      </c>
      <c r="F24" s="1" t="s">
        <v>24</v>
      </c>
      <c r="G24">
        <f t="shared" si="7"/>
        <v>1</v>
      </c>
      <c r="I24">
        <f t="shared" si="8"/>
        <v>82</v>
      </c>
      <c r="J24">
        <f t="shared" si="9"/>
        <v>96</v>
      </c>
    </row>
    <row r="25" spans="3:10" x14ac:dyDescent="0.25">
      <c r="C25" s="1" t="s">
        <v>21</v>
      </c>
      <c r="D25">
        <f t="shared" si="6"/>
        <v>1</v>
      </c>
      <c r="F25" s="1" t="s">
        <v>24</v>
      </c>
      <c r="G25">
        <f t="shared" si="7"/>
        <v>1</v>
      </c>
      <c r="I25">
        <f t="shared" si="8"/>
        <v>82</v>
      </c>
      <c r="J25">
        <f t="shared" si="9"/>
        <v>96</v>
      </c>
    </row>
    <row r="26" spans="3:10" x14ac:dyDescent="0.25">
      <c r="C26" s="1" t="s">
        <v>21</v>
      </c>
      <c r="D26">
        <f t="shared" si="6"/>
        <v>1</v>
      </c>
      <c r="F26" s="1" t="s">
        <v>24</v>
      </c>
      <c r="G26">
        <f t="shared" si="7"/>
        <v>1</v>
      </c>
      <c r="I26">
        <f t="shared" si="8"/>
        <v>82</v>
      </c>
      <c r="J26">
        <f t="shared" si="9"/>
        <v>96</v>
      </c>
    </row>
    <row r="27" spans="3:10" x14ac:dyDescent="0.25">
      <c r="C27" s="1" t="s">
        <v>21</v>
      </c>
      <c r="D27">
        <f t="shared" si="6"/>
        <v>1</v>
      </c>
      <c r="F27" s="1" t="s">
        <v>24</v>
      </c>
      <c r="G27">
        <f t="shared" si="7"/>
        <v>1</v>
      </c>
      <c r="I27">
        <f t="shared" si="8"/>
        <v>82</v>
      </c>
      <c r="J27">
        <f t="shared" si="9"/>
        <v>96</v>
      </c>
    </row>
    <row r="28" spans="3:10" x14ac:dyDescent="0.25">
      <c r="C28" s="1" t="s">
        <v>21</v>
      </c>
      <c r="D28">
        <f t="shared" si="6"/>
        <v>1</v>
      </c>
      <c r="F28" s="1" t="s">
        <v>24</v>
      </c>
      <c r="G28">
        <f t="shared" si="7"/>
        <v>1</v>
      </c>
      <c r="I28">
        <f t="shared" si="8"/>
        <v>82</v>
      </c>
      <c r="J28">
        <f t="shared" si="9"/>
        <v>96</v>
      </c>
    </row>
    <row r="29" spans="3:10" x14ac:dyDescent="0.25">
      <c r="C29" s="1" t="s">
        <v>47</v>
      </c>
      <c r="D29">
        <f t="shared" si="6"/>
        <v>3</v>
      </c>
      <c r="F29" s="1" t="s">
        <v>35</v>
      </c>
      <c r="G29">
        <f t="shared" si="7"/>
        <v>3</v>
      </c>
      <c r="I29">
        <f t="shared" si="8"/>
        <v>12</v>
      </c>
      <c r="J29">
        <f t="shared" si="9"/>
        <v>14.5</v>
      </c>
    </row>
    <row r="30" spans="3:10" x14ac:dyDescent="0.25">
      <c r="C30" s="1" t="s">
        <v>47</v>
      </c>
      <c r="D30">
        <f t="shared" si="6"/>
        <v>3</v>
      </c>
      <c r="F30" s="1" t="s">
        <v>35</v>
      </c>
      <c r="G30">
        <f t="shared" si="7"/>
        <v>3</v>
      </c>
      <c r="I30">
        <f t="shared" si="8"/>
        <v>12</v>
      </c>
      <c r="J30">
        <f t="shared" si="9"/>
        <v>14.5</v>
      </c>
    </row>
    <row r="31" spans="3:10" x14ac:dyDescent="0.25">
      <c r="C31" s="1" t="s">
        <v>47</v>
      </c>
      <c r="D31">
        <f t="shared" si="6"/>
        <v>3</v>
      </c>
      <c r="F31" s="1" t="s">
        <v>24</v>
      </c>
      <c r="G31">
        <f t="shared" si="7"/>
        <v>1</v>
      </c>
      <c r="I31">
        <f t="shared" si="8"/>
        <v>12</v>
      </c>
      <c r="J31">
        <f t="shared" si="9"/>
        <v>96</v>
      </c>
    </row>
    <row r="32" spans="3:10" x14ac:dyDescent="0.25">
      <c r="C32" s="1" t="s">
        <v>21</v>
      </c>
      <c r="D32">
        <f t="shared" si="6"/>
        <v>1</v>
      </c>
      <c r="F32" s="1" t="s">
        <v>37</v>
      </c>
      <c r="G32">
        <f t="shared" si="7"/>
        <v>2</v>
      </c>
      <c r="I32">
        <f t="shared" si="8"/>
        <v>82</v>
      </c>
      <c r="J32">
        <f t="shared" si="9"/>
        <v>41</v>
      </c>
    </row>
    <row r="33" spans="3:10" x14ac:dyDescent="0.25">
      <c r="C33" s="1" t="s">
        <v>21</v>
      </c>
      <c r="D33">
        <f t="shared" si="6"/>
        <v>1</v>
      </c>
      <c r="F33" s="1" t="s">
        <v>35</v>
      </c>
      <c r="G33">
        <f t="shared" si="7"/>
        <v>3</v>
      </c>
      <c r="I33">
        <f t="shared" si="8"/>
        <v>82</v>
      </c>
      <c r="J33">
        <f t="shared" si="9"/>
        <v>14.5</v>
      </c>
    </row>
    <row r="34" spans="3:10" x14ac:dyDescent="0.25">
      <c r="C34" s="1" t="s">
        <v>21</v>
      </c>
      <c r="D34">
        <f t="shared" si="6"/>
        <v>1</v>
      </c>
      <c r="F34" s="1" t="s">
        <v>24</v>
      </c>
      <c r="G34">
        <f t="shared" si="7"/>
        <v>1</v>
      </c>
      <c r="I34">
        <f t="shared" si="8"/>
        <v>82</v>
      </c>
      <c r="J34">
        <f t="shared" si="9"/>
        <v>96</v>
      </c>
    </row>
    <row r="35" spans="3:10" x14ac:dyDescent="0.25">
      <c r="C35" s="1" t="s">
        <v>47</v>
      </c>
      <c r="D35">
        <f t="shared" si="6"/>
        <v>3</v>
      </c>
      <c r="F35" s="1" t="s">
        <v>37</v>
      </c>
      <c r="G35">
        <f t="shared" si="7"/>
        <v>2</v>
      </c>
      <c r="I35">
        <f t="shared" si="8"/>
        <v>12</v>
      </c>
      <c r="J35">
        <f t="shared" si="9"/>
        <v>41</v>
      </c>
    </row>
    <row r="36" spans="3:10" x14ac:dyDescent="0.25">
      <c r="C36" s="1" t="s">
        <v>21</v>
      </c>
      <c r="D36">
        <f t="shared" si="6"/>
        <v>1</v>
      </c>
      <c r="F36" s="1" t="s">
        <v>24</v>
      </c>
      <c r="G36">
        <f t="shared" si="7"/>
        <v>1</v>
      </c>
      <c r="I36">
        <f t="shared" si="8"/>
        <v>82</v>
      </c>
      <c r="J36">
        <f t="shared" si="9"/>
        <v>96</v>
      </c>
    </row>
    <row r="37" spans="3:10" x14ac:dyDescent="0.25">
      <c r="C37" s="1" t="s">
        <v>21</v>
      </c>
      <c r="D37">
        <f t="shared" si="6"/>
        <v>1</v>
      </c>
      <c r="F37" s="1" t="s">
        <v>51</v>
      </c>
      <c r="G37">
        <f t="shared" si="7"/>
        <v>4</v>
      </c>
      <c r="I37">
        <f t="shared" si="8"/>
        <v>82</v>
      </c>
      <c r="J37">
        <f t="shared" si="9"/>
        <v>2.5</v>
      </c>
    </row>
    <row r="38" spans="3:10" x14ac:dyDescent="0.25">
      <c r="C38" s="1" t="s">
        <v>21</v>
      </c>
      <c r="D38">
        <f t="shared" si="6"/>
        <v>1</v>
      </c>
      <c r="F38" s="1" t="s">
        <v>35</v>
      </c>
      <c r="G38">
        <f t="shared" si="7"/>
        <v>3</v>
      </c>
      <c r="I38">
        <f t="shared" si="8"/>
        <v>82</v>
      </c>
      <c r="J38">
        <f t="shared" si="9"/>
        <v>14.5</v>
      </c>
    </row>
    <row r="39" spans="3:10" x14ac:dyDescent="0.25">
      <c r="C39" s="1" t="s">
        <v>21</v>
      </c>
      <c r="D39">
        <f t="shared" si="6"/>
        <v>1</v>
      </c>
      <c r="F39" s="1" t="s">
        <v>24</v>
      </c>
      <c r="G39">
        <f t="shared" si="7"/>
        <v>1</v>
      </c>
      <c r="I39">
        <f t="shared" si="8"/>
        <v>82</v>
      </c>
      <c r="J39">
        <f t="shared" si="9"/>
        <v>96</v>
      </c>
    </row>
    <row r="40" spans="3:10" x14ac:dyDescent="0.25">
      <c r="C40" s="1" t="s">
        <v>21</v>
      </c>
      <c r="D40">
        <f t="shared" si="6"/>
        <v>1</v>
      </c>
      <c r="F40" s="1" t="s">
        <v>35</v>
      </c>
      <c r="G40">
        <f t="shared" si="7"/>
        <v>3</v>
      </c>
      <c r="I40">
        <f t="shared" si="8"/>
        <v>82</v>
      </c>
      <c r="J40">
        <f t="shared" si="9"/>
        <v>14.5</v>
      </c>
    </row>
    <row r="41" spans="3:10" x14ac:dyDescent="0.25">
      <c r="C41" s="1" t="s">
        <v>21</v>
      </c>
      <c r="D41">
        <f t="shared" si="6"/>
        <v>1</v>
      </c>
      <c r="F41" s="1" t="s">
        <v>37</v>
      </c>
      <c r="G41">
        <f t="shared" si="7"/>
        <v>2</v>
      </c>
      <c r="I41">
        <f t="shared" si="8"/>
        <v>82</v>
      </c>
      <c r="J41">
        <f t="shared" si="9"/>
        <v>41</v>
      </c>
    </row>
    <row r="42" spans="3:10" x14ac:dyDescent="0.25">
      <c r="C42" s="1" t="s">
        <v>21</v>
      </c>
      <c r="D42">
        <f t="shared" si="6"/>
        <v>1</v>
      </c>
      <c r="F42" s="1" t="s">
        <v>37</v>
      </c>
      <c r="G42">
        <f t="shared" si="7"/>
        <v>2</v>
      </c>
      <c r="I42">
        <f t="shared" si="8"/>
        <v>82</v>
      </c>
      <c r="J42">
        <f t="shared" si="9"/>
        <v>41</v>
      </c>
    </row>
    <row r="43" spans="3:10" x14ac:dyDescent="0.25">
      <c r="C43" s="1" t="s">
        <v>32</v>
      </c>
      <c r="D43">
        <f t="shared" si="6"/>
        <v>2</v>
      </c>
      <c r="F43" s="1" t="s">
        <v>24</v>
      </c>
      <c r="G43">
        <f t="shared" si="7"/>
        <v>1</v>
      </c>
      <c r="I43">
        <f t="shared" si="8"/>
        <v>26.5</v>
      </c>
      <c r="J43">
        <f t="shared" si="9"/>
        <v>96</v>
      </c>
    </row>
    <row r="44" spans="3:10" x14ac:dyDescent="0.25">
      <c r="C44" s="1" t="s">
        <v>21</v>
      </c>
      <c r="D44">
        <f t="shared" si="6"/>
        <v>1</v>
      </c>
      <c r="F44" s="1" t="s">
        <v>24</v>
      </c>
      <c r="G44">
        <f t="shared" si="7"/>
        <v>1</v>
      </c>
      <c r="I44">
        <f t="shared" si="8"/>
        <v>82</v>
      </c>
      <c r="J44">
        <f t="shared" si="9"/>
        <v>96</v>
      </c>
    </row>
    <row r="45" spans="3:10" x14ac:dyDescent="0.25">
      <c r="C45" s="1" t="s">
        <v>21</v>
      </c>
      <c r="D45">
        <f t="shared" si="6"/>
        <v>1</v>
      </c>
      <c r="F45" s="1" t="s">
        <v>24</v>
      </c>
      <c r="G45">
        <f t="shared" si="7"/>
        <v>1</v>
      </c>
      <c r="I45">
        <f t="shared" si="8"/>
        <v>82</v>
      </c>
      <c r="J45">
        <f t="shared" si="9"/>
        <v>96</v>
      </c>
    </row>
    <row r="46" spans="3:10" x14ac:dyDescent="0.25">
      <c r="C46" s="1" t="s">
        <v>21</v>
      </c>
      <c r="D46">
        <f t="shared" si="6"/>
        <v>1</v>
      </c>
      <c r="F46" s="1" t="s">
        <v>24</v>
      </c>
      <c r="G46">
        <f t="shared" si="7"/>
        <v>1</v>
      </c>
      <c r="I46">
        <f t="shared" si="8"/>
        <v>82</v>
      </c>
      <c r="J46">
        <f t="shared" si="9"/>
        <v>96</v>
      </c>
    </row>
    <row r="47" spans="3:10" x14ac:dyDescent="0.25">
      <c r="C47" s="1" t="s">
        <v>21</v>
      </c>
      <c r="D47">
        <f t="shared" si="6"/>
        <v>1</v>
      </c>
      <c r="F47" s="1" t="s">
        <v>37</v>
      </c>
      <c r="G47">
        <f t="shared" si="7"/>
        <v>2</v>
      </c>
      <c r="I47">
        <f t="shared" si="8"/>
        <v>82</v>
      </c>
      <c r="J47">
        <f t="shared" si="9"/>
        <v>41</v>
      </c>
    </row>
    <row r="48" spans="3:10" x14ac:dyDescent="0.25">
      <c r="C48" s="1" t="s">
        <v>21</v>
      </c>
      <c r="D48">
        <f t="shared" si="6"/>
        <v>1</v>
      </c>
      <c r="F48" s="1" t="s">
        <v>24</v>
      </c>
      <c r="G48">
        <f t="shared" si="7"/>
        <v>1</v>
      </c>
      <c r="I48">
        <f t="shared" si="8"/>
        <v>82</v>
      </c>
      <c r="J48">
        <f t="shared" si="9"/>
        <v>96</v>
      </c>
    </row>
    <row r="49" spans="3:10" x14ac:dyDescent="0.25">
      <c r="C49" s="1" t="s">
        <v>21</v>
      </c>
      <c r="D49">
        <f t="shared" si="6"/>
        <v>1</v>
      </c>
      <c r="F49" s="1" t="s">
        <v>35</v>
      </c>
      <c r="G49">
        <f t="shared" si="7"/>
        <v>3</v>
      </c>
      <c r="I49">
        <f t="shared" si="8"/>
        <v>82</v>
      </c>
      <c r="J49">
        <f t="shared" si="9"/>
        <v>14.5</v>
      </c>
    </row>
    <row r="50" spans="3:10" x14ac:dyDescent="0.25">
      <c r="C50" s="1" t="s">
        <v>21</v>
      </c>
      <c r="D50">
        <f t="shared" si="6"/>
        <v>1</v>
      </c>
      <c r="F50" s="1" t="s">
        <v>24</v>
      </c>
      <c r="G50">
        <f t="shared" si="7"/>
        <v>1</v>
      </c>
      <c r="I50">
        <f t="shared" si="8"/>
        <v>82</v>
      </c>
      <c r="J50">
        <f t="shared" si="9"/>
        <v>96</v>
      </c>
    </row>
    <row r="51" spans="3:10" x14ac:dyDescent="0.25">
      <c r="C51" s="1" t="s">
        <v>21</v>
      </c>
      <c r="D51">
        <f t="shared" si="6"/>
        <v>1</v>
      </c>
      <c r="F51" s="1" t="s">
        <v>24</v>
      </c>
      <c r="G51">
        <f t="shared" si="7"/>
        <v>1</v>
      </c>
      <c r="I51">
        <f t="shared" si="8"/>
        <v>82</v>
      </c>
      <c r="J51">
        <f t="shared" si="9"/>
        <v>96</v>
      </c>
    </row>
    <row r="52" spans="3:10" x14ac:dyDescent="0.25">
      <c r="C52" s="1" t="s">
        <v>21</v>
      </c>
      <c r="D52">
        <f t="shared" si="6"/>
        <v>1</v>
      </c>
      <c r="F52" s="1" t="s">
        <v>37</v>
      </c>
      <c r="G52">
        <f t="shared" si="7"/>
        <v>2</v>
      </c>
      <c r="I52">
        <f t="shared" si="8"/>
        <v>82</v>
      </c>
      <c r="J52">
        <f t="shared" si="9"/>
        <v>41</v>
      </c>
    </row>
    <row r="53" spans="3:10" x14ac:dyDescent="0.25">
      <c r="C53" s="1" t="s">
        <v>21</v>
      </c>
      <c r="D53">
        <f t="shared" si="6"/>
        <v>1</v>
      </c>
      <c r="F53" s="1" t="s">
        <v>24</v>
      </c>
      <c r="G53">
        <f t="shared" si="7"/>
        <v>1</v>
      </c>
      <c r="I53">
        <f t="shared" si="8"/>
        <v>82</v>
      </c>
      <c r="J53">
        <f t="shared" si="9"/>
        <v>96</v>
      </c>
    </row>
    <row r="54" spans="3:10" x14ac:dyDescent="0.25">
      <c r="C54" s="1" t="s">
        <v>47</v>
      </c>
      <c r="D54">
        <f t="shared" si="6"/>
        <v>3</v>
      </c>
      <c r="F54" s="1" t="s">
        <v>37</v>
      </c>
      <c r="G54">
        <f t="shared" si="7"/>
        <v>2</v>
      </c>
      <c r="I54">
        <f t="shared" si="8"/>
        <v>12</v>
      </c>
      <c r="J54">
        <f t="shared" si="9"/>
        <v>41</v>
      </c>
    </row>
    <row r="55" spans="3:10" x14ac:dyDescent="0.25">
      <c r="C55" s="1" t="s">
        <v>21</v>
      </c>
      <c r="D55">
        <f t="shared" si="6"/>
        <v>1</v>
      </c>
      <c r="F55" s="1" t="s">
        <v>35</v>
      </c>
      <c r="G55">
        <f t="shared" si="7"/>
        <v>3</v>
      </c>
      <c r="I55">
        <f t="shared" si="8"/>
        <v>82</v>
      </c>
      <c r="J55">
        <f t="shared" si="9"/>
        <v>14.5</v>
      </c>
    </row>
    <row r="56" spans="3:10" x14ac:dyDescent="0.25">
      <c r="C56" s="1" t="s">
        <v>47</v>
      </c>
      <c r="D56">
        <f t="shared" si="6"/>
        <v>3</v>
      </c>
      <c r="F56" s="1" t="s">
        <v>51</v>
      </c>
      <c r="G56">
        <f t="shared" si="7"/>
        <v>4</v>
      </c>
      <c r="I56">
        <f t="shared" si="8"/>
        <v>12</v>
      </c>
      <c r="J56">
        <f t="shared" si="9"/>
        <v>2.5</v>
      </c>
    </row>
    <row r="57" spans="3:10" x14ac:dyDescent="0.25">
      <c r="C57" s="1" t="s">
        <v>21</v>
      </c>
      <c r="D57">
        <f t="shared" si="6"/>
        <v>1</v>
      </c>
      <c r="F57" s="1" t="s">
        <v>24</v>
      </c>
      <c r="G57">
        <f t="shared" si="7"/>
        <v>1</v>
      </c>
      <c r="I57">
        <f t="shared" si="8"/>
        <v>82</v>
      </c>
      <c r="J57">
        <f t="shared" si="9"/>
        <v>96</v>
      </c>
    </row>
    <row r="58" spans="3:10" x14ac:dyDescent="0.25">
      <c r="C58" s="1" t="s">
        <v>21</v>
      </c>
      <c r="D58">
        <f t="shared" si="6"/>
        <v>1</v>
      </c>
      <c r="F58" s="1" t="s">
        <v>24</v>
      </c>
      <c r="G58">
        <f t="shared" si="7"/>
        <v>1</v>
      </c>
      <c r="I58">
        <f t="shared" si="8"/>
        <v>82</v>
      </c>
      <c r="J58">
        <f t="shared" si="9"/>
        <v>96</v>
      </c>
    </row>
    <row r="59" spans="3:10" x14ac:dyDescent="0.25">
      <c r="C59" s="1" t="s">
        <v>47</v>
      </c>
      <c r="D59">
        <f t="shared" si="6"/>
        <v>3</v>
      </c>
      <c r="F59" s="1" t="s">
        <v>24</v>
      </c>
      <c r="G59">
        <f t="shared" si="7"/>
        <v>1</v>
      </c>
      <c r="I59">
        <f t="shared" si="8"/>
        <v>12</v>
      </c>
      <c r="J59">
        <f t="shared" si="9"/>
        <v>96</v>
      </c>
    </row>
    <row r="60" spans="3:10" x14ac:dyDescent="0.25">
      <c r="C60" s="1" t="s">
        <v>21</v>
      </c>
      <c r="D60">
        <f t="shared" si="6"/>
        <v>1</v>
      </c>
      <c r="F60" s="1" t="s">
        <v>35</v>
      </c>
      <c r="G60">
        <f t="shared" si="7"/>
        <v>3</v>
      </c>
      <c r="I60">
        <f t="shared" si="8"/>
        <v>82</v>
      </c>
      <c r="J60">
        <f t="shared" si="9"/>
        <v>14.5</v>
      </c>
    </row>
    <row r="61" spans="3:10" x14ac:dyDescent="0.25">
      <c r="C61" s="1" t="s">
        <v>21</v>
      </c>
      <c r="D61">
        <f t="shared" si="6"/>
        <v>1</v>
      </c>
      <c r="F61" s="1" t="s">
        <v>24</v>
      </c>
      <c r="G61">
        <f t="shared" si="7"/>
        <v>1</v>
      </c>
      <c r="I61">
        <f t="shared" si="8"/>
        <v>82</v>
      </c>
      <c r="J61">
        <f t="shared" si="9"/>
        <v>96</v>
      </c>
    </row>
    <row r="62" spans="3:10" x14ac:dyDescent="0.25">
      <c r="C62" s="1" t="s">
        <v>21</v>
      </c>
      <c r="D62">
        <f t="shared" si="6"/>
        <v>1</v>
      </c>
      <c r="F62" s="1" t="s">
        <v>51</v>
      </c>
      <c r="G62">
        <f t="shared" si="7"/>
        <v>4</v>
      </c>
      <c r="I62">
        <f t="shared" si="8"/>
        <v>82</v>
      </c>
      <c r="J62">
        <f t="shared" si="9"/>
        <v>2.5</v>
      </c>
    </row>
    <row r="63" spans="3:10" x14ac:dyDescent="0.25">
      <c r="C63" s="1" t="s">
        <v>21</v>
      </c>
      <c r="D63">
        <f t="shared" si="6"/>
        <v>1</v>
      </c>
      <c r="F63" s="1" t="s">
        <v>35</v>
      </c>
      <c r="G63">
        <f t="shared" si="7"/>
        <v>3</v>
      </c>
      <c r="I63">
        <f t="shared" si="8"/>
        <v>82</v>
      </c>
      <c r="J63">
        <f t="shared" si="9"/>
        <v>14.5</v>
      </c>
    </row>
    <row r="64" spans="3:10" x14ac:dyDescent="0.25">
      <c r="C64" s="1" t="s">
        <v>21</v>
      </c>
      <c r="D64">
        <f t="shared" si="6"/>
        <v>1</v>
      </c>
      <c r="F64" s="1" t="s">
        <v>24</v>
      </c>
      <c r="G64">
        <f t="shared" si="7"/>
        <v>1</v>
      </c>
      <c r="I64">
        <f t="shared" si="8"/>
        <v>82</v>
      </c>
      <c r="J64">
        <f t="shared" si="9"/>
        <v>96</v>
      </c>
    </row>
    <row r="65" spans="3:10" x14ac:dyDescent="0.25">
      <c r="C65" s="1" t="s">
        <v>21</v>
      </c>
      <c r="D65">
        <f t="shared" si="6"/>
        <v>1</v>
      </c>
      <c r="F65" s="1" t="s">
        <v>37</v>
      </c>
      <c r="G65">
        <f t="shared" si="7"/>
        <v>2</v>
      </c>
      <c r="I65">
        <f t="shared" si="8"/>
        <v>82</v>
      </c>
      <c r="J65">
        <f t="shared" si="9"/>
        <v>41</v>
      </c>
    </row>
    <row r="66" spans="3:10" x14ac:dyDescent="0.25">
      <c r="C66" s="1" t="s">
        <v>21</v>
      </c>
      <c r="D66">
        <f t="shared" si="6"/>
        <v>1</v>
      </c>
      <c r="F66" s="1" t="s">
        <v>35</v>
      </c>
      <c r="G66">
        <f t="shared" si="7"/>
        <v>3</v>
      </c>
      <c r="I66">
        <f t="shared" si="8"/>
        <v>82</v>
      </c>
      <c r="J66">
        <f t="shared" si="9"/>
        <v>14.5</v>
      </c>
    </row>
    <row r="67" spans="3:10" x14ac:dyDescent="0.25">
      <c r="C67" s="1" t="s">
        <v>47</v>
      </c>
      <c r="D67">
        <f t="shared" si="6"/>
        <v>3</v>
      </c>
      <c r="F67" s="1" t="s">
        <v>24</v>
      </c>
      <c r="G67">
        <f t="shared" si="7"/>
        <v>1</v>
      </c>
      <c r="I67">
        <f t="shared" si="8"/>
        <v>12</v>
      </c>
      <c r="J67">
        <f t="shared" si="9"/>
        <v>96</v>
      </c>
    </row>
    <row r="68" spans="3:10" x14ac:dyDescent="0.25">
      <c r="C68" s="1" t="s">
        <v>21</v>
      </c>
      <c r="D68">
        <f t="shared" si="6"/>
        <v>1</v>
      </c>
      <c r="F68" s="1" t="s">
        <v>24</v>
      </c>
      <c r="G68">
        <f t="shared" si="7"/>
        <v>1</v>
      </c>
      <c r="I68">
        <f t="shared" si="8"/>
        <v>82</v>
      </c>
      <c r="J68">
        <f t="shared" si="9"/>
        <v>96</v>
      </c>
    </row>
    <row r="69" spans="3:10" x14ac:dyDescent="0.25">
      <c r="C69" s="1" t="s">
        <v>47</v>
      </c>
      <c r="D69">
        <f t="shared" si="6"/>
        <v>3</v>
      </c>
      <c r="F69" s="1" t="s">
        <v>24</v>
      </c>
      <c r="G69">
        <f t="shared" si="7"/>
        <v>1</v>
      </c>
      <c r="I69">
        <f t="shared" si="8"/>
        <v>12</v>
      </c>
      <c r="J69">
        <f t="shared" si="9"/>
        <v>96</v>
      </c>
    </row>
    <row r="70" spans="3:10" x14ac:dyDescent="0.25">
      <c r="C70" s="1" t="s">
        <v>21</v>
      </c>
      <c r="D70">
        <f t="shared" si="6"/>
        <v>1</v>
      </c>
      <c r="F70" s="1" t="s">
        <v>37</v>
      </c>
      <c r="G70">
        <f t="shared" si="7"/>
        <v>2</v>
      </c>
      <c r="I70">
        <f t="shared" si="8"/>
        <v>82</v>
      </c>
      <c r="J70">
        <f t="shared" si="9"/>
        <v>41</v>
      </c>
    </row>
    <row r="71" spans="3:10" x14ac:dyDescent="0.25">
      <c r="C71" s="1" t="s">
        <v>47</v>
      </c>
      <c r="D71">
        <f t="shared" si="6"/>
        <v>3</v>
      </c>
      <c r="F71" s="1" t="s">
        <v>24</v>
      </c>
      <c r="G71">
        <f t="shared" si="7"/>
        <v>1</v>
      </c>
      <c r="I71">
        <f t="shared" si="8"/>
        <v>12</v>
      </c>
      <c r="J71">
        <f t="shared" si="9"/>
        <v>96</v>
      </c>
    </row>
    <row r="72" spans="3:10" x14ac:dyDescent="0.25">
      <c r="C72" s="1" t="s">
        <v>21</v>
      </c>
      <c r="D72">
        <f t="shared" si="6"/>
        <v>1</v>
      </c>
      <c r="F72" s="1" t="s">
        <v>24</v>
      </c>
      <c r="G72">
        <f t="shared" si="7"/>
        <v>1</v>
      </c>
      <c r="I72">
        <f t="shared" si="8"/>
        <v>82</v>
      </c>
      <c r="J72">
        <f t="shared" si="9"/>
        <v>96</v>
      </c>
    </row>
    <row r="73" spans="3:10" x14ac:dyDescent="0.25">
      <c r="C73" s="1" t="s">
        <v>21</v>
      </c>
      <c r="D73">
        <f t="shared" si="6"/>
        <v>1</v>
      </c>
      <c r="F73" s="1" t="s">
        <v>24</v>
      </c>
      <c r="G73">
        <f t="shared" si="7"/>
        <v>1</v>
      </c>
      <c r="I73">
        <f t="shared" si="8"/>
        <v>82</v>
      </c>
      <c r="J73">
        <f t="shared" si="9"/>
        <v>96</v>
      </c>
    </row>
    <row r="74" spans="3:10" x14ac:dyDescent="0.25">
      <c r="C74" s="1" t="s">
        <v>21</v>
      </c>
      <c r="D74">
        <f t="shared" si="6"/>
        <v>1</v>
      </c>
      <c r="F74" s="1" t="s">
        <v>37</v>
      </c>
      <c r="G74">
        <f t="shared" si="7"/>
        <v>2</v>
      </c>
      <c r="I74">
        <f t="shared" si="8"/>
        <v>82</v>
      </c>
      <c r="J74">
        <f t="shared" si="9"/>
        <v>41</v>
      </c>
    </row>
    <row r="75" spans="3:10" x14ac:dyDescent="0.25">
      <c r="C75" s="1" t="s">
        <v>21</v>
      </c>
      <c r="D75">
        <f t="shared" si="6"/>
        <v>1</v>
      </c>
      <c r="F75" s="1" t="s">
        <v>24</v>
      </c>
      <c r="G75">
        <f t="shared" si="7"/>
        <v>1</v>
      </c>
      <c r="I75">
        <f t="shared" si="8"/>
        <v>82</v>
      </c>
      <c r="J75">
        <f t="shared" si="9"/>
        <v>96</v>
      </c>
    </row>
    <row r="76" spans="3:10" x14ac:dyDescent="0.25">
      <c r="C76" s="1" t="s">
        <v>21</v>
      </c>
      <c r="D76">
        <f t="shared" si="6"/>
        <v>1</v>
      </c>
      <c r="F76" s="1" t="s">
        <v>24</v>
      </c>
      <c r="G76">
        <f t="shared" si="7"/>
        <v>1</v>
      </c>
      <c r="I76">
        <f t="shared" si="8"/>
        <v>82</v>
      </c>
      <c r="J76">
        <f t="shared" si="9"/>
        <v>96</v>
      </c>
    </row>
    <row r="77" spans="3:10" x14ac:dyDescent="0.25">
      <c r="C77" s="1" t="s">
        <v>21</v>
      </c>
      <c r="D77">
        <f t="shared" ref="D77:D140" si="10">_xlfn.IFS(C77=$C$6, 1, C77=$C$7, 2, C77=$C$8, 3)</f>
        <v>1</v>
      </c>
      <c r="F77" s="1" t="s">
        <v>24</v>
      </c>
      <c r="G77">
        <f t="shared" ref="G77:G140" si="11">_xlfn.IFS(F77=$D$4, 1, F77=$E$4, 2, F77=$F$4, 3, F77=$G$4, 4)</f>
        <v>1</v>
      </c>
      <c r="I77">
        <f t="shared" ref="I77:I140" si="12">_xlfn.RANK.AVG(D77, $D$12:$D$145, 0)</f>
        <v>82</v>
      </c>
      <c r="J77">
        <f t="shared" ref="J77:J140" si="13">_xlfn.RANK.AVG(G77, $G$12:$G$145, 0)</f>
        <v>96</v>
      </c>
    </row>
    <row r="78" spans="3:10" x14ac:dyDescent="0.25">
      <c r="C78" s="1" t="s">
        <v>21</v>
      </c>
      <c r="D78">
        <f t="shared" si="10"/>
        <v>1</v>
      </c>
      <c r="F78" s="1" t="s">
        <v>37</v>
      </c>
      <c r="G78">
        <f t="shared" si="11"/>
        <v>2</v>
      </c>
      <c r="I78">
        <f t="shared" si="12"/>
        <v>82</v>
      </c>
      <c r="J78">
        <f t="shared" si="13"/>
        <v>41</v>
      </c>
    </row>
    <row r="79" spans="3:10" x14ac:dyDescent="0.25">
      <c r="C79" s="1" t="s">
        <v>21</v>
      </c>
      <c r="D79">
        <f t="shared" si="10"/>
        <v>1</v>
      </c>
      <c r="F79" s="1" t="s">
        <v>24</v>
      </c>
      <c r="G79">
        <f t="shared" si="11"/>
        <v>1</v>
      </c>
      <c r="I79">
        <f t="shared" si="12"/>
        <v>82</v>
      </c>
      <c r="J79">
        <f t="shared" si="13"/>
        <v>96</v>
      </c>
    </row>
    <row r="80" spans="3:10" x14ac:dyDescent="0.25">
      <c r="C80" s="1" t="s">
        <v>21</v>
      </c>
      <c r="D80">
        <f t="shared" si="10"/>
        <v>1</v>
      </c>
      <c r="F80" s="1" t="s">
        <v>37</v>
      </c>
      <c r="G80">
        <f t="shared" si="11"/>
        <v>2</v>
      </c>
      <c r="I80">
        <f t="shared" si="12"/>
        <v>82</v>
      </c>
      <c r="J80">
        <f t="shared" si="13"/>
        <v>41</v>
      </c>
    </row>
    <row r="81" spans="3:10" x14ac:dyDescent="0.25">
      <c r="C81" s="1" t="s">
        <v>47</v>
      </c>
      <c r="D81">
        <f t="shared" si="10"/>
        <v>3</v>
      </c>
      <c r="F81" s="1" t="s">
        <v>24</v>
      </c>
      <c r="G81">
        <f t="shared" si="11"/>
        <v>1</v>
      </c>
      <c r="I81">
        <f t="shared" si="12"/>
        <v>12</v>
      </c>
      <c r="J81">
        <f t="shared" si="13"/>
        <v>96</v>
      </c>
    </row>
    <row r="82" spans="3:10" x14ac:dyDescent="0.25">
      <c r="C82" s="1" t="s">
        <v>21</v>
      </c>
      <c r="D82">
        <f t="shared" si="10"/>
        <v>1</v>
      </c>
      <c r="F82" s="1" t="s">
        <v>37</v>
      </c>
      <c r="G82">
        <f t="shared" si="11"/>
        <v>2</v>
      </c>
      <c r="I82">
        <f t="shared" si="12"/>
        <v>82</v>
      </c>
      <c r="J82">
        <f t="shared" si="13"/>
        <v>41</v>
      </c>
    </row>
    <row r="83" spans="3:10" x14ac:dyDescent="0.25">
      <c r="C83" s="1" t="s">
        <v>21</v>
      </c>
      <c r="D83">
        <f t="shared" si="10"/>
        <v>1</v>
      </c>
      <c r="F83" s="1" t="s">
        <v>37</v>
      </c>
      <c r="G83">
        <f t="shared" si="11"/>
        <v>2</v>
      </c>
      <c r="I83">
        <f t="shared" si="12"/>
        <v>82</v>
      </c>
      <c r="J83">
        <f t="shared" si="13"/>
        <v>41</v>
      </c>
    </row>
    <row r="84" spans="3:10" x14ac:dyDescent="0.25">
      <c r="C84" s="1" t="s">
        <v>21</v>
      </c>
      <c r="D84">
        <f t="shared" si="10"/>
        <v>1</v>
      </c>
      <c r="F84" s="1" t="s">
        <v>35</v>
      </c>
      <c r="G84">
        <f t="shared" si="11"/>
        <v>3</v>
      </c>
      <c r="I84">
        <f t="shared" si="12"/>
        <v>82</v>
      </c>
      <c r="J84">
        <f t="shared" si="13"/>
        <v>14.5</v>
      </c>
    </row>
    <row r="85" spans="3:10" x14ac:dyDescent="0.25">
      <c r="C85" s="1" t="s">
        <v>47</v>
      </c>
      <c r="D85">
        <f t="shared" si="10"/>
        <v>3</v>
      </c>
      <c r="F85" s="1" t="s">
        <v>24</v>
      </c>
      <c r="G85">
        <f t="shared" si="11"/>
        <v>1</v>
      </c>
      <c r="I85">
        <f t="shared" si="12"/>
        <v>12</v>
      </c>
      <c r="J85">
        <f t="shared" si="13"/>
        <v>96</v>
      </c>
    </row>
    <row r="86" spans="3:10" x14ac:dyDescent="0.25">
      <c r="C86" s="1" t="s">
        <v>47</v>
      </c>
      <c r="D86">
        <f t="shared" si="10"/>
        <v>3</v>
      </c>
      <c r="F86" s="1" t="s">
        <v>37</v>
      </c>
      <c r="G86">
        <f t="shared" si="11"/>
        <v>2</v>
      </c>
      <c r="I86">
        <f t="shared" si="12"/>
        <v>12</v>
      </c>
      <c r="J86">
        <f t="shared" si="13"/>
        <v>41</v>
      </c>
    </row>
    <row r="87" spans="3:10" x14ac:dyDescent="0.25">
      <c r="C87" s="1" t="s">
        <v>21</v>
      </c>
      <c r="D87">
        <f t="shared" si="10"/>
        <v>1</v>
      </c>
      <c r="F87" s="1" t="s">
        <v>37</v>
      </c>
      <c r="G87">
        <f t="shared" si="11"/>
        <v>2</v>
      </c>
      <c r="I87">
        <f t="shared" si="12"/>
        <v>82</v>
      </c>
      <c r="J87">
        <f t="shared" si="13"/>
        <v>41</v>
      </c>
    </row>
    <row r="88" spans="3:10" x14ac:dyDescent="0.25">
      <c r="C88" s="1" t="s">
        <v>47</v>
      </c>
      <c r="D88">
        <f t="shared" si="10"/>
        <v>3</v>
      </c>
      <c r="F88" s="1" t="s">
        <v>37</v>
      </c>
      <c r="G88">
        <f t="shared" si="11"/>
        <v>2</v>
      </c>
      <c r="I88">
        <f t="shared" si="12"/>
        <v>12</v>
      </c>
      <c r="J88">
        <f t="shared" si="13"/>
        <v>41</v>
      </c>
    </row>
    <row r="89" spans="3:10" x14ac:dyDescent="0.25">
      <c r="C89" s="1" t="s">
        <v>21</v>
      </c>
      <c r="D89">
        <f t="shared" si="10"/>
        <v>1</v>
      </c>
      <c r="F89" s="1" t="s">
        <v>24</v>
      </c>
      <c r="G89">
        <f t="shared" si="11"/>
        <v>1</v>
      </c>
      <c r="I89">
        <f t="shared" si="12"/>
        <v>82</v>
      </c>
      <c r="J89">
        <f t="shared" si="13"/>
        <v>96</v>
      </c>
    </row>
    <row r="90" spans="3:10" x14ac:dyDescent="0.25">
      <c r="C90" s="1" t="s">
        <v>21</v>
      </c>
      <c r="D90">
        <f t="shared" si="10"/>
        <v>1</v>
      </c>
      <c r="F90" s="1" t="s">
        <v>37</v>
      </c>
      <c r="G90">
        <f t="shared" si="11"/>
        <v>2</v>
      </c>
      <c r="I90">
        <f t="shared" si="12"/>
        <v>82</v>
      </c>
      <c r="J90">
        <f t="shared" si="13"/>
        <v>41</v>
      </c>
    </row>
    <row r="91" spans="3:10" x14ac:dyDescent="0.25">
      <c r="C91" s="1" t="s">
        <v>21</v>
      </c>
      <c r="D91">
        <f t="shared" si="10"/>
        <v>1</v>
      </c>
      <c r="F91" s="1" t="s">
        <v>37</v>
      </c>
      <c r="G91">
        <f t="shared" si="11"/>
        <v>2</v>
      </c>
      <c r="I91">
        <f t="shared" si="12"/>
        <v>82</v>
      </c>
      <c r="J91">
        <f t="shared" si="13"/>
        <v>41</v>
      </c>
    </row>
    <row r="92" spans="3:10" x14ac:dyDescent="0.25">
      <c r="C92" s="1" t="s">
        <v>21</v>
      </c>
      <c r="D92">
        <f t="shared" si="10"/>
        <v>1</v>
      </c>
      <c r="F92" s="1" t="s">
        <v>24</v>
      </c>
      <c r="G92">
        <f t="shared" si="11"/>
        <v>1</v>
      </c>
      <c r="I92">
        <f t="shared" si="12"/>
        <v>82</v>
      </c>
      <c r="J92">
        <f t="shared" si="13"/>
        <v>96</v>
      </c>
    </row>
    <row r="93" spans="3:10" x14ac:dyDescent="0.25">
      <c r="C93" s="1" t="s">
        <v>21</v>
      </c>
      <c r="D93">
        <f t="shared" si="10"/>
        <v>1</v>
      </c>
      <c r="F93" s="1" t="s">
        <v>35</v>
      </c>
      <c r="G93">
        <f t="shared" si="11"/>
        <v>3</v>
      </c>
      <c r="I93">
        <f t="shared" si="12"/>
        <v>82</v>
      </c>
      <c r="J93">
        <f t="shared" si="13"/>
        <v>14.5</v>
      </c>
    </row>
    <row r="94" spans="3:10" x14ac:dyDescent="0.25">
      <c r="C94" s="1" t="s">
        <v>21</v>
      </c>
      <c r="D94">
        <f t="shared" si="10"/>
        <v>1</v>
      </c>
      <c r="F94" s="1" t="s">
        <v>24</v>
      </c>
      <c r="G94">
        <f t="shared" si="11"/>
        <v>1</v>
      </c>
      <c r="I94">
        <f t="shared" si="12"/>
        <v>82</v>
      </c>
      <c r="J94">
        <f t="shared" si="13"/>
        <v>96</v>
      </c>
    </row>
    <row r="95" spans="3:10" x14ac:dyDescent="0.25">
      <c r="C95" s="1" t="s">
        <v>47</v>
      </c>
      <c r="D95">
        <f t="shared" si="10"/>
        <v>3</v>
      </c>
      <c r="F95" s="1" t="s">
        <v>35</v>
      </c>
      <c r="G95">
        <f t="shared" si="11"/>
        <v>3</v>
      </c>
      <c r="I95">
        <f t="shared" si="12"/>
        <v>12</v>
      </c>
      <c r="J95">
        <f t="shared" si="13"/>
        <v>14.5</v>
      </c>
    </row>
    <row r="96" spans="3:10" x14ac:dyDescent="0.25">
      <c r="C96" s="1" t="s">
        <v>21</v>
      </c>
      <c r="D96">
        <f t="shared" si="10"/>
        <v>1</v>
      </c>
      <c r="F96" s="1" t="s">
        <v>35</v>
      </c>
      <c r="G96">
        <f t="shared" si="11"/>
        <v>3</v>
      </c>
      <c r="I96">
        <f t="shared" si="12"/>
        <v>82</v>
      </c>
      <c r="J96">
        <f t="shared" si="13"/>
        <v>14.5</v>
      </c>
    </row>
    <row r="97" spans="3:10" x14ac:dyDescent="0.25">
      <c r="C97" s="1" t="s">
        <v>47</v>
      </c>
      <c r="D97">
        <f t="shared" si="10"/>
        <v>3</v>
      </c>
      <c r="F97" s="1" t="s">
        <v>37</v>
      </c>
      <c r="G97">
        <f t="shared" si="11"/>
        <v>2</v>
      </c>
      <c r="I97">
        <f t="shared" si="12"/>
        <v>12</v>
      </c>
      <c r="J97">
        <f t="shared" si="13"/>
        <v>41</v>
      </c>
    </row>
    <row r="98" spans="3:10" x14ac:dyDescent="0.25">
      <c r="C98" s="1" t="s">
        <v>47</v>
      </c>
      <c r="D98">
        <f t="shared" si="10"/>
        <v>3</v>
      </c>
      <c r="F98" s="1" t="s">
        <v>37</v>
      </c>
      <c r="G98">
        <f t="shared" si="11"/>
        <v>2</v>
      </c>
      <c r="I98">
        <f t="shared" si="12"/>
        <v>12</v>
      </c>
      <c r="J98">
        <f t="shared" si="13"/>
        <v>41</v>
      </c>
    </row>
    <row r="99" spans="3:10" x14ac:dyDescent="0.25">
      <c r="C99" s="1" t="s">
        <v>32</v>
      </c>
      <c r="D99">
        <f t="shared" si="10"/>
        <v>2</v>
      </c>
      <c r="F99" s="1" t="s">
        <v>24</v>
      </c>
      <c r="G99">
        <f t="shared" si="11"/>
        <v>1</v>
      </c>
      <c r="I99">
        <f t="shared" si="12"/>
        <v>26.5</v>
      </c>
      <c r="J99">
        <f t="shared" si="13"/>
        <v>96</v>
      </c>
    </row>
    <row r="100" spans="3:10" x14ac:dyDescent="0.25">
      <c r="C100" s="1" t="s">
        <v>47</v>
      </c>
      <c r="D100">
        <f t="shared" si="10"/>
        <v>3</v>
      </c>
      <c r="F100" s="1" t="s">
        <v>24</v>
      </c>
      <c r="G100">
        <f t="shared" si="11"/>
        <v>1</v>
      </c>
      <c r="I100">
        <f t="shared" si="12"/>
        <v>12</v>
      </c>
      <c r="J100">
        <f t="shared" si="13"/>
        <v>96</v>
      </c>
    </row>
    <row r="101" spans="3:10" x14ac:dyDescent="0.25">
      <c r="C101" s="1" t="s">
        <v>32</v>
      </c>
      <c r="D101">
        <f t="shared" si="10"/>
        <v>2</v>
      </c>
      <c r="F101" s="1" t="s">
        <v>35</v>
      </c>
      <c r="G101">
        <f t="shared" si="11"/>
        <v>3</v>
      </c>
      <c r="I101">
        <f t="shared" si="12"/>
        <v>26.5</v>
      </c>
      <c r="J101">
        <f t="shared" si="13"/>
        <v>14.5</v>
      </c>
    </row>
    <row r="102" spans="3:10" x14ac:dyDescent="0.25">
      <c r="C102" s="1" t="s">
        <v>21</v>
      </c>
      <c r="D102">
        <f t="shared" si="10"/>
        <v>1</v>
      </c>
      <c r="F102" s="1" t="s">
        <v>35</v>
      </c>
      <c r="G102">
        <f t="shared" si="11"/>
        <v>3</v>
      </c>
      <c r="I102">
        <f t="shared" si="12"/>
        <v>82</v>
      </c>
      <c r="J102">
        <f t="shared" si="13"/>
        <v>14.5</v>
      </c>
    </row>
    <row r="103" spans="3:10" x14ac:dyDescent="0.25">
      <c r="C103" s="1" t="s">
        <v>21</v>
      </c>
      <c r="D103">
        <f t="shared" si="10"/>
        <v>1</v>
      </c>
      <c r="F103" s="1" t="s">
        <v>24</v>
      </c>
      <c r="G103">
        <f t="shared" si="11"/>
        <v>1</v>
      </c>
      <c r="I103">
        <f t="shared" si="12"/>
        <v>82</v>
      </c>
      <c r="J103">
        <f t="shared" si="13"/>
        <v>96</v>
      </c>
    </row>
    <row r="104" spans="3:10" x14ac:dyDescent="0.25">
      <c r="C104" s="1" t="s">
        <v>47</v>
      </c>
      <c r="D104">
        <f t="shared" si="10"/>
        <v>3</v>
      </c>
      <c r="F104" s="1" t="s">
        <v>35</v>
      </c>
      <c r="G104">
        <f t="shared" si="11"/>
        <v>3</v>
      </c>
      <c r="I104">
        <f t="shared" si="12"/>
        <v>12</v>
      </c>
      <c r="J104">
        <f t="shared" si="13"/>
        <v>14.5</v>
      </c>
    </row>
    <row r="105" spans="3:10" x14ac:dyDescent="0.25">
      <c r="C105" s="1" t="s">
        <v>21</v>
      </c>
      <c r="D105">
        <f t="shared" si="10"/>
        <v>1</v>
      </c>
      <c r="F105" s="1" t="s">
        <v>24</v>
      </c>
      <c r="G105">
        <f t="shared" si="11"/>
        <v>1</v>
      </c>
      <c r="I105">
        <f t="shared" si="12"/>
        <v>82</v>
      </c>
      <c r="J105">
        <f t="shared" si="13"/>
        <v>96</v>
      </c>
    </row>
    <row r="106" spans="3:10" x14ac:dyDescent="0.25">
      <c r="C106" s="1" t="s">
        <v>21</v>
      </c>
      <c r="D106">
        <f t="shared" si="10"/>
        <v>1</v>
      </c>
      <c r="F106" s="1" t="s">
        <v>24</v>
      </c>
      <c r="G106">
        <f t="shared" si="11"/>
        <v>1</v>
      </c>
      <c r="I106">
        <f t="shared" si="12"/>
        <v>82</v>
      </c>
      <c r="J106">
        <f t="shared" si="13"/>
        <v>96</v>
      </c>
    </row>
    <row r="107" spans="3:10" x14ac:dyDescent="0.25">
      <c r="C107" s="1" t="s">
        <v>21</v>
      </c>
      <c r="D107">
        <f t="shared" si="10"/>
        <v>1</v>
      </c>
      <c r="F107" s="1" t="s">
        <v>24</v>
      </c>
      <c r="G107">
        <f t="shared" si="11"/>
        <v>1</v>
      </c>
      <c r="I107">
        <f t="shared" si="12"/>
        <v>82</v>
      </c>
      <c r="J107">
        <f t="shared" si="13"/>
        <v>96</v>
      </c>
    </row>
    <row r="108" spans="3:10" x14ac:dyDescent="0.25">
      <c r="C108" s="1" t="s">
        <v>21</v>
      </c>
      <c r="D108">
        <f t="shared" si="10"/>
        <v>1</v>
      </c>
      <c r="F108" s="1" t="s">
        <v>24</v>
      </c>
      <c r="G108">
        <f t="shared" si="11"/>
        <v>1</v>
      </c>
      <c r="I108">
        <f t="shared" si="12"/>
        <v>82</v>
      </c>
      <c r="J108">
        <f t="shared" si="13"/>
        <v>96</v>
      </c>
    </row>
    <row r="109" spans="3:10" x14ac:dyDescent="0.25">
      <c r="C109" s="1" t="s">
        <v>47</v>
      </c>
      <c r="D109">
        <f t="shared" si="10"/>
        <v>3</v>
      </c>
      <c r="F109" s="1" t="s">
        <v>24</v>
      </c>
      <c r="G109">
        <f t="shared" si="11"/>
        <v>1</v>
      </c>
      <c r="I109">
        <f t="shared" si="12"/>
        <v>12</v>
      </c>
      <c r="J109">
        <f t="shared" si="13"/>
        <v>96</v>
      </c>
    </row>
    <row r="110" spans="3:10" x14ac:dyDescent="0.25">
      <c r="C110" s="1" t="s">
        <v>21</v>
      </c>
      <c r="D110">
        <f t="shared" si="10"/>
        <v>1</v>
      </c>
      <c r="F110" s="1" t="s">
        <v>24</v>
      </c>
      <c r="G110">
        <f t="shared" si="11"/>
        <v>1</v>
      </c>
      <c r="I110">
        <f t="shared" si="12"/>
        <v>82</v>
      </c>
      <c r="J110">
        <f t="shared" si="13"/>
        <v>96</v>
      </c>
    </row>
    <row r="111" spans="3:10" x14ac:dyDescent="0.25">
      <c r="C111" s="1" t="s">
        <v>47</v>
      </c>
      <c r="D111">
        <f t="shared" si="10"/>
        <v>3</v>
      </c>
      <c r="F111" s="1" t="s">
        <v>35</v>
      </c>
      <c r="G111">
        <f t="shared" si="11"/>
        <v>3</v>
      </c>
      <c r="I111">
        <f t="shared" si="12"/>
        <v>12</v>
      </c>
      <c r="J111">
        <f t="shared" si="13"/>
        <v>14.5</v>
      </c>
    </row>
    <row r="112" spans="3:10" x14ac:dyDescent="0.25">
      <c r="C112" s="1" t="s">
        <v>21</v>
      </c>
      <c r="D112">
        <f t="shared" si="10"/>
        <v>1</v>
      </c>
      <c r="F112" s="1" t="s">
        <v>24</v>
      </c>
      <c r="G112">
        <f t="shared" si="11"/>
        <v>1</v>
      </c>
      <c r="I112">
        <f t="shared" si="12"/>
        <v>82</v>
      </c>
      <c r="J112">
        <f t="shared" si="13"/>
        <v>96</v>
      </c>
    </row>
    <row r="113" spans="3:10" x14ac:dyDescent="0.25">
      <c r="C113" s="1" t="s">
        <v>21</v>
      </c>
      <c r="D113">
        <f t="shared" si="10"/>
        <v>1</v>
      </c>
      <c r="F113" s="1" t="s">
        <v>37</v>
      </c>
      <c r="G113">
        <f t="shared" si="11"/>
        <v>2</v>
      </c>
      <c r="I113">
        <f t="shared" si="12"/>
        <v>82</v>
      </c>
      <c r="J113">
        <f t="shared" si="13"/>
        <v>41</v>
      </c>
    </row>
    <row r="114" spans="3:10" x14ac:dyDescent="0.25">
      <c r="C114" s="1" t="s">
        <v>21</v>
      </c>
      <c r="D114">
        <f t="shared" si="10"/>
        <v>1</v>
      </c>
      <c r="F114" s="1" t="s">
        <v>24</v>
      </c>
      <c r="G114">
        <f t="shared" si="11"/>
        <v>1</v>
      </c>
      <c r="I114">
        <f t="shared" si="12"/>
        <v>82</v>
      </c>
      <c r="J114">
        <f t="shared" si="13"/>
        <v>96</v>
      </c>
    </row>
    <row r="115" spans="3:10" x14ac:dyDescent="0.25">
      <c r="C115" s="1" t="s">
        <v>21</v>
      </c>
      <c r="D115">
        <f t="shared" si="10"/>
        <v>1</v>
      </c>
      <c r="F115" s="1" t="s">
        <v>24</v>
      </c>
      <c r="G115">
        <f t="shared" si="11"/>
        <v>1</v>
      </c>
      <c r="I115">
        <f t="shared" si="12"/>
        <v>82</v>
      </c>
      <c r="J115">
        <f t="shared" si="13"/>
        <v>96</v>
      </c>
    </row>
    <row r="116" spans="3:10" x14ac:dyDescent="0.25">
      <c r="C116" s="1" t="s">
        <v>21</v>
      </c>
      <c r="D116">
        <f t="shared" si="10"/>
        <v>1</v>
      </c>
      <c r="F116" s="1" t="s">
        <v>24</v>
      </c>
      <c r="G116">
        <f t="shared" si="11"/>
        <v>1</v>
      </c>
      <c r="I116">
        <f t="shared" si="12"/>
        <v>82</v>
      </c>
      <c r="J116">
        <f t="shared" si="13"/>
        <v>96</v>
      </c>
    </row>
    <row r="117" spans="3:10" x14ac:dyDescent="0.25">
      <c r="C117" s="1" t="s">
        <v>21</v>
      </c>
      <c r="D117">
        <f t="shared" si="10"/>
        <v>1</v>
      </c>
      <c r="F117" s="1" t="s">
        <v>24</v>
      </c>
      <c r="G117">
        <f t="shared" si="11"/>
        <v>1</v>
      </c>
      <c r="I117">
        <f t="shared" si="12"/>
        <v>82</v>
      </c>
      <c r="J117">
        <f t="shared" si="13"/>
        <v>96</v>
      </c>
    </row>
    <row r="118" spans="3:10" x14ac:dyDescent="0.25">
      <c r="C118" s="1" t="s">
        <v>21</v>
      </c>
      <c r="D118">
        <f t="shared" si="10"/>
        <v>1</v>
      </c>
      <c r="F118" s="1" t="s">
        <v>24</v>
      </c>
      <c r="G118">
        <f t="shared" si="11"/>
        <v>1</v>
      </c>
      <c r="I118">
        <f t="shared" si="12"/>
        <v>82</v>
      </c>
      <c r="J118">
        <f t="shared" si="13"/>
        <v>96</v>
      </c>
    </row>
    <row r="119" spans="3:10" x14ac:dyDescent="0.25">
      <c r="C119" s="1" t="s">
        <v>21</v>
      </c>
      <c r="D119">
        <f t="shared" si="10"/>
        <v>1</v>
      </c>
      <c r="F119" s="1" t="s">
        <v>24</v>
      </c>
      <c r="G119">
        <f t="shared" si="11"/>
        <v>1</v>
      </c>
      <c r="I119">
        <f t="shared" si="12"/>
        <v>82</v>
      </c>
      <c r="J119">
        <f t="shared" si="13"/>
        <v>96</v>
      </c>
    </row>
    <row r="120" spans="3:10" x14ac:dyDescent="0.25">
      <c r="C120" s="1" t="s">
        <v>47</v>
      </c>
      <c r="D120">
        <f t="shared" si="10"/>
        <v>3</v>
      </c>
      <c r="F120" s="1" t="s">
        <v>24</v>
      </c>
      <c r="G120">
        <f t="shared" si="11"/>
        <v>1</v>
      </c>
      <c r="I120">
        <f t="shared" si="12"/>
        <v>12</v>
      </c>
      <c r="J120">
        <f t="shared" si="13"/>
        <v>96</v>
      </c>
    </row>
    <row r="121" spans="3:10" x14ac:dyDescent="0.25">
      <c r="C121" s="1" t="s">
        <v>21</v>
      </c>
      <c r="D121">
        <f t="shared" si="10"/>
        <v>1</v>
      </c>
      <c r="F121" s="1" t="s">
        <v>24</v>
      </c>
      <c r="G121">
        <f t="shared" si="11"/>
        <v>1</v>
      </c>
      <c r="I121">
        <f t="shared" si="12"/>
        <v>82</v>
      </c>
      <c r="J121">
        <f t="shared" si="13"/>
        <v>96</v>
      </c>
    </row>
    <row r="122" spans="3:10" x14ac:dyDescent="0.25">
      <c r="C122" s="1" t="s">
        <v>21</v>
      </c>
      <c r="D122">
        <f t="shared" si="10"/>
        <v>1</v>
      </c>
      <c r="F122" s="1" t="s">
        <v>37</v>
      </c>
      <c r="G122">
        <f t="shared" si="11"/>
        <v>2</v>
      </c>
      <c r="I122">
        <f t="shared" si="12"/>
        <v>82</v>
      </c>
      <c r="J122">
        <f t="shared" si="13"/>
        <v>41</v>
      </c>
    </row>
    <row r="123" spans="3:10" x14ac:dyDescent="0.25">
      <c r="C123" s="1" t="s">
        <v>21</v>
      </c>
      <c r="D123">
        <f t="shared" si="10"/>
        <v>1</v>
      </c>
      <c r="F123" s="1" t="s">
        <v>24</v>
      </c>
      <c r="G123">
        <f t="shared" si="11"/>
        <v>1</v>
      </c>
      <c r="I123">
        <f t="shared" si="12"/>
        <v>82</v>
      </c>
      <c r="J123">
        <f t="shared" si="13"/>
        <v>96</v>
      </c>
    </row>
    <row r="124" spans="3:10" x14ac:dyDescent="0.25">
      <c r="C124" s="1" t="s">
        <v>21</v>
      </c>
      <c r="D124">
        <f t="shared" si="10"/>
        <v>1</v>
      </c>
      <c r="F124" s="1" t="s">
        <v>37</v>
      </c>
      <c r="G124">
        <f t="shared" si="11"/>
        <v>2</v>
      </c>
      <c r="I124">
        <f t="shared" si="12"/>
        <v>82</v>
      </c>
      <c r="J124">
        <f t="shared" si="13"/>
        <v>41</v>
      </c>
    </row>
    <row r="125" spans="3:10" x14ac:dyDescent="0.25">
      <c r="C125" s="1" t="s">
        <v>21</v>
      </c>
      <c r="D125">
        <f t="shared" si="10"/>
        <v>1</v>
      </c>
      <c r="F125" s="1" t="s">
        <v>24</v>
      </c>
      <c r="G125">
        <f t="shared" si="11"/>
        <v>1</v>
      </c>
      <c r="I125">
        <f t="shared" si="12"/>
        <v>82</v>
      </c>
      <c r="J125">
        <f t="shared" si="13"/>
        <v>96</v>
      </c>
    </row>
    <row r="126" spans="3:10" x14ac:dyDescent="0.25">
      <c r="C126" s="1" t="s">
        <v>21</v>
      </c>
      <c r="D126">
        <f t="shared" si="10"/>
        <v>1</v>
      </c>
      <c r="F126" s="1" t="s">
        <v>24</v>
      </c>
      <c r="G126">
        <f t="shared" si="11"/>
        <v>1</v>
      </c>
      <c r="I126">
        <f t="shared" si="12"/>
        <v>82</v>
      </c>
      <c r="J126">
        <f t="shared" si="13"/>
        <v>96</v>
      </c>
    </row>
    <row r="127" spans="3:10" x14ac:dyDescent="0.25">
      <c r="C127" s="1" t="s">
        <v>21</v>
      </c>
      <c r="D127">
        <f t="shared" si="10"/>
        <v>1</v>
      </c>
      <c r="F127" s="1" t="s">
        <v>24</v>
      </c>
      <c r="G127">
        <f t="shared" si="11"/>
        <v>1</v>
      </c>
      <c r="I127">
        <f t="shared" si="12"/>
        <v>82</v>
      </c>
      <c r="J127">
        <f t="shared" si="13"/>
        <v>96</v>
      </c>
    </row>
    <row r="128" spans="3:10" x14ac:dyDescent="0.25">
      <c r="C128" s="1" t="s">
        <v>21</v>
      </c>
      <c r="D128">
        <f t="shared" si="10"/>
        <v>1</v>
      </c>
      <c r="F128" s="1" t="s">
        <v>24</v>
      </c>
      <c r="G128">
        <f t="shared" si="11"/>
        <v>1</v>
      </c>
      <c r="I128">
        <f t="shared" si="12"/>
        <v>82</v>
      </c>
      <c r="J128">
        <f t="shared" si="13"/>
        <v>96</v>
      </c>
    </row>
    <row r="129" spans="3:10" x14ac:dyDescent="0.25">
      <c r="C129" s="1" t="s">
        <v>21</v>
      </c>
      <c r="D129">
        <f t="shared" si="10"/>
        <v>1</v>
      </c>
      <c r="F129" s="1" t="s">
        <v>24</v>
      </c>
      <c r="G129">
        <f t="shared" si="11"/>
        <v>1</v>
      </c>
      <c r="I129">
        <f t="shared" si="12"/>
        <v>82</v>
      </c>
      <c r="J129">
        <f t="shared" si="13"/>
        <v>96</v>
      </c>
    </row>
    <row r="130" spans="3:10" x14ac:dyDescent="0.25">
      <c r="C130" s="1" t="s">
        <v>21</v>
      </c>
      <c r="D130">
        <f t="shared" si="10"/>
        <v>1</v>
      </c>
      <c r="F130" s="1" t="s">
        <v>24</v>
      </c>
      <c r="G130">
        <f t="shared" si="11"/>
        <v>1</v>
      </c>
      <c r="I130">
        <f t="shared" si="12"/>
        <v>82</v>
      </c>
      <c r="J130">
        <f t="shared" si="13"/>
        <v>96</v>
      </c>
    </row>
    <row r="131" spans="3:10" x14ac:dyDescent="0.25">
      <c r="C131" s="1" t="s">
        <v>21</v>
      </c>
      <c r="D131">
        <f t="shared" si="10"/>
        <v>1</v>
      </c>
      <c r="F131" s="1" t="s">
        <v>24</v>
      </c>
      <c r="G131">
        <f t="shared" si="11"/>
        <v>1</v>
      </c>
      <c r="I131">
        <f t="shared" si="12"/>
        <v>82</v>
      </c>
      <c r="J131">
        <f t="shared" si="13"/>
        <v>96</v>
      </c>
    </row>
    <row r="132" spans="3:10" x14ac:dyDescent="0.25">
      <c r="C132" s="1" t="s">
        <v>32</v>
      </c>
      <c r="D132">
        <f t="shared" si="10"/>
        <v>2</v>
      </c>
      <c r="F132" s="1" t="s">
        <v>51</v>
      </c>
      <c r="G132">
        <f t="shared" si="11"/>
        <v>4</v>
      </c>
      <c r="I132">
        <f t="shared" si="12"/>
        <v>26.5</v>
      </c>
      <c r="J132">
        <f t="shared" si="13"/>
        <v>2.5</v>
      </c>
    </row>
    <row r="133" spans="3:10" x14ac:dyDescent="0.25">
      <c r="C133" s="1" t="s">
        <v>47</v>
      </c>
      <c r="D133">
        <f t="shared" si="10"/>
        <v>3</v>
      </c>
      <c r="F133" s="1" t="s">
        <v>24</v>
      </c>
      <c r="G133">
        <f t="shared" si="11"/>
        <v>1</v>
      </c>
      <c r="I133">
        <f t="shared" si="12"/>
        <v>12</v>
      </c>
      <c r="J133">
        <f t="shared" si="13"/>
        <v>96</v>
      </c>
    </row>
    <row r="134" spans="3:10" x14ac:dyDescent="0.25">
      <c r="C134" s="1" t="s">
        <v>21</v>
      </c>
      <c r="D134">
        <f t="shared" si="10"/>
        <v>1</v>
      </c>
      <c r="F134" s="1" t="s">
        <v>37</v>
      </c>
      <c r="G134">
        <f t="shared" si="11"/>
        <v>2</v>
      </c>
      <c r="I134">
        <f t="shared" si="12"/>
        <v>82</v>
      </c>
      <c r="J134">
        <f t="shared" si="13"/>
        <v>41</v>
      </c>
    </row>
    <row r="135" spans="3:10" x14ac:dyDescent="0.25">
      <c r="C135" s="1" t="s">
        <v>21</v>
      </c>
      <c r="D135">
        <f t="shared" si="10"/>
        <v>1</v>
      </c>
      <c r="F135" s="1" t="s">
        <v>24</v>
      </c>
      <c r="G135">
        <f t="shared" si="11"/>
        <v>1</v>
      </c>
      <c r="I135">
        <f t="shared" si="12"/>
        <v>82</v>
      </c>
      <c r="J135">
        <f t="shared" si="13"/>
        <v>96</v>
      </c>
    </row>
    <row r="136" spans="3:10" x14ac:dyDescent="0.25">
      <c r="C136" s="1" t="s">
        <v>21</v>
      </c>
      <c r="D136">
        <f t="shared" si="10"/>
        <v>1</v>
      </c>
      <c r="F136" s="1" t="s">
        <v>24</v>
      </c>
      <c r="G136">
        <f t="shared" si="11"/>
        <v>1</v>
      </c>
      <c r="I136">
        <f t="shared" si="12"/>
        <v>82</v>
      </c>
      <c r="J136">
        <f t="shared" si="13"/>
        <v>96</v>
      </c>
    </row>
    <row r="137" spans="3:10" x14ac:dyDescent="0.25">
      <c r="C137" s="1" t="s">
        <v>21</v>
      </c>
      <c r="D137">
        <f t="shared" si="10"/>
        <v>1</v>
      </c>
      <c r="F137" s="1" t="s">
        <v>37</v>
      </c>
      <c r="G137">
        <f t="shared" si="11"/>
        <v>2</v>
      </c>
      <c r="I137">
        <f t="shared" si="12"/>
        <v>82</v>
      </c>
      <c r="J137">
        <f t="shared" si="13"/>
        <v>41</v>
      </c>
    </row>
    <row r="138" spans="3:10" x14ac:dyDescent="0.25">
      <c r="C138" s="1" t="s">
        <v>21</v>
      </c>
      <c r="D138">
        <f t="shared" si="10"/>
        <v>1</v>
      </c>
      <c r="F138" s="1" t="s">
        <v>37</v>
      </c>
      <c r="G138">
        <f t="shared" si="11"/>
        <v>2</v>
      </c>
      <c r="I138">
        <f t="shared" si="12"/>
        <v>82</v>
      </c>
      <c r="J138">
        <f t="shared" si="13"/>
        <v>41</v>
      </c>
    </row>
    <row r="139" spans="3:10" x14ac:dyDescent="0.25">
      <c r="C139" s="1" t="s">
        <v>21</v>
      </c>
      <c r="D139">
        <f t="shared" si="10"/>
        <v>1</v>
      </c>
      <c r="F139" s="1" t="s">
        <v>37</v>
      </c>
      <c r="G139">
        <f t="shared" si="11"/>
        <v>2</v>
      </c>
      <c r="I139">
        <f t="shared" si="12"/>
        <v>82</v>
      </c>
      <c r="J139">
        <f t="shared" si="13"/>
        <v>41</v>
      </c>
    </row>
    <row r="140" spans="3:10" x14ac:dyDescent="0.25">
      <c r="C140" s="1" t="s">
        <v>32</v>
      </c>
      <c r="D140">
        <f t="shared" si="10"/>
        <v>2</v>
      </c>
      <c r="F140" s="1" t="s">
        <v>35</v>
      </c>
      <c r="G140">
        <f t="shared" si="11"/>
        <v>3</v>
      </c>
      <c r="I140">
        <f t="shared" si="12"/>
        <v>26.5</v>
      </c>
      <c r="J140">
        <f t="shared" si="13"/>
        <v>14.5</v>
      </c>
    </row>
    <row r="141" spans="3:10" x14ac:dyDescent="0.25">
      <c r="C141" s="1" t="s">
        <v>21</v>
      </c>
      <c r="D141">
        <f t="shared" ref="D141:D145" si="14">_xlfn.IFS(C141=$C$6, 1, C141=$C$7, 2, C141=$C$8, 3)</f>
        <v>1</v>
      </c>
      <c r="F141" s="1" t="s">
        <v>24</v>
      </c>
      <c r="G141">
        <f t="shared" ref="G141:G145" si="15">_xlfn.IFS(F141=$D$4, 1, F141=$E$4, 2, F141=$F$4, 3, F141=$G$4, 4)</f>
        <v>1</v>
      </c>
      <c r="I141">
        <f t="shared" ref="I141:I145" si="16">_xlfn.RANK.AVG(D141, $D$12:$D$145, 0)</f>
        <v>82</v>
      </c>
      <c r="J141">
        <f t="shared" ref="J141:J145" si="17">_xlfn.RANK.AVG(G141, $G$12:$G$145, 0)</f>
        <v>96</v>
      </c>
    </row>
    <row r="142" spans="3:10" x14ac:dyDescent="0.25">
      <c r="C142" s="1" t="s">
        <v>21</v>
      </c>
      <c r="D142">
        <f t="shared" si="14"/>
        <v>1</v>
      </c>
      <c r="F142" s="1" t="s">
        <v>35</v>
      </c>
      <c r="G142">
        <f t="shared" si="15"/>
        <v>3</v>
      </c>
      <c r="I142">
        <f t="shared" si="16"/>
        <v>82</v>
      </c>
      <c r="J142">
        <f t="shared" si="17"/>
        <v>14.5</v>
      </c>
    </row>
    <row r="143" spans="3:10" x14ac:dyDescent="0.25">
      <c r="C143" s="1" t="s">
        <v>21</v>
      </c>
      <c r="D143">
        <f t="shared" si="14"/>
        <v>1</v>
      </c>
      <c r="F143" s="1" t="s">
        <v>37</v>
      </c>
      <c r="G143">
        <f t="shared" si="15"/>
        <v>2</v>
      </c>
      <c r="I143">
        <f t="shared" si="16"/>
        <v>82</v>
      </c>
      <c r="J143">
        <f t="shared" si="17"/>
        <v>41</v>
      </c>
    </row>
    <row r="144" spans="3:10" x14ac:dyDescent="0.25">
      <c r="C144" s="1" t="s">
        <v>21</v>
      </c>
      <c r="D144">
        <f t="shared" si="14"/>
        <v>1</v>
      </c>
      <c r="F144" s="1" t="s">
        <v>37</v>
      </c>
      <c r="G144">
        <f t="shared" si="15"/>
        <v>2</v>
      </c>
      <c r="I144">
        <f t="shared" si="16"/>
        <v>82</v>
      </c>
      <c r="J144">
        <f t="shared" si="17"/>
        <v>41</v>
      </c>
    </row>
    <row r="145" spans="3:10" x14ac:dyDescent="0.25">
      <c r="C145" s="1" t="s">
        <v>21</v>
      </c>
      <c r="D145">
        <f t="shared" si="14"/>
        <v>1</v>
      </c>
      <c r="F145" s="1" t="s">
        <v>37</v>
      </c>
      <c r="G145">
        <f t="shared" si="15"/>
        <v>2</v>
      </c>
      <c r="I145">
        <f t="shared" si="16"/>
        <v>82</v>
      </c>
      <c r="J145">
        <f t="shared" si="17"/>
        <v>41</v>
      </c>
    </row>
  </sheetData>
  <mergeCells count="3">
    <mergeCell ref="D3:G3"/>
    <mergeCell ref="I11:J11"/>
    <mergeCell ref="L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90E1-26F6-4996-AB5F-5290B83CFE74}">
  <dimension ref="C3:P147"/>
  <sheetViews>
    <sheetView workbookViewId="0">
      <selection activeCell="Q12" sqref="Q12"/>
    </sheetView>
  </sheetViews>
  <sheetFormatPr defaultRowHeight="13.2" x14ac:dyDescent="0.25"/>
  <sheetData>
    <row r="3" spans="3:16" x14ac:dyDescent="0.25">
      <c r="D3" s="8" t="s">
        <v>103</v>
      </c>
      <c r="E3" s="3"/>
      <c r="F3" s="3"/>
      <c r="G3" s="3"/>
      <c r="L3" s="8" t="s">
        <v>100</v>
      </c>
      <c r="M3" s="3"/>
      <c r="N3" s="3"/>
    </row>
    <row r="4" spans="3:16" x14ac:dyDescent="0.25">
      <c r="C4" s="5" t="s">
        <v>98</v>
      </c>
      <c r="D4" s="4" t="s">
        <v>24</v>
      </c>
      <c r="E4" s="4" t="s">
        <v>37</v>
      </c>
      <c r="F4" s="4" t="s">
        <v>35</v>
      </c>
      <c r="G4" s="4" t="s">
        <v>51</v>
      </c>
      <c r="H4" s="6" t="s">
        <v>82</v>
      </c>
      <c r="J4" s="5" t="s">
        <v>98</v>
      </c>
      <c r="K4" s="4" t="s">
        <v>24</v>
      </c>
      <c r="L4" s="4" t="s">
        <v>37</v>
      </c>
      <c r="M4" s="4" t="s">
        <v>35</v>
      </c>
      <c r="N4" s="4" t="s">
        <v>51</v>
      </c>
    </row>
    <row r="5" spans="3:16" x14ac:dyDescent="0.25">
      <c r="C5" s="5" t="s">
        <v>96</v>
      </c>
      <c r="J5" s="5" t="s">
        <v>96</v>
      </c>
    </row>
    <row r="6" spans="3:16" x14ac:dyDescent="0.25">
      <c r="C6" s="4" t="s">
        <v>22</v>
      </c>
      <c r="D6">
        <f>COUNTIFS('Ответы на форму (1)'!$N$2:$N$135, Лист8!C6, 'Ответы на форму (1)'!$P$2:$P$135, Лист8!$D$4)</f>
        <v>37</v>
      </c>
      <c r="E6">
        <f>COUNTIFS('Ответы на форму (1)'!$N$2:$N$135, Лист8!C6, 'Ответы на форму (1)'!$P$2:$P$135, Лист8!$E$4)</f>
        <v>21</v>
      </c>
      <c r="F6">
        <f>COUNTIFS('Ответы на форму (1)'!$N$2:$N$135, Лист8!C6, 'Ответы на форму (1)'!$P$2:$P$135, Лист8!$F$4)</f>
        <v>10</v>
      </c>
      <c r="G6">
        <f>COUNTIFS('Ответы на форму (1)'!$N$2:$N$135, Лист8!C6, 'Ответы на форму (1)'!$P$2:$P$135, Лист8!$G$4)</f>
        <v>1</v>
      </c>
      <c r="H6">
        <f>SUM(D6:G6)</f>
        <v>69</v>
      </c>
      <c r="J6" s="4" t="s">
        <v>22</v>
      </c>
      <c r="K6" s="7">
        <f>H6*$D$10/$H$10</f>
        <v>39.649253731343286</v>
      </c>
      <c r="L6" s="7">
        <f>H6*$E$10/$H$10</f>
        <v>16.992537313432837</v>
      </c>
      <c r="M6" s="7">
        <f>H6*$F$10/$H$10</f>
        <v>10.298507462686567</v>
      </c>
      <c r="N6" s="7">
        <f>H6*$G$10/$H$10</f>
        <v>2.0597014925373136</v>
      </c>
      <c r="P6" s="6" t="s">
        <v>106</v>
      </c>
    </row>
    <row r="7" spans="3:16" x14ac:dyDescent="0.25">
      <c r="C7" s="4" t="s">
        <v>28</v>
      </c>
      <c r="D7">
        <f>COUNTIFS('Ответы на форму (1)'!$N$2:$N$135, Лист8!C7, 'Ответы на форму (1)'!$P$2:$P$135, Лист8!$D$4)</f>
        <v>31</v>
      </c>
      <c r="E7">
        <f>COUNTIFS('Ответы на форму (1)'!$N$2:$N$135, Лист8!C7, 'Ответы на форму (1)'!$P$2:$P$135, Лист8!$E$4)</f>
        <v>10</v>
      </c>
      <c r="F7">
        <f>COUNTIFS('Ответы на форму (1)'!$N$2:$N$135, Лист8!C7, 'Ответы на форму (1)'!$P$2:$P$135, Лист8!$F$4)</f>
        <v>5</v>
      </c>
      <c r="G7">
        <f>COUNTIFS('Ответы на форму (1)'!$N$2:$N$135, Лист8!C7, 'Ответы на форму (1)'!$P$2:$P$135, Лист8!$G$4)</f>
        <v>1</v>
      </c>
      <c r="H7">
        <f t="shared" ref="H7:H9" si="0">SUM(D7:G7)</f>
        <v>47</v>
      </c>
      <c r="J7" s="4" t="s">
        <v>28</v>
      </c>
      <c r="K7" s="7">
        <f t="shared" ref="K7:K9" si="1">H7*$D$10/$H$10</f>
        <v>27.007462686567163</v>
      </c>
      <c r="L7" s="7">
        <f t="shared" ref="L7:L9" si="2">H7*$E$10/$H$10</f>
        <v>11.574626865671641</v>
      </c>
      <c r="M7" s="7">
        <f t="shared" ref="M7:M9" si="3">H7*$F$10/$H$10</f>
        <v>7.0149253731343286</v>
      </c>
      <c r="N7" s="7">
        <f t="shared" ref="N7:N9" si="4">H7*$G$10/$H$10</f>
        <v>1.4029850746268657</v>
      </c>
      <c r="P7">
        <f>_xlfn.CHISQ.TEST(D6:G9, K6:N9)</f>
        <v>7.9312706710127787E-2</v>
      </c>
    </row>
    <row r="8" spans="3:16" x14ac:dyDescent="0.25">
      <c r="C8" s="4" t="s">
        <v>40</v>
      </c>
      <c r="D8">
        <f>COUNTIFS('Ответы на форму (1)'!$N$2:$N$135, Лист8!C8, 'Ответы на форму (1)'!$P$2:$P$135, Лист8!$D$4)</f>
        <v>8</v>
      </c>
      <c r="E8">
        <f>COUNTIFS('Ответы на форму (1)'!$N$2:$N$135, Лист8!C8, 'Ответы на форму (1)'!$P$2:$P$135, Лист8!$E$4)</f>
        <v>1</v>
      </c>
      <c r="F8">
        <f>COUNTIFS('Ответы на форму (1)'!$N$2:$N$135, Лист8!C8, 'Ответы на форму (1)'!$P$2:$P$135, Лист8!$F$4)</f>
        <v>3</v>
      </c>
      <c r="G8">
        <f>COUNTIFS('Ответы на форму (1)'!$N$2:$N$135, Лист8!C8, 'Ответы на форму (1)'!$P$2:$P$135, Лист8!$G$4)</f>
        <v>2</v>
      </c>
      <c r="H8">
        <f t="shared" si="0"/>
        <v>14</v>
      </c>
      <c r="J8" s="4" t="s">
        <v>40</v>
      </c>
      <c r="K8" s="7">
        <f t="shared" si="1"/>
        <v>8.0447761194029859</v>
      </c>
      <c r="L8" s="7">
        <f t="shared" si="2"/>
        <v>3.4477611940298507</v>
      </c>
      <c r="M8" s="7">
        <f t="shared" si="3"/>
        <v>2.08955223880597</v>
      </c>
      <c r="N8" s="7">
        <f t="shared" si="4"/>
        <v>0.41791044776119401</v>
      </c>
    </row>
    <row r="9" spans="3:16" x14ac:dyDescent="0.25">
      <c r="C9" s="4" t="s">
        <v>35</v>
      </c>
      <c r="D9">
        <f>COUNTIFS('Ответы на форму (1)'!$N$2:$N$135, Лист8!C9, 'Ответы на форму (1)'!$P$2:$P$135, Лист8!$D$4)</f>
        <v>1</v>
      </c>
      <c r="E9">
        <f>COUNTIFS('Ответы на форму (1)'!$N$2:$N$135, Лист8!C9, 'Ответы на форму (1)'!$P$2:$P$135, Лист8!$E$4)</f>
        <v>1</v>
      </c>
      <c r="F9">
        <f>COUNTIFS('Ответы на форму (1)'!$N$2:$N$135, Лист8!C9, 'Ответы на форму (1)'!$P$2:$P$135, Лист8!$F$4)</f>
        <v>2</v>
      </c>
      <c r="G9">
        <f>COUNTIFS('Ответы на форму (1)'!$N$2:$N$135, Лист8!C9, 'Ответы на форму (1)'!$P$2:$P$135, Лист8!$G$4)</f>
        <v>0</v>
      </c>
      <c r="H9">
        <f t="shared" si="0"/>
        <v>4</v>
      </c>
      <c r="J9" s="4" t="s">
        <v>35</v>
      </c>
      <c r="K9" s="7">
        <f t="shared" si="1"/>
        <v>2.2985074626865671</v>
      </c>
      <c r="L9" s="7">
        <f t="shared" si="2"/>
        <v>0.9850746268656716</v>
      </c>
      <c r="M9" s="7">
        <f t="shared" si="3"/>
        <v>0.59701492537313428</v>
      </c>
      <c r="N9" s="7">
        <f t="shared" si="4"/>
        <v>0.11940298507462686</v>
      </c>
    </row>
    <row r="10" spans="3:16" x14ac:dyDescent="0.25">
      <c r="C10" s="6" t="s">
        <v>82</v>
      </c>
      <c r="D10">
        <f>SUM(D6:D9)</f>
        <v>77</v>
      </c>
      <c r="E10">
        <f t="shared" ref="E10:G10" si="5">SUM(E6:E9)</f>
        <v>33</v>
      </c>
      <c r="F10">
        <f t="shared" si="5"/>
        <v>20</v>
      </c>
      <c r="G10">
        <f t="shared" si="5"/>
        <v>4</v>
      </c>
      <c r="H10">
        <f>SUM(D6:G9)</f>
        <v>134</v>
      </c>
    </row>
    <row r="13" spans="3:16" x14ac:dyDescent="0.25">
      <c r="I13" s="8" t="s">
        <v>90</v>
      </c>
      <c r="J13" s="3"/>
      <c r="L13" s="5" t="s">
        <v>91</v>
      </c>
      <c r="M13" s="5" t="s">
        <v>92</v>
      </c>
      <c r="N13" s="5" t="s">
        <v>93</v>
      </c>
    </row>
    <row r="14" spans="3:16" x14ac:dyDescent="0.25">
      <c r="C14" s="1" t="s">
        <v>22</v>
      </c>
      <c r="D14">
        <f>_xlfn.IFS(C14=$C$6, 1, C14=$C$7, 2, C14=$C$8, 3, C14=$C$9, 4)</f>
        <v>1</v>
      </c>
      <c r="F14" s="1" t="s">
        <v>24</v>
      </c>
      <c r="G14">
        <f>_xlfn.IFS(F14=$D$4, 1, F14=$E$4, 2, F14=$F$4, 3, F14=$G$4, 4)</f>
        <v>1</v>
      </c>
      <c r="I14">
        <f>_xlfn.RANK.AVG(D14, $D$14:$D$147, 0)</f>
        <v>100</v>
      </c>
      <c r="J14">
        <f>_xlfn.RANK.AVG(G14, $G$14:$G$147, 0)</f>
        <v>96</v>
      </c>
      <c r="L14">
        <f>CORREL(I14:I147, J14:J147)</f>
        <v>7.1254193724261299E-3</v>
      </c>
      <c r="M14">
        <v>134</v>
      </c>
      <c r="N14">
        <v>0.17</v>
      </c>
    </row>
    <row r="15" spans="3:16" x14ac:dyDescent="0.25">
      <c r="C15" s="1" t="s">
        <v>28</v>
      </c>
      <c r="D15">
        <f t="shared" ref="D15:D78" si="6">_xlfn.IFS(C15=$C$6, 1, C15=$C$7, 2, C15=$C$8, 3, C15=$C$9, 4)</f>
        <v>2</v>
      </c>
      <c r="F15" s="1" t="s">
        <v>24</v>
      </c>
      <c r="G15">
        <f t="shared" ref="G15:G78" si="7">_xlfn.IFS(F15=$D$4, 1, F15=$E$4, 2, F15=$F$4, 3, F15=$G$4, 4)</f>
        <v>1</v>
      </c>
      <c r="I15">
        <f t="shared" ref="I15:I78" si="8">_xlfn.RANK.AVG(D15, $D$14:$D$147, 0)</f>
        <v>42</v>
      </c>
      <c r="J15">
        <f t="shared" ref="J15:J78" si="9">_xlfn.RANK.AVG(G15, $G$14:$G$147, 0)</f>
        <v>96</v>
      </c>
    </row>
    <row r="16" spans="3:16" x14ac:dyDescent="0.25">
      <c r="C16" s="1" t="s">
        <v>28</v>
      </c>
      <c r="D16">
        <f t="shared" si="6"/>
        <v>2</v>
      </c>
      <c r="F16" s="1" t="s">
        <v>24</v>
      </c>
      <c r="G16">
        <f t="shared" si="7"/>
        <v>1</v>
      </c>
      <c r="I16">
        <f t="shared" si="8"/>
        <v>42</v>
      </c>
      <c r="J16">
        <f t="shared" si="9"/>
        <v>96</v>
      </c>
      <c r="L16" s="5" t="s">
        <v>104</v>
      </c>
    </row>
    <row r="17" spans="3:10" x14ac:dyDescent="0.25">
      <c r="C17" s="1" t="s">
        <v>28</v>
      </c>
      <c r="D17">
        <f t="shared" si="6"/>
        <v>2</v>
      </c>
      <c r="F17" s="1" t="s">
        <v>24</v>
      </c>
      <c r="G17">
        <f t="shared" si="7"/>
        <v>1</v>
      </c>
      <c r="I17">
        <f t="shared" si="8"/>
        <v>42</v>
      </c>
      <c r="J17">
        <f t="shared" si="9"/>
        <v>96</v>
      </c>
    </row>
    <row r="18" spans="3:10" x14ac:dyDescent="0.25">
      <c r="C18" s="1" t="s">
        <v>28</v>
      </c>
      <c r="D18">
        <f t="shared" si="6"/>
        <v>2</v>
      </c>
      <c r="F18" s="1" t="s">
        <v>24</v>
      </c>
      <c r="G18">
        <f t="shared" si="7"/>
        <v>1</v>
      </c>
      <c r="I18">
        <f t="shared" si="8"/>
        <v>42</v>
      </c>
      <c r="J18">
        <f t="shared" si="9"/>
        <v>96</v>
      </c>
    </row>
    <row r="19" spans="3:10" x14ac:dyDescent="0.25">
      <c r="C19" s="1" t="s">
        <v>22</v>
      </c>
      <c r="D19">
        <f t="shared" si="6"/>
        <v>1</v>
      </c>
      <c r="F19" s="9" t="s">
        <v>37</v>
      </c>
      <c r="G19">
        <f t="shared" si="7"/>
        <v>2</v>
      </c>
      <c r="I19">
        <f t="shared" si="8"/>
        <v>100</v>
      </c>
      <c r="J19">
        <f t="shared" si="9"/>
        <v>41</v>
      </c>
    </row>
    <row r="20" spans="3:10" x14ac:dyDescent="0.25">
      <c r="C20" s="1" t="s">
        <v>22</v>
      </c>
      <c r="D20">
        <f t="shared" si="6"/>
        <v>1</v>
      </c>
      <c r="F20" s="1" t="s">
        <v>24</v>
      </c>
      <c r="G20">
        <f t="shared" si="7"/>
        <v>1</v>
      </c>
      <c r="I20">
        <f t="shared" si="8"/>
        <v>100</v>
      </c>
      <c r="J20">
        <f t="shared" si="9"/>
        <v>96</v>
      </c>
    </row>
    <row r="21" spans="3:10" x14ac:dyDescent="0.25">
      <c r="C21" s="1" t="s">
        <v>22</v>
      </c>
      <c r="D21">
        <f t="shared" si="6"/>
        <v>1</v>
      </c>
      <c r="F21" s="1" t="s">
        <v>24</v>
      </c>
      <c r="G21">
        <f t="shared" si="7"/>
        <v>1</v>
      </c>
      <c r="I21">
        <f t="shared" si="8"/>
        <v>100</v>
      </c>
      <c r="J21">
        <f t="shared" si="9"/>
        <v>96</v>
      </c>
    </row>
    <row r="22" spans="3:10" x14ac:dyDescent="0.25">
      <c r="C22" s="1" t="s">
        <v>40</v>
      </c>
      <c r="D22">
        <f t="shared" si="6"/>
        <v>3</v>
      </c>
      <c r="F22" s="1" t="s">
        <v>37</v>
      </c>
      <c r="G22">
        <f t="shared" si="7"/>
        <v>2</v>
      </c>
      <c r="I22">
        <f t="shared" si="8"/>
        <v>11.5</v>
      </c>
      <c r="J22">
        <f t="shared" si="9"/>
        <v>41</v>
      </c>
    </row>
    <row r="23" spans="3:10" x14ac:dyDescent="0.25">
      <c r="C23" s="1" t="s">
        <v>22</v>
      </c>
      <c r="D23">
        <f t="shared" si="6"/>
        <v>1</v>
      </c>
      <c r="F23" s="1" t="s">
        <v>24</v>
      </c>
      <c r="G23">
        <f t="shared" si="7"/>
        <v>1</v>
      </c>
      <c r="I23">
        <f t="shared" si="8"/>
        <v>100</v>
      </c>
      <c r="J23">
        <f t="shared" si="9"/>
        <v>96</v>
      </c>
    </row>
    <row r="24" spans="3:10" x14ac:dyDescent="0.25">
      <c r="C24" s="1" t="s">
        <v>22</v>
      </c>
      <c r="D24">
        <f t="shared" si="6"/>
        <v>1</v>
      </c>
      <c r="F24" s="1" t="s">
        <v>24</v>
      </c>
      <c r="G24">
        <f t="shared" si="7"/>
        <v>1</v>
      </c>
      <c r="I24">
        <f t="shared" si="8"/>
        <v>100</v>
      </c>
      <c r="J24">
        <f t="shared" si="9"/>
        <v>96</v>
      </c>
    </row>
    <row r="25" spans="3:10" x14ac:dyDescent="0.25">
      <c r="C25" s="1" t="s">
        <v>28</v>
      </c>
      <c r="D25">
        <f t="shared" si="6"/>
        <v>2</v>
      </c>
      <c r="F25" s="1" t="s">
        <v>24</v>
      </c>
      <c r="G25">
        <f t="shared" si="7"/>
        <v>1</v>
      </c>
      <c r="I25">
        <f t="shared" si="8"/>
        <v>42</v>
      </c>
      <c r="J25">
        <f t="shared" si="9"/>
        <v>96</v>
      </c>
    </row>
    <row r="26" spans="3:10" x14ac:dyDescent="0.25">
      <c r="C26" s="1" t="s">
        <v>22</v>
      </c>
      <c r="D26">
        <f t="shared" si="6"/>
        <v>1</v>
      </c>
      <c r="F26" s="1" t="s">
        <v>24</v>
      </c>
      <c r="G26">
        <f t="shared" si="7"/>
        <v>1</v>
      </c>
      <c r="I26">
        <f t="shared" si="8"/>
        <v>100</v>
      </c>
      <c r="J26">
        <f t="shared" si="9"/>
        <v>96</v>
      </c>
    </row>
    <row r="27" spans="3:10" x14ac:dyDescent="0.25">
      <c r="C27" s="1" t="s">
        <v>22</v>
      </c>
      <c r="D27">
        <f t="shared" si="6"/>
        <v>1</v>
      </c>
      <c r="F27" s="1" t="s">
        <v>24</v>
      </c>
      <c r="G27">
        <f t="shared" si="7"/>
        <v>1</v>
      </c>
      <c r="I27">
        <f t="shared" si="8"/>
        <v>100</v>
      </c>
      <c r="J27">
        <f t="shared" si="9"/>
        <v>96</v>
      </c>
    </row>
    <row r="28" spans="3:10" x14ac:dyDescent="0.25">
      <c r="C28" s="1" t="s">
        <v>22</v>
      </c>
      <c r="D28">
        <f t="shared" si="6"/>
        <v>1</v>
      </c>
      <c r="F28" s="1" t="s">
        <v>24</v>
      </c>
      <c r="G28">
        <f t="shared" si="7"/>
        <v>1</v>
      </c>
      <c r="I28">
        <f t="shared" si="8"/>
        <v>100</v>
      </c>
      <c r="J28">
        <f t="shared" si="9"/>
        <v>96</v>
      </c>
    </row>
    <row r="29" spans="3:10" x14ac:dyDescent="0.25">
      <c r="C29" s="1" t="s">
        <v>28</v>
      </c>
      <c r="D29">
        <f t="shared" si="6"/>
        <v>2</v>
      </c>
      <c r="F29" s="1" t="s">
        <v>24</v>
      </c>
      <c r="G29">
        <f t="shared" si="7"/>
        <v>1</v>
      </c>
      <c r="I29">
        <f t="shared" si="8"/>
        <v>42</v>
      </c>
      <c r="J29">
        <f t="shared" si="9"/>
        <v>96</v>
      </c>
    </row>
    <row r="30" spans="3:10" x14ac:dyDescent="0.25">
      <c r="C30" s="1" t="s">
        <v>40</v>
      </c>
      <c r="D30">
        <f t="shared" si="6"/>
        <v>3</v>
      </c>
      <c r="F30" s="1" t="s">
        <v>24</v>
      </c>
      <c r="G30">
        <f t="shared" si="7"/>
        <v>1</v>
      </c>
      <c r="I30">
        <f t="shared" si="8"/>
        <v>11.5</v>
      </c>
      <c r="J30">
        <f t="shared" si="9"/>
        <v>96</v>
      </c>
    </row>
    <row r="31" spans="3:10" x14ac:dyDescent="0.25">
      <c r="C31" s="1" t="s">
        <v>22</v>
      </c>
      <c r="D31">
        <f t="shared" si="6"/>
        <v>1</v>
      </c>
      <c r="F31" s="1" t="s">
        <v>35</v>
      </c>
      <c r="G31">
        <f t="shared" si="7"/>
        <v>3</v>
      </c>
      <c r="I31">
        <f t="shared" si="8"/>
        <v>100</v>
      </c>
      <c r="J31">
        <f t="shared" si="9"/>
        <v>14.5</v>
      </c>
    </row>
    <row r="32" spans="3:10" x14ac:dyDescent="0.25">
      <c r="C32" s="1" t="s">
        <v>22</v>
      </c>
      <c r="D32">
        <f t="shared" si="6"/>
        <v>1</v>
      </c>
      <c r="F32" s="1" t="s">
        <v>35</v>
      </c>
      <c r="G32">
        <f t="shared" si="7"/>
        <v>3</v>
      </c>
      <c r="I32">
        <f t="shared" si="8"/>
        <v>100</v>
      </c>
      <c r="J32">
        <f t="shared" si="9"/>
        <v>14.5</v>
      </c>
    </row>
    <row r="33" spans="3:10" x14ac:dyDescent="0.25">
      <c r="C33" s="1" t="s">
        <v>22</v>
      </c>
      <c r="D33">
        <f t="shared" si="6"/>
        <v>1</v>
      </c>
      <c r="F33" s="1" t="s">
        <v>24</v>
      </c>
      <c r="G33">
        <f t="shared" si="7"/>
        <v>1</v>
      </c>
      <c r="I33">
        <f t="shared" si="8"/>
        <v>100</v>
      </c>
      <c r="J33">
        <f t="shared" si="9"/>
        <v>96</v>
      </c>
    </row>
    <row r="34" spans="3:10" x14ac:dyDescent="0.25">
      <c r="C34" s="1" t="s">
        <v>22</v>
      </c>
      <c r="D34">
        <f t="shared" si="6"/>
        <v>1</v>
      </c>
      <c r="F34" s="1" t="s">
        <v>37</v>
      </c>
      <c r="G34">
        <f t="shared" si="7"/>
        <v>2</v>
      </c>
      <c r="I34">
        <f t="shared" si="8"/>
        <v>100</v>
      </c>
      <c r="J34">
        <f t="shared" si="9"/>
        <v>41</v>
      </c>
    </row>
    <row r="35" spans="3:10" x14ac:dyDescent="0.25">
      <c r="C35" s="1" t="s">
        <v>22</v>
      </c>
      <c r="D35">
        <f t="shared" si="6"/>
        <v>1</v>
      </c>
      <c r="F35" s="1" t="s">
        <v>35</v>
      </c>
      <c r="G35">
        <f t="shared" si="7"/>
        <v>3</v>
      </c>
      <c r="I35">
        <f t="shared" si="8"/>
        <v>100</v>
      </c>
      <c r="J35">
        <f t="shared" si="9"/>
        <v>14.5</v>
      </c>
    </row>
    <row r="36" spans="3:10" x14ac:dyDescent="0.25">
      <c r="C36" s="1" t="s">
        <v>22</v>
      </c>
      <c r="D36">
        <f t="shared" si="6"/>
        <v>1</v>
      </c>
      <c r="F36" s="1" t="s">
        <v>24</v>
      </c>
      <c r="G36">
        <f t="shared" si="7"/>
        <v>1</v>
      </c>
      <c r="I36">
        <f t="shared" si="8"/>
        <v>100</v>
      </c>
      <c r="J36">
        <f t="shared" si="9"/>
        <v>96</v>
      </c>
    </row>
    <row r="37" spans="3:10" x14ac:dyDescent="0.25">
      <c r="C37" s="1" t="s">
        <v>28</v>
      </c>
      <c r="D37">
        <f t="shared" si="6"/>
        <v>2</v>
      </c>
      <c r="F37" s="1" t="s">
        <v>37</v>
      </c>
      <c r="G37">
        <f t="shared" si="7"/>
        <v>2</v>
      </c>
      <c r="I37">
        <f t="shared" si="8"/>
        <v>42</v>
      </c>
      <c r="J37">
        <f t="shared" si="9"/>
        <v>41</v>
      </c>
    </row>
    <row r="38" spans="3:10" x14ac:dyDescent="0.25">
      <c r="C38" s="1" t="s">
        <v>22</v>
      </c>
      <c r="D38">
        <f t="shared" si="6"/>
        <v>1</v>
      </c>
      <c r="F38" s="1" t="s">
        <v>24</v>
      </c>
      <c r="G38">
        <f t="shared" si="7"/>
        <v>1</v>
      </c>
      <c r="I38">
        <f t="shared" si="8"/>
        <v>100</v>
      </c>
      <c r="J38">
        <f t="shared" si="9"/>
        <v>96</v>
      </c>
    </row>
    <row r="39" spans="3:10" x14ac:dyDescent="0.25">
      <c r="C39" s="1" t="s">
        <v>40</v>
      </c>
      <c r="D39">
        <f t="shared" si="6"/>
        <v>3</v>
      </c>
      <c r="F39" s="1" t="s">
        <v>51</v>
      </c>
      <c r="G39">
        <f t="shared" si="7"/>
        <v>4</v>
      </c>
      <c r="I39">
        <f t="shared" si="8"/>
        <v>11.5</v>
      </c>
      <c r="J39">
        <f t="shared" si="9"/>
        <v>2.5</v>
      </c>
    </row>
    <row r="40" spans="3:10" x14ac:dyDescent="0.25">
      <c r="C40" s="1" t="s">
        <v>22</v>
      </c>
      <c r="D40">
        <f t="shared" si="6"/>
        <v>1</v>
      </c>
      <c r="F40" s="1" t="s">
        <v>35</v>
      </c>
      <c r="G40">
        <f t="shared" si="7"/>
        <v>3</v>
      </c>
      <c r="I40">
        <f t="shared" si="8"/>
        <v>100</v>
      </c>
      <c r="J40">
        <f t="shared" si="9"/>
        <v>14.5</v>
      </c>
    </row>
    <row r="41" spans="3:10" x14ac:dyDescent="0.25">
      <c r="C41" s="1" t="s">
        <v>22</v>
      </c>
      <c r="D41">
        <f t="shared" si="6"/>
        <v>1</v>
      </c>
      <c r="F41" s="1" t="s">
        <v>24</v>
      </c>
      <c r="G41">
        <f t="shared" si="7"/>
        <v>1</v>
      </c>
      <c r="I41">
        <f t="shared" si="8"/>
        <v>100</v>
      </c>
      <c r="J41">
        <f t="shared" si="9"/>
        <v>96</v>
      </c>
    </row>
    <row r="42" spans="3:10" x14ac:dyDescent="0.25">
      <c r="C42" s="1" t="s">
        <v>28</v>
      </c>
      <c r="D42">
        <f t="shared" si="6"/>
        <v>2</v>
      </c>
      <c r="F42" s="1" t="s">
        <v>35</v>
      </c>
      <c r="G42">
        <f t="shared" si="7"/>
        <v>3</v>
      </c>
      <c r="I42">
        <f t="shared" si="8"/>
        <v>42</v>
      </c>
      <c r="J42">
        <f t="shared" si="9"/>
        <v>14.5</v>
      </c>
    </row>
    <row r="43" spans="3:10" x14ac:dyDescent="0.25">
      <c r="C43" s="1" t="s">
        <v>22</v>
      </c>
      <c r="D43">
        <f t="shared" si="6"/>
        <v>1</v>
      </c>
      <c r="F43" s="1" t="s">
        <v>37</v>
      </c>
      <c r="G43">
        <f t="shared" si="7"/>
        <v>2</v>
      </c>
      <c r="I43">
        <f t="shared" si="8"/>
        <v>100</v>
      </c>
      <c r="J43">
        <f t="shared" si="9"/>
        <v>41</v>
      </c>
    </row>
    <row r="44" spans="3:10" x14ac:dyDescent="0.25">
      <c r="C44" s="1" t="s">
        <v>22</v>
      </c>
      <c r="D44">
        <f t="shared" si="6"/>
        <v>1</v>
      </c>
      <c r="F44" s="1" t="s">
        <v>37</v>
      </c>
      <c r="G44">
        <f t="shared" si="7"/>
        <v>2</v>
      </c>
      <c r="I44">
        <f t="shared" si="8"/>
        <v>100</v>
      </c>
      <c r="J44">
        <f t="shared" si="9"/>
        <v>41</v>
      </c>
    </row>
    <row r="45" spans="3:10" x14ac:dyDescent="0.25">
      <c r="C45" s="1" t="s">
        <v>28</v>
      </c>
      <c r="D45">
        <f t="shared" si="6"/>
        <v>2</v>
      </c>
      <c r="F45" s="1" t="s">
        <v>24</v>
      </c>
      <c r="G45">
        <f t="shared" si="7"/>
        <v>1</v>
      </c>
      <c r="I45">
        <f t="shared" si="8"/>
        <v>42</v>
      </c>
      <c r="J45">
        <f t="shared" si="9"/>
        <v>96</v>
      </c>
    </row>
    <row r="46" spans="3:10" x14ac:dyDescent="0.25">
      <c r="C46" s="1" t="s">
        <v>28</v>
      </c>
      <c r="D46">
        <f t="shared" si="6"/>
        <v>2</v>
      </c>
      <c r="F46" s="1" t="s">
        <v>24</v>
      </c>
      <c r="G46">
        <f t="shared" si="7"/>
        <v>1</v>
      </c>
      <c r="I46">
        <f t="shared" si="8"/>
        <v>42</v>
      </c>
      <c r="J46">
        <f t="shared" si="9"/>
        <v>96</v>
      </c>
    </row>
    <row r="47" spans="3:10" x14ac:dyDescent="0.25">
      <c r="C47" s="1" t="s">
        <v>40</v>
      </c>
      <c r="D47">
        <f t="shared" si="6"/>
        <v>3</v>
      </c>
      <c r="F47" s="1" t="s">
        <v>24</v>
      </c>
      <c r="G47">
        <f t="shared" si="7"/>
        <v>1</v>
      </c>
      <c r="I47">
        <f t="shared" si="8"/>
        <v>11.5</v>
      </c>
      <c r="J47">
        <f t="shared" si="9"/>
        <v>96</v>
      </c>
    </row>
    <row r="48" spans="3:10" x14ac:dyDescent="0.25">
      <c r="C48" s="1" t="s">
        <v>22</v>
      </c>
      <c r="D48">
        <f t="shared" si="6"/>
        <v>1</v>
      </c>
      <c r="F48" s="1" t="s">
        <v>24</v>
      </c>
      <c r="G48">
        <f t="shared" si="7"/>
        <v>1</v>
      </c>
      <c r="I48">
        <f t="shared" si="8"/>
        <v>100</v>
      </c>
      <c r="J48">
        <f t="shared" si="9"/>
        <v>96</v>
      </c>
    </row>
    <row r="49" spans="3:10" x14ac:dyDescent="0.25">
      <c r="C49" s="1" t="s">
        <v>22</v>
      </c>
      <c r="D49">
        <f t="shared" si="6"/>
        <v>1</v>
      </c>
      <c r="F49" s="1" t="s">
        <v>37</v>
      </c>
      <c r="G49">
        <f t="shared" si="7"/>
        <v>2</v>
      </c>
      <c r="I49">
        <f t="shared" si="8"/>
        <v>100</v>
      </c>
      <c r="J49">
        <f t="shared" si="9"/>
        <v>41</v>
      </c>
    </row>
    <row r="50" spans="3:10" x14ac:dyDescent="0.25">
      <c r="C50" s="1" t="s">
        <v>40</v>
      </c>
      <c r="D50">
        <f t="shared" si="6"/>
        <v>3</v>
      </c>
      <c r="F50" s="1" t="s">
        <v>24</v>
      </c>
      <c r="G50">
        <f t="shared" si="7"/>
        <v>1</v>
      </c>
      <c r="I50">
        <f t="shared" si="8"/>
        <v>11.5</v>
      </c>
      <c r="J50">
        <f t="shared" si="9"/>
        <v>96</v>
      </c>
    </row>
    <row r="51" spans="3:10" x14ac:dyDescent="0.25">
      <c r="C51" s="1" t="s">
        <v>40</v>
      </c>
      <c r="D51">
        <f t="shared" si="6"/>
        <v>3</v>
      </c>
      <c r="F51" s="1" t="s">
        <v>35</v>
      </c>
      <c r="G51">
        <f t="shared" si="7"/>
        <v>3</v>
      </c>
      <c r="I51">
        <f t="shared" si="8"/>
        <v>11.5</v>
      </c>
      <c r="J51">
        <f t="shared" si="9"/>
        <v>14.5</v>
      </c>
    </row>
    <row r="52" spans="3:10" x14ac:dyDescent="0.25">
      <c r="C52" s="1" t="s">
        <v>28</v>
      </c>
      <c r="D52">
        <f t="shared" si="6"/>
        <v>2</v>
      </c>
      <c r="F52" s="1" t="s">
        <v>24</v>
      </c>
      <c r="G52">
        <f t="shared" si="7"/>
        <v>1</v>
      </c>
      <c r="I52">
        <f t="shared" si="8"/>
        <v>42</v>
      </c>
      <c r="J52">
        <f t="shared" si="9"/>
        <v>96</v>
      </c>
    </row>
    <row r="53" spans="3:10" x14ac:dyDescent="0.25">
      <c r="C53" s="1" t="s">
        <v>22</v>
      </c>
      <c r="D53">
        <f t="shared" si="6"/>
        <v>1</v>
      </c>
      <c r="F53" s="1" t="s">
        <v>24</v>
      </c>
      <c r="G53">
        <f t="shared" si="7"/>
        <v>1</v>
      </c>
      <c r="I53">
        <f t="shared" si="8"/>
        <v>100</v>
      </c>
      <c r="J53">
        <f t="shared" si="9"/>
        <v>96</v>
      </c>
    </row>
    <row r="54" spans="3:10" x14ac:dyDescent="0.25">
      <c r="C54" s="1" t="s">
        <v>22</v>
      </c>
      <c r="D54">
        <f t="shared" si="6"/>
        <v>1</v>
      </c>
      <c r="F54" s="1" t="s">
        <v>37</v>
      </c>
      <c r="G54">
        <f t="shared" si="7"/>
        <v>2</v>
      </c>
      <c r="I54">
        <f t="shared" si="8"/>
        <v>100</v>
      </c>
      <c r="J54">
        <f t="shared" si="9"/>
        <v>41</v>
      </c>
    </row>
    <row r="55" spans="3:10" x14ac:dyDescent="0.25">
      <c r="C55" s="1" t="s">
        <v>28</v>
      </c>
      <c r="D55">
        <f t="shared" si="6"/>
        <v>2</v>
      </c>
      <c r="F55" s="1" t="s">
        <v>24</v>
      </c>
      <c r="G55">
        <f t="shared" si="7"/>
        <v>1</v>
      </c>
      <c r="I55">
        <f t="shared" si="8"/>
        <v>42</v>
      </c>
      <c r="J55">
        <f t="shared" si="9"/>
        <v>96</v>
      </c>
    </row>
    <row r="56" spans="3:10" x14ac:dyDescent="0.25">
      <c r="C56" s="1" t="s">
        <v>22</v>
      </c>
      <c r="D56">
        <f t="shared" si="6"/>
        <v>1</v>
      </c>
      <c r="F56" s="1" t="s">
        <v>37</v>
      </c>
      <c r="G56">
        <f t="shared" si="7"/>
        <v>2</v>
      </c>
      <c r="I56">
        <f t="shared" si="8"/>
        <v>100</v>
      </c>
      <c r="J56">
        <f t="shared" si="9"/>
        <v>41</v>
      </c>
    </row>
    <row r="57" spans="3:10" x14ac:dyDescent="0.25">
      <c r="C57" s="1" t="s">
        <v>22</v>
      </c>
      <c r="D57">
        <f t="shared" si="6"/>
        <v>1</v>
      </c>
      <c r="F57" s="1" t="s">
        <v>35</v>
      </c>
      <c r="G57">
        <f t="shared" si="7"/>
        <v>3</v>
      </c>
      <c r="I57">
        <f t="shared" si="8"/>
        <v>100</v>
      </c>
      <c r="J57">
        <f t="shared" si="9"/>
        <v>14.5</v>
      </c>
    </row>
    <row r="58" spans="3:10" x14ac:dyDescent="0.25">
      <c r="C58" s="1" t="s">
        <v>28</v>
      </c>
      <c r="D58">
        <f t="shared" si="6"/>
        <v>2</v>
      </c>
      <c r="F58" s="1" t="s">
        <v>51</v>
      </c>
      <c r="G58">
        <f t="shared" si="7"/>
        <v>4</v>
      </c>
      <c r="I58">
        <f t="shared" si="8"/>
        <v>42</v>
      </c>
      <c r="J58">
        <f t="shared" si="9"/>
        <v>2.5</v>
      </c>
    </row>
    <row r="59" spans="3:10" x14ac:dyDescent="0.25">
      <c r="C59" s="1" t="s">
        <v>22</v>
      </c>
      <c r="D59">
        <f t="shared" si="6"/>
        <v>1</v>
      </c>
      <c r="F59" s="1" t="s">
        <v>24</v>
      </c>
      <c r="G59">
        <f t="shared" si="7"/>
        <v>1</v>
      </c>
      <c r="I59">
        <f t="shared" si="8"/>
        <v>100</v>
      </c>
      <c r="J59">
        <f t="shared" si="9"/>
        <v>96</v>
      </c>
    </row>
    <row r="60" spans="3:10" x14ac:dyDescent="0.25">
      <c r="C60" s="1" t="s">
        <v>22</v>
      </c>
      <c r="D60">
        <f t="shared" si="6"/>
        <v>1</v>
      </c>
      <c r="F60" s="1" t="s">
        <v>24</v>
      </c>
      <c r="G60">
        <f t="shared" si="7"/>
        <v>1</v>
      </c>
      <c r="I60">
        <f t="shared" si="8"/>
        <v>100</v>
      </c>
      <c r="J60">
        <f t="shared" si="9"/>
        <v>96</v>
      </c>
    </row>
    <row r="61" spans="3:10" x14ac:dyDescent="0.25">
      <c r="C61" s="1" t="s">
        <v>28</v>
      </c>
      <c r="D61">
        <f t="shared" si="6"/>
        <v>2</v>
      </c>
      <c r="F61" s="1" t="s">
        <v>24</v>
      </c>
      <c r="G61">
        <f t="shared" si="7"/>
        <v>1</v>
      </c>
      <c r="I61">
        <f t="shared" si="8"/>
        <v>42</v>
      </c>
      <c r="J61">
        <f t="shared" si="9"/>
        <v>96</v>
      </c>
    </row>
    <row r="62" spans="3:10" x14ac:dyDescent="0.25">
      <c r="C62" s="1" t="s">
        <v>40</v>
      </c>
      <c r="D62">
        <f t="shared" si="6"/>
        <v>3</v>
      </c>
      <c r="F62" s="1" t="s">
        <v>35</v>
      </c>
      <c r="G62">
        <f t="shared" si="7"/>
        <v>3</v>
      </c>
      <c r="I62">
        <f t="shared" si="8"/>
        <v>11.5</v>
      </c>
      <c r="J62">
        <f t="shared" si="9"/>
        <v>14.5</v>
      </c>
    </row>
    <row r="63" spans="3:10" x14ac:dyDescent="0.25">
      <c r="C63" s="1" t="s">
        <v>22</v>
      </c>
      <c r="D63">
        <f t="shared" si="6"/>
        <v>1</v>
      </c>
      <c r="F63" s="1" t="s">
        <v>24</v>
      </c>
      <c r="G63">
        <f t="shared" si="7"/>
        <v>1</v>
      </c>
      <c r="I63">
        <f t="shared" si="8"/>
        <v>100</v>
      </c>
      <c r="J63">
        <f t="shared" si="9"/>
        <v>96</v>
      </c>
    </row>
    <row r="64" spans="3:10" x14ac:dyDescent="0.25">
      <c r="C64" s="1" t="s">
        <v>40</v>
      </c>
      <c r="D64">
        <f t="shared" si="6"/>
        <v>3</v>
      </c>
      <c r="F64" s="1" t="s">
        <v>51</v>
      </c>
      <c r="G64">
        <f t="shared" si="7"/>
        <v>4</v>
      </c>
      <c r="I64">
        <f t="shared" si="8"/>
        <v>11.5</v>
      </c>
      <c r="J64">
        <f t="shared" si="9"/>
        <v>2.5</v>
      </c>
    </row>
    <row r="65" spans="3:10" x14ac:dyDescent="0.25">
      <c r="C65" s="1" t="s">
        <v>28</v>
      </c>
      <c r="D65">
        <f t="shared" si="6"/>
        <v>2</v>
      </c>
      <c r="F65" s="1" t="s">
        <v>35</v>
      </c>
      <c r="G65">
        <f t="shared" si="7"/>
        <v>3</v>
      </c>
      <c r="I65">
        <f t="shared" si="8"/>
        <v>42</v>
      </c>
      <c r="J65">
        <f t="shared" si="9"/>
        <v>14.5</v>
      </c>
    </row>
    <row r="66" spans="3:10" x14ac:dyDescent="0.25">
      <c r="C66" s="1" t="s">
        <v>28</v>
      </c>
      <c r="D66">
        <f t="shared" si="6"/>
        <v>2</v>
      </c>
      <c r="F66" s="1" t="s">
        <v>24</v>
      </c>
      <c r="G66">
        <f t="shared" si="7"/>
        <v>1</v>
      </c>
      <c r="I66">
        <f t="shared" si="8"/>
        <v>42</v>
      </c>
      <c r="J66">
        <f t="shared" si="9"/>
        <v>96</v>
      </c>
    </row>
    <row r="67" spans="3:10" x14ac:dyDescent="0.25">
      <c r="C67" s="1" t="s">
        <v>22</v>
      </c>
      <c r="D67">
        <f t="shared" si="6"/>
        <v>1</v>
      </c>
      <c r="F67" s="1" t="s">
        <v>37</v>
      </c>
      <c r="G67">
        <f t="shared" si="7"/>
        <v>2</v>
      </c>
      <c r="I67">
        <f t="shared" si="8"/>
        <v>100</v>
      </c>
      <c r="J67">
        <f t="shared" si="9"/>
        <v>41</v>
      </c>
    </row>
    <row r="68" spans="3:10" x14ac:dyDescent="0.25">
      <c r="C68" s="1" t="s">
        <v>22</v>
      </c>
      <c r="D68">
        <f t="shared" si="6"/>
        <v>1</v>
      </c>
      <c r="F68" s="1" t="s">
        <v>35</v>
      </c>
      <c r="G68">
        <f t="shared" si="7"/>
        <v>3</v>
      </c>
      <c r="I68">
        <f t="shared" si="8"/>
        <v>100</v>
      </c>
      <c r="J68">
        <f t="shared" si="9"/>
        <v>14.5</v>
      </c>
    </row>
    <row r="69" spans="3:10" x14ac:dyDescent="0.25">
      <c r="C69" s="1" t="s">
        <v>28</v>
      </c>
      <c r="D69">
        <f t="shared" si="6"/>
        <v>2</v>
      </c>
      <c r="F69" s="1" t="s">
        <v>24</v>
      </c>
      <c r="G69">
        <f t="shared" si="7"/>
        <v>1</v>
      </c>
      <c r="I69">
        <f t="shared" si="8"/>
        <v>42</v>
      </c>
      <c r="J69">
        <f t="shared" si="9"/>
        <v>96</v>
      </c>
    </row>
    <row r="70" spans="3:10" x14ac:dyDescent="0.25">
      <c r="C70" s="1" t="s">
        <v>28</v>
      </c>
      <c r="D70">
        <f t="shared" si="6"/>
        <v>2</v>
      </c>
      <c r="F70" s="1" t="s">
        <v>24</v>
      </c>
      <c r="G70">
        <f t="shared" si="7"/>
        <v>1</v>
      </c>
      <c r="I70">
        <f t="shared" si="8"/>
        <v>42</v>
      </c>
      <c r="J70">
        <f t="shared" si="9"/>
        <v>96</v>
      </c>
    </row>
    <row r="71" spans="3:10" x14ac:dyDescent="0.25">
      <c r="C71" s="1" t="s">
        <v>28</v>
      </c>
      <c r="D71">
        <f t="shared" si="6"/>
        <v>2</v>
      </c>
      <c r="F71" s="1" t="s">
        <v>24</v>
      </c>
      <c r="G71">
        <f t="shared" si="7"/>
        <v>1</v>
      </c>
      <c r="I71">
        <f t="shared" si="8"/>
        <v>42</v>
      </c>
      <c r="J71">
        <f t="shared" si="9"/>
        <v>96</v>
      </c>
    </row>
    <row r="72" spans="3:10" x14ac:dyDescent="0.25">
      <c r="C72" s="1" t="s">
        <v>28</v>
      </c>
      <c r="D72">
        <f t="shared" si="6"/>
        <v>2</v>
      </c>
      <c r="F72" s="1" t="s">
        <v>37</v>
      </c>
      <c r="G72">
        <f t="shared" si="7"/>
        <v>2</v>
      </c>
      <c r="I72">
        <f t="shared" si="8"/>
        <v>42</v>
      </c>
      <c r="J72">
        <f t="shared" si="9"/>
        <v>41</v>
      </c>
    </row>
    <row r="73" spans="3:10" x14ac:dyDescent="0.25">
      <c r="C73" s="1" t="s">
        <v>40</v>
      </c>
      <c r="D73">
        <f t="shared" si="6"/>
        <v>3</v>
      </c>
      <c r="F73" s="1" t="s">
        <v>24</v>
      </c>
      <c r="G73">
        <f t="shared" si="7"/>
        <v>1</v>
      </c>
      <c r="I73">
        <f t="shared" si="8"/>
        <v>11.5</v>
      </c>
      <c r="J73">
        <f t="shared" si="9"/>
        <v>96</v>
      </c>
    </row>
    <row r="74" spans="3:10" x14ac:dyDescent="0.25">
      <c r="C74" s="1" t="s">
        <v>22</v>
      </c>
      <c r="D74">
        <f t="shared" si="6"/>
        <v>1</v>
      </c>
      <c r="F74" s="1" t="s">
        <v>24</v>
      </c>
      <c r="G74">
        <f t="shared" si="7"/>
        <v>1</v>
      </c>
      <c r="I74">
        <f t="shared" si="8"/>
        <v>100</v>
      </c>
      <c r="J74">
        <f t="shared" si="9"/>
        <v>96</v>
      </c>
    </row>
    <row r="75" spans="3:10" x14ac:dyDescent="0.25">
      <c r="C75" s="1" t="s">
        <v>40</v>
      </c>
      <c r="D75">
        <f t="shared" si="6"/>
        <v>3</v>
      </c>
      <c r="F75" s="1" t="s">
        <v>24</v>
      </c>
      <c r="G75">
        <f t="shared" si="7"/>
        <v>1</v>
      </c>
      <c r="I75">
        <f t="shared" si="8"/>
        <v>11.5</v>
      </c>
      <c r="J75">
        <f t="shared" si="9"/>
        <v>96</v>
      </c>
    </row>
    <row r="76" spans="3:10" x14ac:dyDescent="0.25">
      <c r="C76" s="1" t="s">
        <v>22</v>
      </c>
      <c r="D76">
        <f t="shared" si="6"/>
        <v>1</v>
      </c>
      <c r="F76" s="1" t="s">
        <v>37</v>
      </c>
      <c r="G76">
        <f t="shared" si="7"/>
        <v>2</v>
      </c>
      <c r="I76">
        <f t="shared" si="8"/>
        <v>100</v>
      </c>
      <c r="J76">
        <f t="shared" si="9"/>
        <v>41</v>
      </c>
    </row>
    <row r="77" spans="3:10" x14ac:dyDescent="0.25">
      <c r="C77" s="1" t="s">
        <v>22</v>
      </c>
      <c r="D77">
        <f t="shared" si="6"/>
        <v>1</v>
      </c>
      <c r="F77" s="1" t="s">
        <v>24</v>
      </c>
      <c r="G77">
        <f t="shared" si="7"/>
        <v>1</v>
      </c>
      <c r="I77">
        <f t="shared" si="8"/>
        <v>100</v>
      </c>
      <c r="J77">
        <f t="shared" si="9"/>
        <v>96</v>
      </c>
    </row>
    <row r="78" spans="3:10" x14ac:dyDescent="0.25">
      <c r="C78" s="1" t="s">
        <v>28</v>
      </c>
      <c r="D78">
        <f t="shared" si="6"/>
        <v>2</v>
      </c>
      <c r="F78" s="1" t="s">
        <v>24</v>
      </c>
      <c r="G78">
        <f t="shared" si="7"/>
        <v>1</v>
      </c>
      <c r="I78">
        <f t="shared" si="8"/>
        <v>42</v>
      </c>
      <c r="J78">
        <f t="shared" si="9"/>
        <v>96</v>
      </c>
    </row>
    <row r="79" spans="3:10" x14ac:dyDescent="0.25">
      <c r="C79" s="1" t="s">
        <v>22</v>
      </c>
      <c r="D79">
        <f t="shared" ref="D79:D142" si="10">_xlfn.IFS(C79=$C$6, 1, C79=$C$7, 2, C79=$C$8, 3, C79=$C$9, 4)</f>
        <v>1</v>
      </c>
      <c r="F79" s="1" t="s">
        <v>24</v>
      </c>
      <c r="G79">
        <f t="shared" ref="G79:G142" si="11">_xlfn.IFS(F79=$D$4, 1, F79=$E$4, 2, F79=$F$4, 3, F79=$G$4, 4)</f>
        <v>1</v>
      </c>
      <c r="I79">
        <f t="shared" ref="I79:I142" si="12">_xlfn.RANK.AVG(D79, $D$14:$D$147, 0)</f>
        <v>100</v>
      </c>
      <c r="J79">
        <f t="shared" ref="J79:J142" si="13">_xlfn.RANK.AVG(G79, $G$14:$G$147, 0)</f>
        <v>96</v>
      </c>
    </row>
    <row r="80" spans="3:10" x14ac:dyDescent="0.25">
      <c r="C80" s="1" t="s">
        <v>22</v>
      </c>
      <c r="D80">
        <f t="shared" si="10"/>
        <v>1</v>
      </c>
      <c r="F80" s="1" t="s">
        <v>37</v>
      </c>
      <c r="G80">
        <f t="shared" si="11"/>
        <v>2</v>
      </c>
      <c r="I80">
        <f t="shared" si="12"/>
        <v>100</v>
      </c>
      <c r="J80">
        <f t="shared" si="13"/>
        <v>41</v>
      </c>
    </row>
    <row r="81" spans="3:10" x14ac:dyDescent="0.25">
      <c r="C81" s="1" t="s">
        <v>22</v>
      </c>
      <c r="D81">
        <f t="shared" si="10"/>
        <v>1</v>
      </c>
      <c r="F81" s="1" t="s">
        <v>24</v>
      </c>
      <c r="G81">
        <f t="shared" si="11"/>
        <v>1</v>
      </c>
      <c r="I81">
        <f t="shared" si="12"/>
        <v>100</v>
      </c>
      <c r="J81">
        <f t="shared" si="13"/>
        <v>96</v>
      </c>
    </row>
    <row r="82" spans="3:10" x14ac:dyDescent="0.25">
      <c r="C82" s="1" t="s">
        <v>28</v>
      </c>
      <c r="D82">
        <f t="shared" si="10"/>
        <v>2</v>
      </c>
      <c r="F82" s="1" t="s">
        <v>37</v>
      </c>
      <c r="G82">
        <f t="shared" si="11"/>
        <v>2</v>
      </c>
      <c r="I82">
        <f t="shared" si="12"/>
        <v>42</v>
      </c>
      <c r="J82">
        <f t="shared" si="13"/>
        <v>41</v>
      </c>
    </row>
    <row r="83" spans="3:10" x14ac:dyDescent="0.25">
      <c r="C83" s="1" t="s">
        <v>28</v>
      </c>
      <c r="D83">
        <f t="shared" si="10"/>
        <v>2</v>
      </c>
      <c r="F83" s="1" t="s">
        <v>24</v>
      </c>
      <c r="G83">
        <f t="shared" si="11"/>
        <v>1</v>
      </c>
      <c r="I83">
        <f t="shared" si="12"/>
        <v>42</v>
      </c>
      <c r="J83">
        <f t="shared" si="13"/>
        <v>96</v>
      </c>
    </row>
    <row r="84" spans="3:10" x14ac:dyDescent="0.25">
      <c r="C84" s="1" t="s">
        <v>22</v>
      </c>
      <c r="D84">
        <f t="shared" si="10"/>
        <v>1</v>
      </c>
      <c r="F84" s="1" t="s">
        <v>37</v>
      </c>
      <c r="G84">
        <f t="shared" si="11"/>
        <v>2</v>
      </c>
      <c r="I84">
        <f t="shared" si="12"/>
        <v>100</v>
      </c>
      <c r="J84">
        <f t="shared" si="13"/>
        <v>41</v>
      </c>
    </row>
    <row r="85" spans="3:10" x14ac:dyDescent="0.25">
      <c r="C85" s="1" t="s">
        <v>22</v>
      </c>
      <c r="D85">
        <f t="shared" si="10"/>
        <v>1</v>
      </c>
      <c r="F85" s="1" t="s">
        <v>37</v>
      </c>
      <c r="G85">
        <f t="shared" si="11"/>
        <v>2</v>
      </c>
      <c r="I85">
        <f t="shared" si="12"/>
        <v>100</v>
      </c>
      <c r="J85">
        <f t="shared" si="13"/>
        <v>41</v>
      </c>
    </row>
    <row r="86" spans="3:10" x14ac:dyDescent="0.25">
      <c r="C86" s="1" t="s">
        <v>22</v>
      </c>
      <c r="D86">
        <f t="shared" si="10"/>
        <v>1</v>
      </c>
      <c r="F86" s="1" t="s">
        <v>35</v>
      </c>
      <c r="G86">
        <f t="shared" si="11"/>
        <v>3</v>
      </c>
      <c r="I86">
        <f t="shared" si="12"/>
        <v>100</v>
      </c>
      <c r="J86">
        <f t="shared" si="13"/>
        <v>14.5</v>
      </c>
    </row>
    <row r="87" spans="3:10" x14ac:dyDescent="0.25">
      <c r="C87" s="1" t="s">
        <v>28</v>
      </c>
      <c r="D87">
        <f t="shared" si="10"/>
        <v>2</v>
      </c>
      <c r="F87" s="1" t="s">
        <v>24</v>
      </c>
      <c r="G87">
        <f t="shared" si="11"/>
        <v>1</v>
      </c>
      <c r="I87">
        <f t="shared" si="12"/>
        <v>42</v>
      </c>
      <c r="J87">
        <f t="shared" si="13"/>
        <v>96</v>
      </c>
    </row>
    <row r="88" spans="3:10" x14ac:dyDescent="0.25">
      <c r="C88" s="1" t="s">
        <v>22</v>
      </c>
      <c r="D88">
        <f t="shared" si="10"/>
        <v>1</v>
      </c>
      <c r="F88" s="1" t="s">
        <v>37</v>
      </c>
      <c r="G88">
        <f t="shared" si="11"/>
        <v>2</v>
      </c>
      <c r="I88">
        <f t="shared" si="12"/>
        <v>100</v>
      </c>
      <c r="J88">
        <f t="shared" si="13"/>
        <v>41</v>
      </c>
    </row>
    <row r="89" spans="3:10" x14ac:dyDescent="0.25">
      <c r="C89" s="1" t="s">
        <v>22</v>
      </c>
      <c r="D89">
        <f t="shared" si="10"/>
        <v>1</v>
      </c>
      <c r="F89" s="1" t="s">
        <v>37</v>
      </c>
      <c r="G89">
        <f t="shared" si="11"/>
        <v>2</v>
      </c>
      <c r="I89">
        <f t="shared" si="12"/>
        <v>100</v>
      </c>
      <c r="J89">
        <f t="shared" si="13"/>
        <v>41</v>
      </c>
    </row>
    <row r="90" spans="3:10" x14ac:dyDescent="0.25">
      <c r="C90" s="1" t="s">
        <v>28</v>
      </c>
      <c r="D90">
        <f t="shared" si="10"/>
        <v>2</v>
      </c>
      <c r="F90" s="1" t="s">
        <v>37</v>
      </c>
      <c r="G90">
        <f t="shared" si="11"/>
        <v>2</v>
      </c>
      <c r="I90">
        <f t="shared" si="12"/>
        <v>42</v>
      </c>
      <c r="J90">
        <f t="shared" si="13"/>
        <v>41</v>
      </c>
    </row>
    <row r="91" spans="3:10" x14ac:dyDescent="0.25">
      <c r="C91" s="1" t="s">
        <v>22</v>
      </c>
      <c r="D91">
        <f t="shared" si="10"/>
        <v>1</v>
      </c>
      <c r="F91" s="1" t="s">
        <v>24</v>
      </c>
      <c r="G91">
        <f t="shared" si="11"/>
        <v>1</v>
      </c>
      <c r="I91">
        <f t="shared" si="12"/>
        <v>100</v>
      </c>
      <c r="J91">
        <f t="shared" si="13"/>
        <v>96</v>
      </c>
    </row>
    <row r="92" spans="3:10" x14ac:dyDescent="0.25">
      <c r="C92" s="1" t="s">
        <v>35</v>
      </c>
      <c r="D92">
        <f t="shared" si="10"/>
        <v>4</v>
      </c>
      <c r="F92" s="1" t="s">
        <v>37</v>
      </c>
      <c r="G92">
        <f t="shared" si="11"/>
        <v>2</v>
      </c>
      <c r="I92">
        <f t="shared" si="12"/>
        <v>2.5</v>
      </c>
      <c r="J92">
        <f t="shared" si="13"/>
        <v>41</v>
      </c>
    </row>
    <row r="93" spans="3:10" x14ac:dyDescent="0.25">
      <c r="C93" s="1" t="s">
        <v>22</v>
      </c>
      <c r="D93">
        <f t="shared" si="10"/>
        <v>1</v>
      </c>
      <c r="F93" s="1" t="s">
        <v>37</v>
      </c>
      <c r="G93">
        <f t="shared" si="11"/>
        <v>2</v>
      </c>
      <c r="I93">
        <f t="shared" si="12"/>
        <v>100</v>
      </c>
      <c r="J93">
        <f t="shared" si="13"/>
        <v>41</v>
      </c>
    </row>
    <row r="94" spans="3:10" x14ac:dyDescent="0.25">
      <c r="C94" s="1" t="s">
        <v>28</v>
      </c>
      <c r="D94">
        <f t="shared" si="10"/>
        <v>2</v>
      </c>
      <c r="F94" s="1" t="s">
        <v>24</v>
      </c>
      <c r="G94">
        <f t="shared" si="11"/>
        <v>1</v>
      </c>
      <c r="I94">
        <f t="shared" si="12"/>
        <v>42</v>
      </c>
      <c r="J94">
        <f t="shared" si="13"/>
        <v>96</v>
      </c>
    </row>
    <row r="95" spans="3:10" x14ac:dyDescent="0.25">
      <c r="C95" s="1" t="s">
        <v>28</v>
      </c>
      <c r="D95">
        <f t="shared" si="10"/>
        <v>2</v>
      </c>
      <c r="F95" s="1" t="s">
        <v>35</v>
      </c>
      <c r="G95">
        <f t="shared" si="11"/>
        <v>3</v>
      </c>
      <c r="I95">
        <f t="shared" si="12"/>
        <v>42</v>
      </c>
      <c r="J95">
        <f t="shared" si="13"/>
        <v>14.5</v>
      </c>
    </row>
    <row r="96" spans="3:10" x14ac:dyDescent="0.25">
      <c r="C96" s="1" t="s">
        <v>40</v>
      </c>
      <c r="D96">
        <f t="shared" si="10"/>
        <v>3</v>
      </c>
      <c r="F96" s="1" t="s">
        <v>24</v>
      </c>
      <c r="G96">
        <f t="shared" si="11"/>
        <v>1</v>
      </c>
      <c r="I96">
        <f t="shared" si="12"/>
        <v>11.5</v>
      </c>
      <c r="J96">
        <f t="shared" si="13"/>
        <v>96</v>
      </c>
    </row>
    <row r="97" spans="3:10" x14ac:dyDescent="0.25">
      <c r="C97" s="1" t="s">
        <v>22</v>
      </c>
      <c r="D97">
        <f t="shared" si="10"/>
        <v>1</v>
      </c>
      <c r="F97" s="1" t="s">
        <v>35</v>
      </c>
      <c r="G97">
        <f t="shared" si="11"/>
        <v>3</v>
      </c>
      <c r="I97">
        <f t="shared" si="12"/>
        <v>100</v>
      </c>
      <c r="J97">
        <f t="shared" si="13"/>
        <v>14.5</v>
      </c>
    </row>
    <row r="98" spans="3:10" x14ac:dyDescent="0.25">
      <c r="C98" s="1" t="s">
        <v>28</v>
      </c>
      <c r="D98">
        <f t="shared" si="10"/>
        <v>2</v>
      </c>
      <c r="F98" s="1" t="s">
        <v>35</v>
      </c>
      <c r="G98">
        <f t="shared" si="11"/>
        <v>3</v>
      </c>
      <c r="I98">
        <f t="shared" si="12"/>
        <v>42</v>
      </c>
      <c r="J98">
        <f t="shared" si="13"/>
        <v>14.5</v>
      </c>
    </row>
    <row r="99" spans="3:10" x14ac:dyDescent="0.25">
      <c r="C99" s="1" t="s">
        <v>28</v>
      </c>
      <c r="D99">
        <f t="shared" si="10"/>
        <v>2</v>
      </c>
      <c r="F99" s="1" t="s">
        <v>37</v>
      </c>
      <c r="G99">
        <f t="shared" si="11"/>
        <v>2</v>
      </c>
      <c r="I99">
        <f t="shared" si="12"/>
        <v>42</v>
      </c>
      <c r="J99">
        <f t="shared" si="13"/>
        <v>41</v>
      </c>
    </row>
    <row r="100" spans="3:10" x14ac:dyDescent="0.25">
      <c r="C100" s="1" t="s">
        <v>28</v>
      </c>
      <c r="D100">
        <f t="shared" si="10"/>
        <v>2</v>
      </c>
      <c r="F100" s="1" t="s">
        <v>37</v>
      </c>
      <c r="G100">
        <f t="shared" si="11"/>
        <v>2</v>
      </c>
      <c r="I100">
        <f t="shared" si="12"/>
        <v>42</v>
      </c>
      <c r="J100">
        <f t="shared" si="13"/>
        <v>41</v>
      </c>
    </row>
    <row r="101" spans="3:10" x14ac:dyDescent="0.25">
      <c r="C101" s="1" t="s">
        <v>35</v>
      </c>
      <c r="D101">
        <f t="shared" si="10"/>
        <v>4</v>
      </c>
      <c r="F101" s="1" t="s">
        <v>24</v>
      </c>
      <c r="G101">
        <f t="shared" si="11"/>
        <v>1</v>
      </c>
      <c r="I101">
        <f t="shared" si="12"/>
        <v>2.5</v>
      </c>
      <c r="J101">
        <f t="shared" si="13"/>
        <v>96</v>
      </c>
    </row>
    <row r="102" spans="3:10" x14ac:dyDescent="0.25">
      <c r="C102" s="1" t="s">
        <v>40</v>
      </c>
      <c r="D102">
        <f t="shared" si="10"/>
        <v>3</v>
      </c>
      <c r="F102" s="1" t="s">
        <v>24</v>
      </c>
      <c r="G102">
        <f t="shared" si="11"/>
        <v>1</v>
      </c>
      <c r="I102">
        <f t="shared" si="12"/>
        <v>11.5</v>
      </c>
      <c r="J102">
        <f t="shared" si="13"/>
        <v>96</v>
      </c>
    </row>
    <row r="103" spans="3:10" x14ac:dyDescent="0.25">
      <c r="C103" s="1" t="s">
        <v>22</v>
      </c>
      <c r="D103">
        <f t="shared" si="10"/>
        <v>1</v>
      </c>
      <c r="F103" s="1" t="s">
        <v>35</v>
      </c>
      <c r="G103">
        <f t="shared" si="11"/>
        <v>3</v>
      </c>
      <c r="I103">
        <f t="shared" si="12"/>
        <v>100</v>
      </c>
      <c r="J103">
        <f t="shared" si="13"/>
        <v>14.5</v>
      </c>
    </row>
    <row r="104" spans="3:10" x14ac:dyDescent="0.25">
      <c r="C104" s="1" t="s">
        <v>28</v>
      </c>
      <c r="D104">
        <f t="shared" si="10"/>
        <v>2</v>
      </c>
      <c r="F104" s="1" t="s">
        <v>35</v>
      </c>
      <c r="G104">
        <f t="shared" si="11"/>
        <v>3</v>
      </c>
      <c r="I104">
        <f t="shared" si="12"/>
        <v>42</v>
      </c>
      <c r="J104">
        <f t="shared" si="13"/>
        <v>14.5</v>
      </c>
    </row>
    <row r="105" spans="3:10" x14ac:dyDescent="0.25">
      <c r="C105" s="1" t="s">
        <v>22</v>
      </c>
      <c r="D105">
        <f t="shared" si="10"/>
        <v>1</v>
      </c>
      <c r="F105" s="1" t="s">
        <v>24</v>
      </c>
      <c r="G105">
        <f t="shared" si="11"/>
        <v>1</v>
      </c>
      <c r="I105">
        <f t="shared" si="12"/>
        <v>100</v>
      </c>
      <c r="J105">
        <f t="shared" si="13"/>
        <v>96</v>
      </c>
    </row>
    <row r="106" spans="3:10" x14ac:dyDescent="0.25">
      <c r="C106" s="1" t="s">
        <v>35</v>
      </c>
      <c r="D106">
        <f t="shared" si="10"/>
        <v>4</v>
      </c>
      <c r="F106" s="1" t="s">
        <v>35</v>
      </c>
      <c r="G106">
        <f t="shared" si="11"/>
        <v>3</v>
      </c>
      <c r="I106">
        <f t="shared" si="12"/>
        <v>2.5</v>
      </c>
      <c r="J106">
        <f t="shared" si="13"/>
        <v>14.5</v>
      </c>
    </row>
    <row r="107" spans="3:10" x14ac:dyDescent="0.25">
      <c r="C107" s="1" t="s">
        <v>28</v>
      </c>
      <c r="D107">
        <f t="shared" si="10"/>
        <v>2</v>
      </c>
      <c r="F107" s="1" t="s">
        <v>24</v>
      </c>
      <c r="G107">
        <f t="shared" si="11"/>
        <v>1</v>
      </c>
      <c r="I107">
        <f t="shared" si="12"/>
        <v>42</v>
      </c>
      <c r="J107">
        <f t="shared" si="13"/>
        <v>96</v>
      </c>
    </row>
    <row r="108" spans="3:10" x14ac:dyDescent="0.25">
      <c r="C108" s="1" t="s">
        <v>28</v>
      </c>
      <c r="D108">
        <f t="shared" si="10"/>
        <v>2</v>
      </c>
      <c r="F108" s="1" t="s">
        <v>24</v>
      </c>
      <c r="G108">
        <f t="shared" si="11"/>
        <v>1</v>
      </c>
      <c r="I108">
        <f t="shared" si="12"/>
        <v>42</v>
      </c>
      <c r="J108">
        <f t="shared" si="13"/>
        <v>96</v>
      </c>
    </row>
    <row r="109" spans="3:10" x14ac:dyDescent="0.25">
      <c r="C109" s="1" t="s">
        <v>22</v>
      </c>
      <c r="D109">
        <f t="shared" si="10"/>
        <v>1</v>
      </c>
      <c r="F109" s="1" t="s">
        <v>24</v>
      </c>
      <c r="G109">
        <f t="shared" si="11"/>
        <v>1</v>
      </c>
      <c r="I109">
        <f t="shared" si="12"/>
        <v>100</v>
      </c>
      <c r="J109">
        <f t="shared" si="13"/>
        <v>96</v>
      </c>
    </row>
    <row r="110" spans="3:10" x14ac:dyDescent="0.25">
      <c r="C110" s="1" t="s">
        <v>22</v>
      </c>
      <c r="D110">
        <f t="shared" si="10"/>
        <v>1</v>
      </c>
      <c r="F110" s="1" t="s">
        <v>24</v>
      </c>
      <c r="G110">
        <f t="shared" si="11"/>
        <v>1</v>
      </c>
      <c r="I110">
        <f t="shared" si="12"/>
        <v>100</v>
      </c>
      <c r="J110">
        <f t="shared" si="13"/>
        <v>96</v>
      </c>
    </row>
    <row r="111" spans="3:10" x14ac:dyDescent="0.25">
      <c r="C111" s="1" t="s">
        <v>28</v>
      </c>
      <c r="D111">
        <f t="shared" si="10"/>
        <v>2</v>
      </c>
      <c r="F111" s="1" t="s">
        <v>24</v>
      </c>
      <c r="G111">
        <f t="shared" si="11"/>
        <v>1</v>
      </c>
      <c r="I111">
        <f t="shared" si="12"/>
        <v>42</v>
      </c>
      <c r="J111">
        <f t="shared" si="13"/>
        <v>96</v>
      </c>
    </row>
    <row r="112" spans="3:10" x14ac:dyDescent="0.25">
      <c r="C112" s="1" t="s">
        <v>22</v>
      </c>
      <c r="D112">
        <f t="shared" si="10"/>
        <v>1</v>
      </c>
      <c r="F112" s="1" t="s">
        <v>24</v>
      </c>
      <c r="G112">
        <f t="shared" si="11"/>
        <v>1</v>
      </c>
      <c r="I112">
        <f t="shared" si="12"/>
        <v>100</v>
      </c>
      <c r="J112">
        <f t="shared" si="13"/>
        <v>96</v>
      </c>
    </row>
    <row r="113" spans="3:10" x14ac:dyDescent="0.25">
      <c r="C113" s="1" t="s">
        <v>40</v>
      </c>
      <c r="D113">
        <f t="shared" si="10"/>
        <v>3</v>
      </c>
      <c r="F113" s="1" t="s">
        <v>35</v>
      </c>
      <c r="G113">
        <f t="shared" si="11"/>
        <v>3</v>
      </c>
      <c r="I113">
        <f t="shared" si="12"/>
        <v>11.5</v>
      </c>
      <c r="J113">
        <f t="shared" si="13"/>
        <v>14.5</v>
      </c>
    </row>
    <row r="114" spans="3:10" x14ac:dyDescent="0.25">
      <c r="C114" s="1" t="s">
        <v>28</v>
      </c>
      <c r="D114">
        <f t="shared" si="10"/>
        <v>2</v>
      </c>
      <c r="F114" s="1" t="s">
        <v>24</v>
      </c>
      <c r="G114">
        <f t="shared" si="11"/>
        <v>1</v>
      </c>
      <c r="I114">
        <f t="shared" si="12"/>
        <v>42</v>
      </c>
      <c r="J114">
        <f t="shared" si="13"/>
        <v>96</v>
      </c>
    </row>
    <row r="115" spans="3:10" x14ac:dyDescent="0.25">
      <c r="C115" s="1" t="s">
        <v>22</v>
      </c>
      <c r="D115">
        <f t="shared" si="10"/>
        <v>1</v>
      </c>
      <c r="F115" s="1" t="s">
        <v>37</v>
      </c>
      <c r="G115">
        <f t="shared" si="11"/>
        <v>2</v>
      </c>
      <c r="I115">
        <f t="shared" si="12"/>
        <v>100</v>
      </c>
      <c r="J115">
        <f t="shared" si="13"/>
        <v>41</v>
      </c>
    </row>
    <row r="116" spans="3:10" x14ac:dyDescent="0.25">
      <c r="C116" s="1" t="s">
        <v>22</v>
      </c>
      <c r="D116">
        <f t="shared" si="10"/>
        <v>1</v>
      </c>
      <c r="F116" s="1" t="s">
        <v>24</v>
      </c>
      <c r="G116">
        <f t="shared" si="11"/>
        <v>1</v>
      </c>
      <c r="I116">
        <f t="shared" si="12"/>
        <v>100</v>
      </c>
      <c r="J116">
        <f t="shared" si="13"/>
        <v>96</v>
      </c>
    </row>
    <row r="117" spans="3:10" x14ac:dyDescent="0.25">
      <c r="C117" s="1" t="s">
        <v>28</v>
      </c>
      <c r="D117">
        <f t="shared" si="10"/>
        <v>2</v>
      </c>
      <c r="F117" s="1" t="s">
        <v>24</v>
      </c>
      <c r="G117">
        <f t="shared" si="11"/>
        <v>1</v>
      </c>
      <c r="I117">
        <f t="shared" si="12"/>
        <v>42</v>
      </c>
      <c r="J117">
        <f t="shared" si="13"/>
        <v>96</v>
      </c>
    </row>
    <row r="118" spans="3:10" x14ac:dyDescent="0.25">
      <c r="C118" s="1" t="s">
        <v>28</v>
      </c>
      <c r="D118">
        <f t="shared" si="10"/>
        <v>2</v>
      </c>
      <c r="F118" s="1" t="s">
        <v>24</v>
      </c>
      <c r="G118">
        <f t="shared" si="11"/>
        <v>1</v>
      </c>
      <c r="I118">
        <f t="shared" si="12"/>
        <v>42</v>
      </c>
      <c r="J118">
        <f t="shared" si="13"/>
        <v>96</v>
      </c>
    </row>
    <row r="119" spans="3:10" x14ac:dyDescent="0.25">
      <c r="C119" s="1" t="s">
        <v>22</v>
      </c>
      <c r="D119">
        <f t="shared" si="10"/>
        <v>1</v>
      </c>
      <c r="F119" s="1" t="s">
        <v>24</v>
      </c>
      <c r="G119">
        <f t="shared" si="11"/>
        <v>1</v>
      </c>
      <c r="I119">
        <f t="shared" si="12"/>
        <v>100</v>
      </c>
      <c r="J119">
        <f t="shared" si="13"/>
        <v>96</v>
      </c>
    </row>
    <row r="120" spans="3:10" x14ac:dyDescent="0.25">
      <c r="C120" s="1" t="s">
        <v>28</v>
      </c>
      <c r="D120">
        <f t="shared" si="10"/>
        <v>2</v>
      </c>
      <c r="F120" s="1" t="s">
        <v>24</v>
      </c>
      <c r="G120">
        <f t="shared" si="11"/>
        <v>1</v>
      </c>
      <c r="I120">
        <f t="shared" si="12"/>
        <v>42</v>
      </c>
      <c r="J120">
        <f t="shared" si="13"/>
        <v>96</v>
      </c>
    </row>
    <row r="121" spans="3:10" x14ac:dyDescent="0.25">
      <c r="C121" s="1" t="s">
        <v>28</v>
      </c>
      <c r="D121">
        <f t="shared" si="10"/>
        <v>2</v>
      </c>
      <c r="F121" s="1" t="s">
        <v>24</v>
      </c>
      <c r="G121">
        <f t="shared" si="11"/>
        <v>1</v>
      </c>
      <c r="I121">
        <f t="shared" si="12"/>
        <v>42</v>
      </c>
      <c r="J121">
        <f t="shared" si="13"/>
        <v>96</v>
      </c>
    </row>
    <row r="122" spans="3:10" x14ac:dyDescent="0.25">
      <c r="C122" s="1" t="s">
        <v>28</v>
      </c>
      <c r="D122">
        <f t="shared" si="10"/>
        <v>2</v>
      </c>
      <c r="F122" s="1" t="s">
        <v>24</v>
      </c>
      <c r="G122">
        <f t="shared" si="11"/>
        <v>1</v>
      </c>
      <c r="I122">
        <f t="shared" si="12"/>
        <v>42</v>
      </c>
      <c r="J122">
        <f t="shared" si="13"/>
        <v>96</v>
      </c>
    </row>
    <row r="123" spans="3:10" x14ac:dyDescent="0.25">
      <c r="C123" s="1" t="s">
        <v>22</v>
      </c>
      <c r="D123">
        <f t="shared" si="10"/>
        <v>1</v>
      </c>
      <c r="F123" s="1" t="s">
        <v>24</v>
      </c>
      <c r="G123">
        <f t="shared" si="11"/>
        <v>1</v>
      </c>
      <c r="I123">
        <f t="shared" si="12"/>
        <v>100</v>
      </c>
      <c r="J123">
        <f t="shared" si="13"/>
        <v>96</v>
      </c>
    </row>
    <row r="124" spans="3:10" x14ac:dyDescent="0.25">
      <c r="C124" s="1" t="s">
        <v>22</v>
      </c>
      <c r="D124">
        <f t="shared" si="10"/>
        <v>1</v>
      </c>
      <c r="F124" s="1" t="s">
        <v>37</v>
      </c>
      <c r="G124">
        <f t="shared" si="11"/>
        <v>2</v>
      </c>
      <c r="I124">
        <f t="shared" si="12"/>
        <v>100</v>
      </c>
      <c r="J124">
        <f t="shared" si="13"/>
        <v>41</v>
      </c>
    </row>
    <row r="125" spans="3:10" x14ac:dyDescent="0.25">
      <c r="C125" s="1" t="s">
        <v>22</v>
      </c>
      <c r="D125">
        <f t="shared" si="10"/>
        <v>1</v>
      </c>
      <c r="F125" s="1" t="s">
        <v>24</v>
      </c>
      <c r="G125">
        <f t="shared" si="11"/>
        <v>1</v>
      </c>
      <c r="I125">
        <f t="shared" si="12"/>
        <v>100</v>
      </c>
      <c r="J125">
        <f t="shared" si="13"/>
        <v>96</v>
      </c>
    </row>
    <row r="126" spans="3:10" x14ac:dyDescent="0.25">
      <c r="C126" s="1" t="s">
        <v>22</v>
      </c>
      <c r="D126">
        <f t="shared" si="10"/>
        <v>1</v>
      </c>
      <c r="F126" s="1" t="s">
        <v>37</v>
      </c>
      <c r="G126">
        <f t="shared" si="11"/>
        <v>2</v>
      </c>
      <c r="I126">
        <f t="shared" si="12"/>
        <v>100</v>
      </c>
      <c r="J126">
        <f t="shared" si="13"/>
        <v>41</v>
      </c>
    </row>
    <row r="127" spans="3:10" x14ac:dyDescent="0.25">
      <c r="C127" s="1" t="s">
        <v>22</v>
      </c>
      <c r="D127">
        <f t="shared" si="10"/>
        <v>1</v>
      </c>
      <c r="F127" s="1" t="s">
        <v>24</v>
      </c>
      <c r="G127">
        <f t="shared" si="11"/>
        <v>1</v>
      </c>
      <c r="I127">
        <f t="shared" si="12"/>
        <v>100</v>
      </c>
      <c r="J127">
        <f t="shared" si="13"/>
        <v>96</v>
      </c>
    </row>
    <row r="128" spans="3:10" x14ac:dyDescent="0.25">
      <c r="C128" s="1" t="s">
        <v>28</v>
      </c>
      <c r="D128">
        <f t="shared" si="10"/>
        <v>2</v>
      </c>
      <c r="F128" s="1" t="s">
        <v>24</v>
      </c>
      <c r="G128">
        <f t="shared" si="11"/>
        <v>1</v>
      </c>
      <c r="I128">
        <f t="shared" si="12"/>
        <v>42</v>
      </c>
      <c r="J128">
        <f t="shared" si="13"/>
        <v>96</v>
      </c>
    </row>
    <row r="129" spans="3:10" x14ac:dyDescent="0.25">
      <c r="C129" s="1" t="s">
        <v>22</v>
      </c>
      <c r="D129">
        <f t="shared" si="10"/>
        <v>1</v>
      </c>
      <c r="F129" s="1" t="s">
        <v>24</v>
      </c>
      <c r="G129">
        <f t="shared" si="11"/>
        <v>1</v>
      </c>
      <c r="I129">
        <f t="shared" si="12"/>
        <v>100</v>
      </c>
      <c r="J129">
        <f t="shared" si="13"/>
        <v>96</v>
      </c>
    </row>
    <row r="130" spans="3:10" x14ac:dyDescent="0.25">
      <c r="C130" s="1" t="s">
        <v>22</v>
      </c>
      <c r="D130">
        <f t="shared" si="10"/>
        <v>1</v>
      </c>
      <c r="F130" s="1" t="s">
        <v>24</v>
      </c>
      <c r="G130">
        <f t="shared" si="11"/>
        <v>1</v>
      </c>
      <c r="I130">
        <f t="shared" si="12"/>
        <v>100</v>
      </c>
      <c r="J130">
        <f t="shared" si="13"/>
        <v>96</v>
      </c>
    </row>
    <row r="131" spans="3:10" x14ac:dyDescent="0.25">
      <c r="C131" s="1" t="s">
        <v>22</v>
      </c>
      <c r="D131">
        <f t="shared" si="10"/>
        <v>1</v>
      </c>
      <c r="F131" s="1" t="s">
        <v>24</v>
      </c>
      <c r="G131">
        <f t="shared" si="11"/>
        <v>1</v>
      </c>
      <c r="I131">
        <f t="shared" si="12"/>
        <v>100</v>
      </c>
      <c r="J131">
        <f t="shared" si="13"/>
        <v>96</v>
      </c>
    </row>
    <row r="132" spans="3:10" x14ac:dyDescent="0.25">
      <c r="C132" s="1" t="s">
        <v>40</v>
      </c>
      <c r="D132">
        <f t="shared" si="10"/>
        <v>3</v>
      </c>
      <c r="F132" s="1" t="s">
        <v>24</v>
      </c>
      <c r="G132">
        <f t="shared" si="11"/>
        <v>1</v>
      </c>
      <c r="I132">
        <f t="shared" si="12"/>
        <v>11.5</v>
      </c>
      <c r="J132">
        <f t="shared" si="13"/>
        <v>96</v>
      </c>
    </row>
    <row r="133" spans="3:10" x14ac:dyDescent="0.25">
      <c r="C133" s="1" t="s">
        <v>22</v>
      </c>
      <c r="D133">
        <f t="shared" si="10"/>
        <v>1</v>
      </c>
      <c r="F133" s="1" t="s">
        <v>24</v>
      </c>
      <c r="G133">
        <f t="shared" si="11"/>
        <v>1</v>
      </c>
      <c r="I133">
        <f t="shared" si="12"/>
        <v>100</v>
      </c>
      <c r="J133">
        <f t="shared" si="13"/>
        <v>96</v>
      </c>
    </row>
    <row r="134" spans="3:10" x14ac:dyDescent="0.25">
      <c r="C134" s="1" t="s">
        <v>22</v>
      </c>
      <c r="D134">
        <f t="shared" si="10"/>
        <v>1</v>
      </c>
      <c r="F134" s="1" t="s">
        <v>51</v>
      </c>
      <c r="G134">
        <f t="shared" si="11"/>
        <v>4</v>
      </c>
      <c r="I134">
        <f t="shared" si="12"/>
        <v>100</v>
      </c>
      <c r="J134">
        <f t="shared" si="13"/>
        <v>2.5</v>
      </c>
    </row>
    <row r="135" spans="3:10" x14ac:dyDescent="0.25">
      <c r="C135" s="1" t="s">
        <v>28</v>
      </c>
      <c r="D135">
        <f t="shared" si="10"/>
        <v>2</v>
      </c>
      <c r="F135" s="1" t="s">
        <v>24</v>
      </c>
      <c r="G135">
        <f t="shared" si="11"/>
        <v>1</v>
      </c>
      <c r="I135">
        <f t="shared" si="12"/>
        <v>42</v>
      </c>
      <c r="J135">
        <f t="shared" si="13"/>
        <v>96</v>
      </c>
    </row>
    <row r="136" spans="3:10" x14ac:dyDescent="0.25">
      <c r="C136" s="1" t="s">
        <v>28</v>
      </c>
      <c r="D136">
        <f t="shared" si="10"/>
        <v>2</v>
      </c>
      <c r="F136" s="1" t="s">
        <v>37</v>
      </c>
      <c r="G136">
        <f t="shared" si="11"/>
        <v>2</v>
      </c>
      <c r="I136">
        <f t="shared" si="12"/>
        <v>42</v>
      </c>
      <c r="J136">
        <f t="shared" si="13"/>
        <v>41</v>
      </c>
    </row>
    <row r="137" spans="3:10" x14ac:dyDescent="0.25">
      <c r="C137" s="1" t="s">
        <v>22</v>
      </c>
      <c r="D137">
        <f t="shared" si="10"/>
        <v>1</v>
      </c>
      <c r="F137" s="1" t="s">
        <v>24</v>
      </c>
      <c r="G137">
        <f t="shared" si="11"/>
        <v>1</v>
      </c>
      <c r="I137">
        <f t="shared" si="12"/>
        <v>100</v>
      </c>
      <c r="J137">
        <f t="shared" si="13"/>
        <v>96</v>
      </c>
    </row>
    <row r="138" spans="3:10" x14ac:dyDescent="0.25">
      <c r="C138" s="1" t="s">
        <v>22</v>
      </c>
      <c r="D138">
        <f t="shared" si="10"/>
        <v>1</v>
      </c>
      <c r="F138" s="1" t="s">
        <v>24</v>
      </c>
      <c r="G138">
        <f t="shared" si="11"/>
        <v>1</v>
      </c>
      <c r="I138">
        <f t="shared" si="12"/>
        <v>100</v>
      </c>
      <c r="J138">
        <f t="shared" si="13"/>
        <v>96</v>
      </c>
    </row>
    <row r="139" spans="3:10" x14ac:dyDescent="0.25">
      <c r="C139" s="1" t="s">
        <v>28</v>
      </c>
      <c r="D139">
        <f t="shared" si="10"/>
        <v>2</v>
      </c>
      <c r="F139" s="1" t="s">
        <v>37</v>
      </c>
      <c r="G139">
        <f t="shared" si="11"/>
        <v>2</v>
      </c>
      <c r="I139">
        <f t="shared" si="12"/>
        <v>42</v>
      </c>
      <c r="J139">
        <f t="shared" si="13"/>
        <v>41</v>
      </c>
    </row>
    <row r="140" spans="3:10" x14ac:dyDescent="0.25">
      <c r="C140" s="1" t="s">
        <v>28</v>
      </c>
      <c r="D140">
        <f t="shared" si="10"/>
        <v>2</v>
      </c>
      <c r="F140" s="1" t="s">
        <v>37</v>
      </c>
      <c r="G140">
        <f t="shared" si="11"/>
        <v>2</v>
      </c>
      <c r="I140">
        <f t="shared" si="12"/>
        <v>42</v>
      </c>
      <c r="J140">
        <f t="shared" si="13"/>
        <v>41</v>
      </c>
    </row>
    <row r="141" spans="3:10" x14ac:dyDescent="0.25">
      <c r="C141" s="1" t="s">
        <v>28</v>
      </c>
      <c r="D141">
        <f t="shared" si="10"/>
        <v>2</v>
      </c>
      <c r="F141" s="1" t="s">
        <v>37</v>
      </c>
      <c r="G141">
        <f t="shared" si="11"/>
        <v>2</v>
      </c>
      <c r="I141">
        <f t="shared" si="12"/>
        <v>42</v>
      </c>
      <c r="J141">
        <f t="shared" si="13"/>
        <v>41</v>
      </c>
    </row>
    <row r="142" spans="3:10" x14ac:dyDescent="0.25">
      <c r="C142" s="1" t="s">
        <v>35</v>
      </c>
      <c r="D142">
        <f t="shared" si="10"/>
        <v>4</v>
      </c>
      <c r="F142" s="1" t="s">
        <v>35</v>
      </c>
      <c r="G142">
        <f t="shared" si="11"/>
        <v>3</v>
      </c>
      <c r="I142">
        <f t="shared" si="12"/>
        <v>2.5</v>
      </c>
      <c r="J142">
        <f t="shared" si="13"/>
        <v>14.5</v>
      </c>
    </row>
    <row r="143" spans="3:10" x14ac:dyDescent="0.25">
      <c r="C143" s="1" t="s">
        <v>28</v>
      </c>
      <c r="D143">
        <f t="shared" ref="D143:D147" si="14">_xlfn.IFS(C143=$C$6, 1, C143=$C$7, 2, C143=$C$8, 3, C143=$C$9, 4)</f>
        <v>2</v>
      </c>
      <c r="F143" s="1" t="s">
        <v>24</v>
      </c>
      <c r="G143">
        <f t="shared" ref="G143:G147" si="15">_xlfn.IFS(F143=$D$4, 1, F143=$E$4, 2, F143=$F$4, 3, F143=$G$4, 4)</f>
        <v>1</v>
      </c>
      <c r="I143">
        <f t="shared" ref="I143:I147" si="16">_xlfn.RANK.AVG(D143, $D$14:$D$147, 0)</f>
        <v>42</v>
      </c>
      <c r="J143">
        <f t="shared" ref="J143:J147" si="17">_xlfn.RANK.AVG(G143, $G$14:$G$147, 0)</f>
        <v>96</v>
      </c>
    </row>
    <row r="144" spans="3:10" x14ac:dyDescent="0.25">
      <c r="C144" s="1" t="s">
        <v>22</v>
      </c>
      <c r="D144">
        <f t="shared" si="14"/>
        <v>1</v>
      </c>
      <c r="F144" s="1" t="s">
        <v>35</v>
      </c>
      <c r="G144">
        <f t="shared" si="15"/>
        <v>3</v>
      </c>
      <c r="I144">
        <f t="shared" si="16"/>
        <v>100</v>
      </c>
      <c r="J144">
        <f t="shared" si="17"/>
        <v>14.5</v>
      </c>
    </row>
    <row r="145" spans="3:10" x14ac:dyDescent="0.25">
      <c r="C145" s="1" t="s">
        <v>22</v>
      </c>
      <c r="D145">
        <f t="shared" si="14"/>
        <v>1</v>
      </c>
      <c r="F145" s="1" t="s">
        <v>37</v>
      </c>
      <c r="G145">
        <f t="shared" si="15"/>
        <v>2</v>
      </c>
      <c r="I145">
        <f t="shared" si="16"/>
        <v>100</v>
      </c>
      <c r="J145">
        <f t="shared" si="17"/>
        <v>41</v>
      </c>
    </row>
    <row r="146" spans="3:10" x14ac:dyDescent="0.25">
      <c r="C146" s="1" t="s">
        <v>22</v>
      </c>
      <c r="D146">
        <f t="shared" si="14"/>
        <v>1</v>
      </c>
      <c r="F146" s="1" t="s">
        <v>37</v>
      </c>
      <c r="G146">
        <f t="shared" si="15"/>
        <v>2</v>
      </c>
      <c r="I146">
        <f t="shared" si="16"/>
        <v>100</v>
      </c>
      <c r="J146">
        <f t="shared" si="17"/>
        <v>41</v>
      </c>
    </row>
    <row r="147" spans="3:10" x14ac:dyDescent="0.25">
      <c r="C147" s="1" t="s">
        <v>22</v>
      </c>
      <c r="D147">
        <f t="shared" si="14"/>
        <v>1</v>
      </c>
      <c r="F147" s="1" t="s">
        <v>37</v>
      </c>
      <c r="G147">
        <f t="shared" si="15"/>
        <v>2</v>
      </c>
      <c r="I147">
        <f t="shared" si="16"/>
        <v>100</v>
      </c>
      <c r="J147">
        <f t="shared" si="17"/>
        <v>41</v>
      </c>
    </row>
  </sheetData>
  <mergeCells count="3">
    <mergeCell ref="D3:G3"/>
    <mergeCell ref="I13:J1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Ответы на форму (1)</vt:lpstr>
      <vt:lpstr>Лист1</vt:lpstr>
      <vt:lpstr>Лист2</vt:lpstr>
      <vt:lpstr>Лист3</vt:lpstr>
      <vt:lpstr>Лист 4</vt:lpstr>
      <vt:lpstr>Лист5</vt:lpstr>
      <vt:lpstr>Лист6</vt:lpstr>
      <vt:lpstr>Лист7</vt:lpstr>
      <vt:lpstr>Лист8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2023-05-20T18:41:55Z</dcterms:created>
  <dcterms:modified xsi:type="dcterms:W3CDTF">2023-05-20T19:14:25Z</dcterms:modified>
</cp:coreProperties>
</file>