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ilio Leos\Downloads\"/>
    </mc:Choice>
  </mc:AlternateContent>
  <xr:revisionPtr revIDLastSave="0" documentId="8_{B8167CCC-4153-497C-8E73-AF67AADB0D1B}" xr6:coauthVersionLast="44" xr6:coauthVersionMax="44" xr10:uidLastSave="{00000000-0000-0000-0000-000000000000}"/>
  <bookViews>
    <workbookView xWindow="-120" yWindow="-120" windowWidth="20730" windowHeight="11160" tabRatio="760" firstSheet="15" xr2:uid="{00000000-000D-0000-FFFF-FFFF00000000}"/>
  </bookViews>
  <sheets>
    <sheet name="Complejidad" sheetId="4" r:id="rId1"/>
    <sheet name="R1" sheetId="1" r:id="rId2"/>
    <sheet name="R2" sheetId="19" r:id="rId3"/>
    <sheet name="R3" sheetId="20" r:id="rId4"/>
    <sheet name="R4" sheetId="26" r:id="rId5"/>
    <sheet name="R5" sheetId="27" r:id="rId6"/>
    <sheet name="R6" sheetId="29" r:id="rId7"/>
    <sheet name="R7" sheetId="30" r:id="rId8"/>
    <sheet name="R8" sheetId="31" r:id="rId9"/>
    <sheet name="R9" sheetId="32" r:id="rId10"/>
    <sheet name="R10" sheetId="33" r:id="rId11"/>
    <sheet name="R11" sheetId="34" r:id="rId12"/>
    <sheet name="Puntos de Función" sheetId="18" r:id="rId13"/>
    <sheet name="Estimación de Esfuerzo y Tamaño" sheetId="21" r:id="rId14"/>
    <sheet name="Riesgos" sheetId="22" r:id="rId15"/>
    <sheet name="Planilla de Precios" sheetId="23" r:id="rId16"/>
    <sheet name="Historia de Proy" sheetId="24" r:id="rId17"/>
    <sheet name="Criterios de Complejidad" sheetId="2" r:id="rId18"/>
    <sheet name="Historial de cambios" sheetId="25" r:id="rId19"/>
  </sheets>
  <definedNames>
    <definedName name="_xlnm.Print_Area" localSheetId="0">Complejidad!$A$3:$H$41</definedName>
    <definedName name="_xlnm.Print_Area" localSheetId="1">'R1'!$A$10:$K$35</definedName>
    <definedName name="_xlnm.Print_Area" localSheetId="10">'R10'!$A$10:$K$35</definedName>
    <definedName name="_xlnm.Print_Area" localSheetId="11">'R11'!$A$10:$K$35</definedName>
    <definedName name="_xlnm.Print_Area" localSheetId="2">'R2'!$A$10:$K$35</definedName>
    <definedName name="_xlnm.Print_Area" localSheetId="3">'R3'!$A$10:$K$35</definedName>
    <definedName name="_xlnm.Print_Area" localSheetId="4">'R4'!$A$10:$K$35</definedName>
    <definedName name="_xlnm.Print_Area" localSheetId="5">'R5'!$A$10:$K$35</definedName>
    <definedName name="_xlnm.Print_Area" localSheetId="6">'R6'!$A$10:$K$35</definedName>
    <definedName name="_xlnm.Print_Area" localSheetId="7">'R7'!$A$10:$K$35</definedName>
    <definedName name="_xlnm.Print_Area" localSheetId="8">'R8'!$A$10:$K$35</definedName>
    <definedName name="_xlnm.Print_Area" localSheetId="9">'R9'!$A$10:$K$35</definedName>
    <definedName name="Complej." localSheetId="10">#REF!</definedName>
    <definedName name="Complej." localSheetId="11">#REF!</definedName>
    <definedName name="Complej." localSheetId="7">#REF!</definedName>
    <definedName name="Complej." localSheetId="8">#REF!</definedName>
    <definedName name="Complej." localSheetId="9">#REF!</definedName>
    <definedName name="Complej.">#REF!</definedName>
    <definedName name="EF" localSheetId="10">#REF!</definedName>
    <definedName name="EF" localSheetId="11">#REF!</definedName>
    <definedName name="EF" localSheetId="7">#REF!</definedName>
    <definedName name="EF" localSheetId="8">#REF!</definedName>
    <definedName name="EF" localSheetId="9">#REF!</definedName>
    <definedName name="EF">#REF!</definedName>
    <definedName name="TAW" localSheetId="10">#REF!</definedName>
    <definedName name="TAW" localSheetId="11">#REF!</definedName>
    <definedName name="TAW" localSheetId="7">#REF!</definedName>
    <definedName name="TAW" localSheetId="8">#REF!</definedName>
    <definedName name="TAW" localSheetId="9">#REF!</definedName>
    <definedName name="TAW">#REF!</definedName>
    <definedName name="TBF" localSheetId="10">#REF!</definedName>
    <definedName name="TBF" localSheetId="11">#REF!</definedName>
    <definedName name="TBF" localSheetId="7">#REF!</definedName>
    <definedName name="TBF" localSheetId="8">#REF!</definedName>
    <definedName name="TBF" localSheetId="9">#REF!</definedName>
    <definedName name="TBF">#REF!</definedName>
    <definedName name="TCF" localSheetId="10">#REF!</definedName>
    <definedName name="TCF" localSheetId="11">#REF!</definedName>
    <definedName name="TCF" localSheetId="7">#REF!</definedName>
    <definedName name="TCF" localSheetId="8">#REF!</definedName>
    <definedName name="TCF" localSheetId="9">#REF!</definedName>
    <definedName name="TCF">#REF!</definedName>
    <definedName name="UUCP" localSheetId="10">#REF!</definedName>
    <definedName name="UUCP" localSheetId="11">#REF!</definedName>
    <definedName name="UUCP" localSheetId="7">#REF!</definedName>
    <definedName name="UUCP" localSheetId="8">#REF!</definedName>
    <definedName name="UUCP" localSheetId="9">#REF!</definedName>
    <definedName name="UUC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34" l="1"/>
  <c r="H29" i="34"/>
  <c r="G29" i="34"/>
  <c r="F29" i="34"/>
  <c r="A29" i="34"/>
  <c r="K28" i="34"/>
  <c r="J28" i="34"/>
  <c r="L28" i="34" s="1"/>
  <c r="I28" i="34"/>
  <c r="K27" i="34"/>
  <c r="J27" i="34"/>
  <c r="I27" i="34"/>
  <c r="K25" i="34"/>
  <c r="J25" i="34"/>
  <c r="L25" i="34" s="1"/>
  <c r="I25" i="34"/>
  <c r="K23" i="34"/>
  <c r="J23" i="34"/>
  <c r="I23" i="34"/>
  <c r="K21" i="34"/>
  <c r="J21" i="34"/>
  <c r="L21" i="34" s="1"/>
  <c r="I21" i="34"/>
  <c r="K20" i="34"/>
  <c r="J20" i="34"/>
  <c r="I20" i="34"/>
  <c r="K19" i="34"/>
  <c r="J19" i="34"/>
  <c r="L19" i="34" s="1"/>
  <c r="I19" i="34"/>
  <c r="C33" i="33"/>
  <c r="H29" i="33"/>
  <c r="G29" i="33"/>
  <c r="F29" i="33"/>
  <c r="A29" i="33"/>
  <c r="K28" i="33"/>
  <c r="J28" i="33"/>
  <c r="I28" i="33"/>
  <c r="K27" i="33"/>
  <c r="J27" i="33"/>
  <c r="I27" i="33"/>
  <c r="L27" i="33" s="1"/>
  <c r="K25" i="33"/>
  <c r="J25" i="33"/>
  <c r="I25" i="33"/>
  <c r="K23" i="33"/>
  <c r="J23" i="33"/>
  <c r="I23" i="33"/>
  <c r="K21" i="33"/>
  <c r="J21" i="33"/>
  <c r="I21" i="33"/>
  <c r="K20" i="33"/>
  <c r="J20" i="33"/>
  <c r="I20" i="33"/>
  <c r="L20" i="33" s="1"/>
  <c r="K19" i="33"/>
  <c r="J19" i="33"/>
  <c r="I19" i="33"/>
  <c r="C33" i="32"/>
  <c r="H29" i="32"/>
  <c r="G29" i="32"/>
  <c r="F29" i="32"/>
  <c r="A29" i="32"/>
  <c r="K28" i="32"/>
  <c r="J28" i="32"/>
  <c r="I28" i="32"/>
  <c r="K27" i="32"/>
  <c r="J27" i="32"/>
  <c r="I27" i="32"/>
  <c r="K25" i="32"/>
  <c r="J25" i="32"/>
  <c r="I25" i="32"/>
  <c r="K23" i="32"/>
  <c r="J23" i="32"/>
  <c r="I23" i="32"/>
  <c r="L23" i="32" s="1"/>
  <c r="K21" i="32"/>
  <c r="J21" i="32"/>
  <c r="I21" i="32"/>
  <c r="K20" i="32"/>
  <c r="J20" i="32"/>
  <c r="I20" i="32"/>
  <c r="K19" i="32"/>
  <c r="J19" i="32"/>
  <c r="J29" i="32" s="1"/>
  <c r="I19" i="32"/>
  <c r="C33" i="31"/>
  <c r="H29" i="31"/>
  <c r="G29" i="31"/>
  <c r="F29" i="31"/>
  <c r="A29" i="31"/>
  <c r="K28" i="31"/>
  <c r="J28" i="31"/>
  <c r="L28" i="31" s="1"/>
  <c r="I28" i="31"/>
  <c r="K27" i="31"/>
  <c r="J27" i="31"/>
  <c r="I27" i="31"/>
  <c r="K25" i="31"/>
  <c r="J25" i="31"/>
  <c r="I25" i="31"/>
  <c r="K23" i="31"/>
  <c r="J23" i="31"/>
  <c r="I23" i="31"/>
  <c r="K21" i="31"/>
  <c r="J21" i="31"/>
  <c r="L21" i="31" s="1"/>
  <c r="I21" i="31"/>
  <c r="K20" i="31"/>
  <c r="J20" i="31"/>
  <c r="I20" i="31"/>
  <c r="K19" i="31"/>
  <c r="J19" i="31"/>
  <c r="I19" i="31"/>
  <c r="C33" i="30"/>
  <c r="H29" i="30"/>
  <c r="G29" i="30"/>
  <c r="F29" i="30"/>
  <c r="A29" i="30"/>
  <c r="K28" i="30"/>
  <c r="J28" i="30"/>
  <c r="I28" i="30"/>
  <c r="K27" i="30"/>
  <c r="J27" i="30"/>
  <c r="I27" i="30"/>
  <c r="K25" i="30"/>
  <c r="J25" i="30"/>
  <c r="I25" i="30"/>
  <c r="K23" i="30"/>
  <c r="J23" i="30"/>
  <c r="I23" i="30"/>
  <c r="L23" i="30" s="1"/>
  <c r="K21" i="30"/>
  <c r="J21" i="30"/>
  <c r="I21" i="30"/>
  <c r="K20" i="30"/>
  <c r="J20" i="30"/>
  <c r="I20" i="30"/>
  <c r="L20" i="30" s="1"/>
  <c r="K19" i="30"/>
  <c r="J19" i="30"/>
  <c r="I19" i="30"/>
  <c r="J29" i="30" l="1"/>
  <c r="K29" i="30"/>
  <c r="L21" i="30"/>
  <c r="L28" i="30"/>
  <c r="L20" i="31"/>
  <c r="L27" i="31"/>
  <c r="K29" i="32"/>
  <c r="L21" i="32"/>
  <c r="L28" i="32"/>
  <c r="L25" i="33"/>
  <c r="K29" i="34"/>
  <c r="L23" i="34"/>
  <c r="L27" i="30"/>
  <c r="L20" i="32"/>
  <c r="L27" i="32"/>
  <c r="J29" i="33"/>
  <c r="L23" i="33"/>
  <c r="L25" i="30"/>
  <c r="K29" i="31"/>
  <c r="I29" i="32"/>
  <c r="L25" i="32"/>
  <c r="K29" i="33"/>
  <c r="L21" i="33"/>
  <c r="L28" i="33"/>
  <c r="I29" i="34"/>
  <c r="L20" i="34"/>
  <c r="L27" i="34"/>
  <c r="L29" i="34" s="1"/>
  <c r="I29" i="33"/>
  <c r="I29" i="31"/>
  <c r="L25" i="31"/>
  <c r="L23" i="31"/>
  <c r="L19" i="31"/>
  <c r="I29" i="30"/>
  <c r="J29" i="34"/>
  <c r="L19" i="33"/>
  <c r="L19" i="32"/>
  <c r="J29" i="31"/>
  <c r="L19" i="30"/>
  <c r="L29" i="30" s="1"/>
  <c r="L29" i="32" l="1"/>
  <c r="L29" i="33"/>
  <c r="L29" i="31"/>
  <c r="C33" i="29"/>
  <c r="H29" i="29"/>
  <c r="G29" i="29"/>
  <c r="F29" i="29"/>
  <c r="A29" i="29"/>
  <c r="K28" i="29"/>
  <c r="J28" i="29"/>
  <c r="I28" i="29"/>
  <c r="K27" i="29"/>
  <c r="J27" i="29"/>
  <c r="I27" i="29"/>
  <c r="K25" i="29"/>
  <c r="J25" i="29"/>
  <c r="I25" i="29"/>
  <c r="K23" i="29"/>
  <c r="J23" i="29"/>
  <c r="I23" i="29"/>
  <c r="L23" i="29" s="1"/>
  <c r="K21" i="29"/>
  <c r="J21" i="29"/>
  <c r="I21" i="29"/>
  <c r="K20" i="29"/>
  <c r="J20" i="29"/>
  <c r="I20" i="29"/>
  <c r="K19" i="29"/>
  <c r="J19" i="29"/>
  <c r="J29" i="29" s="1"/>
  <c r="I19" i="29"/>
  <c r="C33" i="27"/>
  <c r="H29" i="27"/>
  <c r="G29" i="27"/>
  <c r="F29" i="27"/>
  <c r="A29" i="27"/>
  <c r="K28" i="27"/>
  <c r="J28" i="27"/>
  <c r="I28" i="27"/>
  <c r="L28" i="27" s="1"/>
  <c r="K27" i="27"/>
  <c r="J27" i="27"/>
  <c r="I27" i="27"/>
  <c r="L27" i="27" s="1"/>
  <c r="K25" i="27"/>
  <c r="J25" i="27"/>
  <c r="I25" i="27"/>
  <c r="L25" i="27" s="1"/>
  <c r="K23" i="27"/>
  <c r="J23" i="27"/>
  <c r="I23" i="27"/>
  <c r="L23" i="27" s="1"/>
  <c r="K21" i="27"/>
  <c r="J21" i="27"/>
  <c r="I21" i="27"/>
  <c r="K20" i="27"/>
  <c r="J20" i="27"/>
  <c r="L20" i="27" s="1"/>
  <c r="I20" i="27"/>
  <c r="K19" i="27"/>
  <c r="J19" i="27"/>
  <c r="I19" i="27"/>
  <c r="C33" i="26"/>
  <c r="H29" i="26"/>
  <c r="G29" i="26"/>
  <c r="F29" i="26"/>
  <c r="A29" i="26"/>
  <c r="K28" i="26"/>
  <c r="J28" i="26"/>
  <c r="I28" i="26"/>
  <c r="K27" i="26"/>
  <c r="J27" i="26"/>
  <c r="I27" i="26"/>
  <c r="K25" i="26"/>
  <c r="J25" i="26"/>
  <c r="I25" i="26"/>
  <c r="K23" i="26"/>
  <c r="J23" i="26"/>
  <c r="L23" i="26" s="1"/>
  <c r="I23" i="26"/>
  <c r="K21" i="26"/>
  <c r="J21" i="26"/>
  <c r="I21" i="26"/>
  <c r="K20" i="26"/>
  <c r="J20" i="26"/>
  <c r="I20" i="26"/>
  <c r="K19" i="26"/>
  <c r="K29" i="26" s="1"/>
  <c r="J19" i="26"/>
  <c r="I19" i="26"/>
  <c r="J29" i="27" l="1"/>
  <c r="K29" i="29"/>
  <c r="L21" i="29"/>
  <c r="L28" i="29"/>
  <c r="K29" i="27"/>
  <c r="L20" i="29"/>
  <c r="L27" i="29"/>
  <c r="L19" i="26"/>
  <c r="L25" i="26"/>
  <c r="L21" i="27"/>
  <c r="L25" i="29"/>
  <c r="I29" i="29"/>
  <c r="I29" i="27"/>
  <c r="L19" i="27"/>
  <c r="L20" i="26"/>
  <c r="L28" i="26"/>
  <c r="L27" i="26"/>
  <c r="L21" i="26"/>
  <c r="I29" i="26"/>
  <c r="L19" i="29"/>
  <c r="J29" i="26"/>
  <c r="K28" i="20"/>
  <c r="J28" i="20"/>
  <c r="I28" i="20"/>
  <c r="K27" i="20"/>
  <c r="J27" i="20"/>
  <c r="I27" i="20"/>
  <c r="K25" i="20"/>
  <c r="J25" i="20"/>
  <c r="L25" i="20" s="1"/>
  <c r="I25" i="20"/>
  <c r="K23" i="20"/>
  <c r="J23" i="20"/>
  <c r="I23" i="20"/>
  <c r="K21" i="20"/>
  <c r="J21" i="20"/>
  <c r="I21" i="20"/>
  <c r="K20" i="20"/>
  <c r="J20" i="20"/>
  <c r="I20" i="20"/>
  <c r="K19" i="20"/>
  <c r="J19" i="20"/>
  <c r="I19" i="20"/>
  <c r="K28" i="19"/>
  <c r="J28" i="19"/>
  <c r="I28" i="19"/>
  <c r="K27" i="19"/>
  <c r="J27" i="19"/>
  <c r="L27" i="19" s="1"/>
  <c r="I27" i="19"/>
  <c r="K25" i="19"/>
  <c r="J25" i="19"/>
  <c r="I25" i="19"/>
  <c r="K23" i="19"/>
  <c r="J23" i="19"/>
  <c r="I23" i="19"/>
  <c r="K21" i="19"/>
  <c r="J21" i="19"/>
  <c r="I21" i="19"/>
  <c r="K20" i="19"/>
  <c r="J20" i="19"/>
  <c r="I20" i="19"/>
  <c r="K19" i="19"/>
  <c r="J19" i="19"/>
  <c r="I19" i="19"/>
  <c r="C33" i="1"/>
  <c r="C33" i="19"/>
  <c r="C33" i="20"/>
  <c r="E8" i="21"/>
  <c r="B12" i="21"/>
  <c r="B13" i="21" s="1"/>
  <c r="B14" i="21" s="1"/>
  <c r="B15" i="21" s="1"/>
  <c r="B16" i="21" s="1"/>
  <c r="B17" i="21" s="1"/>
  <c r="E13" i="22"/>
  <c r="A14" i="22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E14" i="22"/>
  <c r="E15" i="22"/>
  <c r="E16" i="22"/>
  <c r="E17" i="22"/>
  <c r="E18" i="22"/>
  <c r="E19" i="22"/>
  <c r="E20" i="22"/>
  <c r="E21" i="22"/>
  <c r="E22" i="22"/>
  <c r="G22" i="22"/>
  <c r="D55" i="23" s="1"/>
  <c r="E23" i="22"/>
  <c r="G23" i="22"/>
  <c r="D56" i="23" s="1"/>
  <c r="E24" i="22"/>
  <c r="G24" i="22"/>
  <c r="D57" i="23" s="1"/>
  <c r="H57" i="23" s="1"/>
  <c r="E25" i="22"/>
  <c r="G25" i="22"/>
  <c r="D58" i="23" s="1"/>
  <c r="F58" i="23" s="1"/>
  <c r="E26" i="22"/>
  <c r="G26" i="22"/>
  <c r="D59" i="23" s="1"/>
  <c r="F59" i="23" s="1"/>
  <c r="E27" i="22"/>
  <c r="G27" i="22"/>
  <c r="D60" i="23" s="1"/>
  <c r="E28" i="22"/>
  <c r="G28" i="22"/>
  <c r="D61" i="23" s="1"/>
  <c r="H61" i="23" s="1"/>
  <c r="E29" i="22"/>
  <c r="G29" i="22"/>
  <c r="D62" i="23" s="1"/>
  <c r="E30" i="22"/>
  <c r="G30" i="22"/>
  <c r="D63" i="23" s="1"/>
  <c r="E31" i="22"/>
  <c r="G31" i="22"/>
  <c r="D64" i="23" s="1"/>
  <c r="H64" i="23" s="1"/>
  <c r="E32" i="22"/>
  <c r="G32" i="22"/>
  <c r="D65" i="23" s="1"/>
  <c r="H65" i="23" s="1"/>
  <c r="C13" i="23"/>
  <c r="B14" i="23"/>
  <c r="B15" i="23" s="1"/>
  <c r="B16" i="23" s="1"/>
  <c r="B17" i="23" s="1"/>
  <c r="B18" i="23" s="1"/>
  <c r="B19" i="23" s="1"/>
  <c r="B20" i="23" s="1"/>
  <c r="C14" i="23"/>
  <c r="C15" i="23"/>
  <c r="C16" i="23"/>
  <c r="C17" i="23"/>
  <c r="C18" i="23"/>
  <c r="C19" i="23"/>
  <c r="C20" i="23"/>
  <c r="D21" i="23"/>
  <c r="F23" i="23"/>
  <c r="H23" i="23"/>
  <c r="F24" i="23"/>
  <c r="H24" i="23"/>
  <c r="F25" i="23"/>
  <c r="H25" i="23"/>
  <c r="F26" i="23"/>
  <c r="H26" i="23"/>
  <c r="F27" i="23"/>
  <c r="H27" i="23"/>
  <c r="F28" i="23"/>
  <c r="H28" i="23"/>
  <c r="F29" i="23"/>
  <c r="H29" i="23"/>
  <c r="F30" i="23"/>
  <c r="H30" i="23"/>
  <c r="F31" i="23"/>
  <c r="H31" i="23"/>
  <c r="F32" i="23"/>
  <c r="H32" i="23"/>
  <c r="F33" i="23"/>
  <c r="H33" i="23"/>
  <c r="F34" i="23"/>
  <c r="H34" i="23"/>
  <c r="F35" i="23"/>
  <c r="H35" i="23"/>
  <c r="F36" i="23"/>
  <c r="H36" i="23"/>
  <c r="F37" i="23"/>
  <c r="H37" i="23"/>
  <c r="F38" i="23"/>
  <c r="H38" i="23"/>
  <c r="F39" i="23"/>
  <c r="H39" i="23"/>
  <c r="F40" i="23"/>
  <c r="H40" i="23"/>
  <c r="F41" i="23"/>
  <c r="H41" i="23"/>
  <c r="F42" i="23"/>
  <c r="H42" i="23"/>
  <c r="F43" i="23"/>
  <c r="H43" i="23"/>
  <c r="C46" i="23"/>
  <c r="B47" i="23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A29" i="20"/>
  <c r="F29" i="20"/>
  <c r="G29" i="20"/>
  <c r="H29" i="20"/>
  <c r="K29" i="20"/>
  <c r="A29" i="19"/>
  <c r="F29" i="19"/>
  <c r="G29" i="19"/>
  <c r="H29" i="19"/>
  <c r="B9" i="18"/>
  <c r="B10" i="18" s="1"/>
  <c r="B11" i="18" s="1"/>
  <c r="B12" i="18" s="1"/>
  <c r="B13" i="18" s="1"/>
  <c r="B14" i="18" s="1"/>
  <c r="B15" i="18" s="1"/>
  <c r="B16" i="18" s="1"/>
  <c r="B17" i="18" s="1"/>
  <c r="B18" i="18" s="1"/>
  <c r="I19" i="1"/>
  <c r="J19" i="1"/>
  <c r="K19" i="1"/>
  <c r="I20" i="1"/>
  <c r="J20" i="1"/>
  <c r="K20" i="1"/>
  <c r="I21" i="1"/>
  <c r="J21" i="1"/>
  <c r="K21" i="1"/>
  <c r="I23" i="1"/>
  <c r="J23" i="1"/>
  <c r="K23" i="1"/>
  <c r="I25" i="1"/>
  <c r="J25" i="1"/>
  <c r="K25" i="1"/>
  <c r="I27" i="1"/>
  <c r="J27" i="1"/>
  <c r="K27" i="1"/>
  <c r="I28" i="1"/>
  <c r="J28" i="1"/>
  <c r="K28" i="1"/>
  <c r="G24" i="4"/>
  <c r="G25" i="4" s="1"/>
  <c r="L31" i="32" s="1"/>
  <c r="L35" i="32" s="1"/>
  <c r="D16" i="18" s="1"/>
  <c r="A29" i="1"/>
  <c r="H29" i="1"/>
  <c r="G29" i="1"/>
  <c r="F29" i="1"/>
  <c r="L25" i="1"/>
  <c r="I31" i="26" l="1"/>
  <c r="I35" i="26" s="1"/>
  <c r="J31" i="32"/>
  <c r="J35" i="32" s="1"/>
  <c r="L31" i="34"/>
  <c r="L35" i="34" s="1"/>
  <c r="D18" i="18" s="1"/>
  <c r="K31" i="33"/>
  <c r="K35" i="33" s="1"/>
  <c r="K31" i="34"/>
  <c r="K35" i="34" s="1"/>
  <c r="I31" i="32"/>
  <c r="I35" i="32" s="1"/>
  <c r="J31" i="34"/>
  <c r="J35" i="34" s="1"/>
  <c r="K31" i="30"/>
  <c r="K35" i="30" s="1"/>
  <c r="I31" i="30"/>
  <c r="I35" i="30" s="1"/>
  <c r="J31" i="33"/>
  <c r="J35" i="33" s="1"/>
  <c r="K31" i="32"/>
  <c r="K35" i="32" s="1"/>
  <c r="L31" i="30"/>
  <c r="L35" i="30" s="1"/>
  <c r="D14" i="18" s="1"/>
  <c r="I31" i="31"/>
  <c r="I35" i="31" s="1"/>
  <c r="J31" i="30"/>
  <c r="J35" i="30" s="1"/>
  <c r="J31" i="31"/>
  <c r="J35" i="31" s="1"/>
  <c r="K31" i="31"/>
  <c r="K35" i="31" s="1"/>
  <c r="I31" i="34"/>
  <c r="I35" i="34" s="1"/>
  <c r="I31" i="33"/>
  <c r="I35" i="33" s="1"/>
  <c r="L23" i="1"/>
  <c r="L27" i="20"/>
  <c r="L29" i="27"/>
  <c r="L31" i="27" s="1"/>
  <c r="L35" i="27" s="1"/>
  <c r="D12" i="18" s="1"/>
  <c r="J31" i="29"/>
  <c r="J35" i="29" s="1"/>
  <c r="G21" i="23"/>
  <c r="K29" i="19"/>
  <c r="L28" i="19"/>
  <c r="J31" i="26"/>
  <c r="J35" i="26" s="1"/>
  <c r="I31" i="27"/>
  <c r="I35" i="27" s="1"/>
  <c r="K31" i="26"/>
  <c r="K35" i="26" s="1"/>
  <c r="K31" i="27"/>
  <c r="K35" i="27" s="1"/>
  <c r="K31" i="29"/>
  <c r="K35" i="29" s="1"/>
  <c r="E21" i="23"/>
  <c r="L29" i="29"/>
  <c r="L31" i="29" s="1"/>
  <c r="L35" i="29" s="1"/>
  <c r="D13" i="18" s="1"/>
  <c r="I31" i="29"/>
  <c r="I35" i="29" s="1"/>
  <c r="L31" i="33"/>
  <c r="L35" i="33" s="1"/>
  <c r="D17" i="18" s="1"/>
  <c r="L31" i="31"/>
  <c r="L35" i="31" s="1"/>
  <c r="D15" i="18" s="1"/>
  <c r="J31" i="27"/>
  <c r="J35" i="27" s="1"/>
  <c r="L29" i="26"/>
  <c r="L31" i="26" s="1"/>
  <c r="L35" i="26" s="1"/>
  <c r="D11" i="18" s="1"/>
  <c r="I29" i="20"/>
  <c r="L21" i="20"/>
  <c r="L28" i="20"/>
  <c r="L23" i="19"/>
  <c r="H63" i="23"/>
  <c r="F63" i="23"/>
  <c r="F65" i="23"/>
  <c r="F57" i="23"/>
  <c r="F55" i="23"/>
  <c r="H55" i="23"/>
  <c r="J29" i="20"/>
  <c r="J31" i="20" s="1"/>
  <c r="J35" i="20" s="1"/>
  <c r="L19" i="1"/>
  <c r="L20" i="19"/>
  <c r="J29" i="19"/>
  <c r="J31" i="19" s="1"/>
  <c r="J35" i="19" s="1"/>
  <c r="K31" i="20"/>
  <c r="K35" i="20" s="1"/>
  <c r="J29" i="1"/>
  <c r="J31" i="1" s="1"/>
  <c r="J35" i="1" s="1"/>
  <c r="L19" i="19"/>
  <c r="L21" i="19"/>
  <c r="L25" i="19"/>
  <c r="L23" i="20"/>
  <c r="H59" i="23"/>
  <c r="L20" i="20"/>
  <c r="L27" i="1"/>
  <c r="K29" i="1"/>
  <c r="K31" i="1" s="1"/>
  <c r="K35" i="1" s="1"/>
  <c r="I29" i="1"/>
  <c r="I31" i="1" s="1"/>
  <c r="I35" i="1" s="1"/>
  <c r="I31" i="20"/>
  <c r="I35" i="20" s="1"/>
  <c r="L28" i="1"/>
  <c r="L21" i="1"/>
  <c r="F64" i="23"/>
  <c r="K31" i="19"/>
  <c r="K35" i="19" s="1"/>
  <c r="L19" i="20"/>
  <c r="F62" i="23"/>
  <c r="H62" i="23"/>
  <c r="F60" i="23"/>
  <c r="H60" i="23"/>
  <c r="F56" i="23"/>
  <c r="H56" i="23"/>
  <c r="F61" i="23"/>
  <c r="I29" i="19"/>
  <c r="I31" i="19" s="1"/>
  <c r="I35" i="19" s="1"/>
  <c r="L20" i="1"/>
  <c r="H58" i="23"/>
  <c r="L29" i="20" l="1"/>
  <c r="L31" i="20" s="1"/>
  <c r="L35" i="20" s="1"/>
  <c r="D10" i="18" s="1"/>
  <c r="L29" i="1"/>
  <c r="L31" i="1" s="1"/>
  <c r="L35" i="1" s="1"/>
  <c r="D8" i="18" s="1"/>
  <c r="L29" i="19"/>
  <c r="L31" i="19" s="1"/>
  <c r="L35" i="19" s="1"/>
  <c r="D9" i="18" s="1"/>
  <c r="D19" i="18" l="1"/>
  <c r="D12" i="21" s="1"/>
  <c r="F15" i="21" s="1"/>
  <c r="D18" i="23" s="1"/>
  <c r="H18" i="23" s="1"/>
  <c r="F14" i="21" l="1"/>
  <c r="D17" i="23" s="1"/>
  <c r="H17" i="23" s="1"/>
  <c r="F11" i="21"/>
  <c r="D14" i="23" s="1"/>
  <c r="F14" i="23" s="1"/>
  <c r="F10" i="21"/>
  <c r="D13" i="23" s="1"/>
  <c r="H13" i="23" s="1"/>
  <c r="F12" i="21"/>
  <c r="F16" i="21"/>
  <c r="D19" i="23" s="1"/>
  <c r="F19" i="23" s="1"/>
  <c r="F17" i="21"/>
  <c r="D20" i="23" s="1"/>
  <c r="H20" i="23" s="1"/>
  <c r="F13" i="21"/>
  <c r="D16" i="23" s="1"/>
  <c r="F16" i="23" s="1"/>
  <c r="F18" i="23"/>
  <c r="F17" i="23" l="1"/>
  <c r="F20" i="23"/>
  <c r="H16" i="23"/>
  <c r="F13" i="23"/>
  <c r="H14" i="23"/>
  <c r="H19" i="23"/>
  <c r="F8" i="21"/>
  <c r="F13" i="22"/>
  <c r="D15" i="23"/>
  <c r="H15" i="23" s="1"/>
  <c r="G13" i="22" l="1"/>
  <c r="D46" i="23" s="1"/>
  <c r="F46" i="23" s="1"/>
  <c r="F15" i="22"/>
  <c r="G15" i="22" s="1"/>
  <c r="D48" i="23" s="1"/>
  <c r="F19" i="22"/>
  <c r="G19" i="22" s="1"/>
  <c r="D52" i="23" s="1"/>
  <c r="F23" i="22"/>
  <c r="F27" i="22"/>
  <c r="F31" i="22"/>
  <c r="F16" i="22"/>
  <c r="G16" i="22" s="1"/>
  <c r="D49" i="23" s="1"/>
  <c r="F20" i="22"/>
  <c r="G20" i="22" s="1"/>
  <c r="D53" i="23" s="1"/>
  <c r="F24" i="22"/>
  <c r="F28" i="22"/>
  <c r="F32" i="22"/>
  <c r="F17" i="22"/>
  <c r="G17" i="22" s="1"/>
  <c r="D50" i="23" s="1"/>
  <c r="F21" i="22"/>
  <c r="G21" i="22" s="1"/>
  <c r="D54" i="23" s="1"/>
  <c r="F25" i="22"/>
  <c r="F29" i="22"/>
  <c r="F14" i="22"/>
  <c r="F18" i="22"/>
  <c r="G18" i="22" s="1"/>
  <c r="D51" i="23" s="1"/>
  <c r="F22" i="22"/>
  <c r="F26" i="22"/>
  <c r="F30" i="22"/>
  <c r="G11" i="23"/>
  <c r="D11" i="23"/>
  <c r="F15" i="23"/>
  <c r="E11" i="23" s="1"/>
  <c r="G14" i="22"/>
  <c r="F54" i="23" l="1"/>
  <c r="H54" i="23"/>
  <c r="H49" i="23"/>
  <c r="F49" i="23"/>
  <c r="F52" i="23"/>
  <c r="H52" i="23"/>
  <c r="H48" i="23"/>
  <c r="F48" i="23"/>
  <c r="F51" i="23"/>
  <c r="H51" i="23"/>
  <c r="H50" i="23"/>
  <c r="F50" i="23"/>
  <c r="F53" i="23"/>
  <c r="H53" i="23"/>
  <c r="H46" i="23"/>
  <c r="G11" i="22"/>
  <c r="D47" i="23"/>
  <c r="F47" i="23" l="1"/>
  <c r="E44" i="23" s="1"/>
  <c r="E9" i="23" s="1"/>
  <c r="H47" i="23"/>
  <c r="G44" i="23" s="1"/>
  <c r="G9" i="23" s="1"/>
  <c r="D44" i="23"/>
  <c r="D9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ITERA</author>
  </authors>
  <commentList>
    <comment ref="D7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ITERA:</t>
        </r>
        <r>
          <rPr>
            <sz val="8"/>
            <color indexed="81"/>
            <rFont val="Tahoma"/>
            <family val="2"/>
          </rPr>
          <t xml:space="preserve">
esfuerzo con ajuste de complejidad y productividad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Madero</author>
    <author>David M. Gonzalez Salinas</author>
    <author>Pablo A. De Ninnis</author>
  </authors>
  <commentList>
    <comment ref="B9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 xml:space="preserve">Campo Autonumerico: </t>
        </r>
        <r>
          <rPr>
            <sz val="8"/>
            <color indexed="81"/>
            <rFont val="Tahoma"/>
            <family val="2"/>
          </rPr>
          <t xml:space="preserve">Solo se jala la celda para autoincrementar
</t>
        </r>
      </text>
    </comment>
    <comment ref="C9" authorId="1" shapeId="0" xr:uid="{00000000-0006-0000-0D00-000002000000}">
      <text>
        <r>
          <rPr>
            <b/>
            <sz val="8"/>
            <color indexed="81"/>
            <rFont val="Tahoma"/>
            <family val="2"/>
          </rPr>
          <t>Etapas Principales.</t>
        </r>
      </text>
    </comment>
    <comment ref="D9" authorId="2" shapeId="0" xr:uid="{00000000-0006-0000-0D00-000003000000}">
      <text>
        <r>
          <rPr>
            <b/>
            <sz val="8"/>
            <color indexed="81"/>
            <rFont val="Tahoma"/>
            <family val="2"/>
          </rPr>
          <t xml:space="preserve">Esfuerzo de la Implementación.
</t>
        </r>
        <r>
          <rPr>
            <sz val="8"/>
            <color indexed="81"/>
            <rFont val="Tahoma"/>
            <family val="2"/>
          </rPr>
          <t>Datos para tener un marco de Referencia.</t>
        </r>
      </text>
    </comment>
    <comment ref="E9" authorId="2" shapeId="0" xr:uid="{00000000-0006-0000-0D00-000004000000}">
      <text>
        <r>
          <rPr>
            <b/>
            <sz val="8"/>
            <color indexed="81"/>
            <rFont val="Tahoma"/>
            <family val="2"/>
          </rPr>
          <t>Porcentaje del Esfuerzo por Etapa.</t>
        </r>
        <r>
          <rPr>
            <sz val="8"/>
            <color indexed="81"/>
            <rFont val="Tahoma"/>
            <family val="2"/>
          </rPr>
          <t xml:space="preserve">
Medida estandar y que se pretende mejorar para adaptar a estandares.
Datos para tener un marco de Referencia.</t>
        </r>
      </text>
    </comment>
    <comment ref="F9" authorId="1" shapeId="0" xr:uid="{00000000-0006-0000-0D00-000005000000}">
      <text>
        <r>
          <rPr>
            <b/>
            <sz val="8"/>
            <color indexed="81"/>
            <rFont val="Tahoma"/>
            <family val="2"/>
          </rPr>
          <t>Esfuerzo Calculado:</t>
        </r>
        <r>
          <rPr>
            <sz val="8"/>
            <color indexed="81"/>
            <rFont val="Tahoma"/>
            <family val="2"/>
          </rPr>
          <t xml:space="preserve">
Basado en el estandar, y en el porcentaje por fase. Datos para tener un marco de Referencia.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A. De Ninnis</author>
  </authors>
  <commentList>
    <comment ref="C12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Probabilidad (PR):</t>
        </r>
        <r>
          <rPr>
            <sz val="8"/>
            <color indexed="81"/>
            <rFont val="Tahoma"/>
            <family val="2"/>
          </rPr>
          <t xml:space="preserve">
Probabilidad de Ocurrencia del Riesgo</t>
        </r>
      </text>
    </comment>
    <comment ref="D12" authorId="0" shapeId="0" xr:uid="{00000000-0006-0000-0E00-000002000000}">
      <text>
        <r>
          <rPr>
            <b/>
            <sz val="8"/>
            <color indexed="81"/>
            <rFont val="Tahoma"/>
            <family val="2"/>
          </rPr>
          <t>Impacto (IMP):</t>
        </r>
        <r>
          <rPr>
            <sz val="8"/>
            <color indexed="81"/>
            <rFont val="Tahoma"/>
            <family val="2"/>
          </rPr>
          <t xml:space="preserve">
% de Impacto sobre los componentes
100% implica rehacer todo</t>
        </r>
      </text>
    </comment>
    <comment ref="E12" authorId="0" shapeId="0" xr:uid="{00000000-0006-0000-0E00-000003000000}">
      <text>
        <r>
          <rPr>
            <b/>
            <sz val="8"/>
            <color indexed="81"/>
            <rFont val="Tahoma"/>
            <family val="2"/>
          </rPr>
          <t>Exposición (E):</t>
        </r>
        <r>
          <rPr>
            <sz val="8"/>
            <color indexed="81"/>
            <rFont val="Tahoma"/>
            <family val="2"/>
          </rPr>
          <t xml:space="preserve">
PR * IMP</t>
        </r>
      </text>
    </comment>
    <comment ref="F12" authorId="0" shapeId="0" xr:uid="{00000000-0006-0000-0E00-000004000000}">
      <text>
        <r>
          <rPr>
            <b/>
            <sz val="8"/>
            <color indexed="81"/>
            <rFont val="Tahoma"/>
            <family val="2"/>
          </rPr>
          <t>Componentes (COMP):</t>
        </r>
        <r>
          <rPr>
            <sz val="8"/>
            <color indexed="81"/>
            <rFont val="Tahoma"/>
            <family val="2"/>
          </rPr>
          <t xml:space="preserve">
Esfuerzo de los componentes afectados.  Debe hacer referencia a celdas de la estimación de esfuerzo.
</t>
        </r>
      </text>
    </comment>
    <comment ref="G12" authorId="0" shapeId="0" xr:uid="{00000000-0006-0000-0E00-000005000000}">
      <text>
        <r>
          <rPr>
            <b/>
            <sz val="8"/>
            <color indexed="81"/>
            <rFont val="Tahoma"/>
            <family val="2"/>
          </rPr>
          <t>Horas:</t>
        </r>
        <r>
          <rPr>
            <sz val="8"/>
            <color indexed="81"/>
            <rFont val="Tahoma"/>
            <family val="2"/>
          </rPr>
          <t xml:space="preserve">
Con estrategia de Mitigación = E*COMP
Sin estrategia de Mitigación = E*COMP*2</t>
        </r>
      </text>
    </comment>
    <comment ref="I12" authorId="0" shapeId="0" xr:uid="{00000000-0006-0000-0E00-000006000000}">
      <text>
        <r>
          <rPr>
            <b/>
            <sz val="8"/>
            <color indexed="81"/>
            <rFont val="Tahoma"/>
            <family val="2"/>
          </rPr>
          <t xml:space="preserve">Estrategia de Mitigación:
</t>
        </r>
        <r>
          <rPr>
            <sz val="8"/>
            <color indexed="81"/>
            <rFont val="Tahoma"/>
            <family val="2"/>
          </rPr>
          <t>Define la manera en que se tratarán los riesgos para que no sucedan.  Si se definen estrategias, el peso del riesgo se reduce a la mitad.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Madero</author>
  </authors>
  <commentList>
    <comment ref="D12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>Numero de Horas</t>
        </r>
        <r>
          <rPr>
            <sz val="8"/>
            <color indexed="81"/>
            <rFont val="Tahoma"/>
            <family val="2"/>
          </rPr>
          <t xml:space="preserve"> en las que se realizo la etapa</t>
        </r>
      </text>
    </comment>
    <comment ref="E12" authorId="0" shapeId="0" xr:uid="{00000000-0006-0000-0F00-000002000000}">
      <text>
        <r>
          <rPr>
            <b/>
            <sz val="8"/>
            <color indexed="81"/>
            <rFont val="Tahoma"/>
            <family val="2"/>
          </rPr>
          <t xml:space="preserve">Costo por Hora </t>
        </r>
        <r>
          <rPr>
            <sz val="8"/>
            <color indexed="81"/>
            <rFont val="Tahoma"/>
            <family val="2"/>
          </rPr>
          <t>de la Etapa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 xr:uid="{00000000-0006-0000-0F00-000003000000}">
      <text>
        <r>
          <rPr>
            <b/>
            <sz val="8"/>
            <color indexed="81"/>
            <rFont val="Tahoma"/>
            <family val="2"/>
          </rPr>
          <t>Precio en el mercado por Hora</t>
        </r>
        <r>
          <rPr>
            <sz val="8"/>
            <color indexed="81"/>
            <rFont val="Tahoma"/>
            <family val="2"/>
          </rPr>
          <t xml:space="preserve"> de la etapa</t>
        </r>
      </text>
    </comment>
    <comment ref="D22" authorId="0" shapeId="0" xr:uid="{00000000-0006-0000-0F00-000004000000}">
      <text>
        <r>
          <rPr>
            <b/>
            <sz val="8"/>
            <color indexed="81"/>
            <rFont val="Tahoma"/>
            <family val="2"/>
          </rPr>
          <t xml:space="preserve">Numero de Horas </t>
        </r>
        <r>
          <rPr>
            <sz val="8"/>
            <color indexed="81"/>
            <rFont val="Tahoma"/>
            <family val="2"/>
          </rPr>
          <t>en las que se realizo la actividad adicional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2" authorId="0" shapeId="0" xr:uid="{00000000-0006-0000-0F00-000005000000}">
      <text>
        <r>
          <rPr>
            <b/>
            <sz val="8"/>
            <color indexed="81"/>
            <rFont val="Tahoma"/>
            <family val="2"/>
          </rPr>
          <t xml:space="preserve">Costo por Hora </t>
        </r>
        <r>
          <rPr>
            <sz val="8"/>
            <color indexed="81"/>
            <rFont val="Tahoma"/>
            <family val="2"/>
          </rPr>
          <t>de la actividad adicional</t>
        </r>
      </text>
    </comment>
    <comment ref="G22" authorId="0" shapeId="0" xr:uid="{00000000-0006-0000-0F00-000006000000}">
      <text>
        <r>
          <rPr>
            <b/>
            <sz val="8"/>
            <color indexed="81"/>
            <rFont val="Tahoma"/>
            <family val="2"/>
          </rPr>
          <t xml:space="preserve">Precio en el mercado por Hora </t>
        </r>
        <r>
          <rPr>
            <sz val="8"/>
            <color indexed="81"/>
            <rFont val="Tahoma"/>
            <family val="2"/>
          </rPr>
          <t>de la actividad adicional</t>
        </r>
      </text>
    </comment>
    <comment ref="D45" authorId="0" shapeId="0" xr:uid="{00000000-0006-0000-0F00-000007000000}">
      <text>
        <r>
          <rPr>
            <b/>
            <sz val="8"/>
            <color indexed="81"/>
            <rFont val="Tahoma"/>
            <family val="2"/>
          </rPr>
          <t>Numero de Horas</t>
        </r>
        <r>
          <rPr>
            <sz val="8"/>
            <color indexed="81"/>
            <rFont val="Tahoma"/>
            <family val="2"/>
          </rPr>
          <t xml:space="preserve"> en las que el riesgo aumento la actividad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45" authorId="0" shapeId="0" xr:uid="{00000000-0006-0000-0F00-000008000000}">
      <text>
        <r>
          <rPr>
            <b/>
            <sz val="8"/>
            <color indexed="81"/>
            <rFont val="Tahoma"/>
            <family val="2"/>
          </rPr>
          <t>Costo por Hora</t>
        </r>
        <r>
          <rPr>
            <sz val="8"/>
            <color indexed="81"/>
            <rFont val="Tahoma"/>
            <family val="2"/>
          </rPr>
          <t xml:space="preserve"> del riesgo generado
</t>
        </r>
      </text>
    </comment>
    <comment ref="G45" authorId="0" shapeId="0" xr:uid="{00000000-0006-0000-0F00-000009000000}">
      <text>
        <r>
          <rPr>
            <b/>
            <sz val="8"/>
            <color indexed="81"/>
            <rFont val="Tahoma"/>
            <family val="2"/>
          </rPr>
          <t>Precio en el mercado por Hora</t>
        </r>
        <r>
          <rPr>
            <sz val="8"/>
            <color indexed="81"/>
            <rFont val="Tahoma"/>
            <family val="2"/>
          </rPr>
          <t xml:space="preserve"> del riesgo generado
</t>
        </r>
      </text>
    </comment>
  </commentList>
</comments>
</file>

<file path=xl/sharedStrings.xml><?xml version="1.0" encoding="utf-8"?>
<sst xmlns="http://schemas.openxmlformats.org/spreadsheetml/2006/main" count="763" uniqueCount="197">
  <si>
    <t>Objeto</t>
  </si>
  <si>
    <t>Objetos Estimados</t>
  </si>
  <si>
    <t>Tamaño Estimado</t>
  </si>
  <si>
    <t>Id</t>
  </si>
  <si>
    <t>Nombre</t>
  </si>
  <si>
    <t>Interfase</t>
  </si>
  <si>
    <t>Complejidad</t>
  </si>
  <si>
    <t>Descripción</t>
  </si>
  <si>
    <t>Prom</t>
  </si>
  <si>
    <t>2.1.1</t>
  </si>
  <si>
    <t>Comunicación de datos</t>
  </si>
  <si>
    <t>2.1.2</t>
  </si>
  <si>
    <t>Desempeño</t>
  </si>
  <si>
    <t>2.1.3</t>
  </si>
  <si>
    <t>Configuración</t>
  </si>
  <si>
    <t>2.1.4</t>
  </si>
  <si>
    <t>Tasa de Transacciones</t>
  </si>
  <si>
    <t>2.1.5</t>
  </si>
  <si>
    <t>Captura en línea de datos</t>
  </si>
  <si>
    <t>2.1.6</t>
  </si>
  <si>
    <t>Eficiencia al usuario Final</t>
  </si>
  <si>
    <t>2.1.7</t>
  </si>
  <si>
    <t>Actualización en línea</t>
  </si>
  <si>
    <t>2.1.8</t>
  </si>
  <si>
    <t>Complejidad de Proceso</t>
  </si>
  <si>
    <t>2.1.9</t>
  </si>
  <si>
    <t>Reusabilidad</t>
  </si>
  <si>
    <t>Proceso sin despliegue ni impresión.</t>
  </si>
  <si>
    <t>Proceso con desplegados y/o impresión.</t>
  </si>
  <si>
    <t>CRITERIOS DE COMPLEJIDAD</t>
  </si>
  <si>
    <t>Comunicación de Datos</t>
  </si>
  <si>
    <t>Sin requerimiento específico de desempeño.</t>
  </si>
  <si>
    <t>Cuidar tiempo de respuesta en horas de negocio pico.</t>
  </si>
  <si>
    <t>Requiere análisis de desempeño.</t>
  </si>
  <si>
    <t>Restricciones operacionales sin esfuerzo especial.</t>
  </si>
  <si>
    <t>Consideraciones de seguridad y/o sincronía con otros componentes.</t>
  </si>
  <si>
    <t>Consideración especial de diseño para sincronía con otros componentes.</t>
  </si>
  <si>
    <t>Sin periodos pico de transacciones.</t>
  </si>
  <si>
    <t>Con periodos pico de transacciones diarios o semanales.</t>
  </si>
  <si>
    <t>Alto nivel de transacciones constante.</t>
  </si>
  <si>
    <t>Proceso de transacciones en forma batch.</t>
  </si>
  <si>
    <t>Hasta 30% deTransacciones interactivas con captura de datos.</t>
  </si>
  <si>
    <t>Más de 30% deTransacciones interactivas con captura de datos.</t>
  </si>
  <si>
    <t>Captura de Datos en Línea</t>
  </si>
  <si>
    <t>Eficiencia al usuario final</t>
  </si>
  <si>
    <t>Poca funcionalidad en línea para el usuario final.</t>
  </si>
  <si>
    <t>Requiere funcionalidad en línea para el usuario final.</t>
  </si>
  <si>
    <t>Requerimientos de diseño especial de tareas para factores humanos.</t>
  </si>
  <si>
    <t>Volúmen de actualización bajo y facilmente recuperable.</t>
  </si>
  <si>
    <t>Volúmen de actualización medio protegiendo pérdida de datos.</t>
  </si>
  <si>
    <t>Requiere procedimientos de recuperación automáticos.</t>
  </si>
  <si>
    <t>Actualización en Línea</t>
  </si>
  <si>
    <t>Complejidad de Proceso.</t>
  </si>
  <si>
    <t>Proceso de registro (auditoria),</t>
  </si>
  <si>
    <t>Proceso lógico y/o matemático.</t>
  </si>
  <si>
    <t>Código reusable dentro de la misma aplicación.</t>
  </si>
  <si>
    <t>Código reusable en otras aplicaciones con poco mantenimiento.</t>
  </si>
  <si>
    <t>Código empacado para reuso con mantenimiento parametrizado.</t>
  </si>
  <si>
    <t>Proceso complejo, requiere multiples posibilidades de I/O.</t>
  </si>
  <si>
    <t>Proyecto</t>
  </si>
  <si>
    <t>Cliente</t>
  </si>
  <si>
    <t>Fecha</t>
  </si>
  <si>
    <t>del requerimiento. La hoja de cálculo automáticamente  aplicará el factor de complejidad de cada objeto</t>
  </si>
  <si>
    <t xml:space="preserve">desarrollaran para cada requerimiento esta estimación deberá estar basada en la especificación </t>
  </si>
  <si>
    <t>Puntos de Complejidad Estimados del proyecto</t>
  </si>
  <si>
    <t>Estimación del Tamaño del Software</t>
  </si>
  <si>
    <t>Criterios de Estimación</t>
  </si>
  <si>
    <t xml:space="preserve">A) Estime la cantidad estimada minima, promedio y maxima de objetos de Software (Código) que se </t>
  </si>
  <si>
    <t>B) En caso de ser un requerimiento sencillo con diseño ya conocido estime utilizando únicamnete la columna PROMEDIO</t>
  </si>
  <si>
    <t>C) Reproduzca esta Hoja por cada requerimiento del proyecto.</t>
  </si>
  <si>
    <t>D) Solo se deberá escribir en los espacios en blanco de la hoja de cálculo.</t>
  </si>
  <si>
    <t>NOTAS:</t>
  </si>
  <si>
    <t>E) En caso de tomar consideraciones especiales se deberán documentar en la  Sección de Críterios de la hoja de coplejidad</t>
  </si>
  <si>
    <t>Puntos Funcionales X Hora</t>
  </si>
  <si>
    <t>Factor de Productividad Estimado</t>
  </si>
  <si>
    <t>Factor de Ajuste de Complejidad del Proyecto</t>
  </si>
  <si>
    <t>Esfuerzo Estimado Por Factor de Productividad</t>
  </si>
  <si>
    <t>Factor Estimado de Productividad(FP)</t>
  </si>
  <si>
    <t>(Puntos Funcionales X Hora)</t>
  </si>
  <si>
    <t>(Horas Hombre)</t>
  </si>
  <si>
    <t>1.  Estime el factor de Ajuste de  complejidad del proyecto o producto de acuerdo a las siguientes características</t>
  </si>
  <si>
    <t>Generales del sistema</t>
  </si>
  <si>
    <t>Req.</t>
  </si>
  <si>
    <t>Simple</t>
  </si>
  <si>
    <t>Medio</t>
  </si>
  <si>
    <t>Complejo</t>
  </si>
  <si>
    <t>Puntos Factor de Complejidad</t>
  </si>
  <si>
    <t xml:space="preserve"> </t>
  </si>
  <si>
    <t>Total</t>
  </si>
  <si>
    <t>Esfuerzo Ajustado Por Factor de Complejidad</t>
  </si>
  <si>
    <t>No.</t>
  </si>
  <si>
    <t>Requerimientos</t>
  </si>
  <si>
    <t>Planificación</t>
  </si>
  <si>
    <t>Prueba</t>
  </si>
  <si>
    <t>Despliegue</t>
  </si>
  <si>
    <t>Administración de la Configuración</t>
  </si>
  <si>
    <t>Seguimiento y Supervisión</t>
  </si>
  <si>
    <t>Horas de Investigación</t>
  </si>
  <si>
    <r>
      <t>[</t>
    </r>
    <r>
      <rPr>
        <sz val="10"/>
        <color indexed="12"/>
        <rFont val="Verdana"/>
        <family val="2"/>
      </rPr>
      <t>Requerimiento 1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</si>
  <si>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2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</si>
  <si>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3</t>
    </r>
    <r>
      <rPr>
        <sz val="10"/>
        <rFont val="Verdana"/>
        <family val="2"/>
      </rPr>
      <t>]</t>
    </r>
  </si>
  <si>
    <t>Esfuerzo</t>
  </si>
  <si>
    <t>Estimación de Esfuerzo</t>
  </si>
  <si>
    <t>ESTIMACION DE ESFUERZO</t>
  </si>
  <si>
    <t>Nº</t>
  </si>
  <si>
    <t>Etapa</t>
  </si>
  <si>
    <t>EI</t>
  </si>
  <si>
    <t>%</t>
  </si>
  <si>
    <t>EC</t>
  </si>
  <si>
    <t>Análisis y Diseño</t>
  </si>
  <si>
    <t>Desarrollo</t>
  </si>
  <si>
    <t>Formato de Estimaciones</t>
  </si>
  <si>
    <t>RIESGOS</t>
  </si>
  <si>
    <t>ESTRATEGIAS DE MITIGACIÓN</t>
  </si>
  <si>
    <t>PR</t>
  </si>
  <si>
    <t>IMP</t>
  </si>
  <si>
    <t>E</t>
  </si>
  <si>
    <t>COMP</t>
  </si>
  <si>
    <t>HS</t>
  </si>
  <si>
    <t>ESTRATEGIAS</t>
  </si>
  <si>
    <t>Algo</t>
  </si>
  <si>
    <t>Planilla de Precios</t>
  </si>
  <si>
    <t>PLANILLA DE PRECIOS</t>
  </si>
  <si>
    <t>HRS</t>
  </si>
  <si>
    <t>COSTO</t>
  </si>
  <si>
    <t>VENTA MERCADO</t>
  </si>
  <si>
    <t>TOTAL</t>
  </si>
  <si>
    <t>ETAPAS</t>
  </si>
  <si>
    <t>$/HR</t>
  </si>
  <si>
    <t>ADICIONALES</t>
  </si>
  <si>
    <t>$/HS</t>
  </si>
  <si>
    <t>No</t>
  </si>
  <si>
    <t>Total de Requerimientos</t>
  </si>
  <si>
    <t>Captura</t>
  </si>
  <si>
    <t>Catálogos (A,B,C)</t>
  </si>
  <si>
    <t>Pantallas</t>
  </si>
  <si>
    <t>Reportes</t>
  </si>
  <si>
    <t>Procesos</t>
  </si>
  <si>
    <t>Cálculo</t>
  </si>
  <si>
    <t>Importación</t>
  </si>
  <si>
    <t>Exportación</t>
  </si>
  <si>
    <t>Revisión</t>
  </si>
  <si>
    <t xml:space="preserve">Resumen del cambio </t>
  </si>
  <si>
    <t>Responsable del cambio</t>
  </si>
  <si>
    <t xml:space="preserve">Aprobó </t>
  </si>
  <si>
    <t>PA1</t>
  </si>
  <si>
    <t>Primer Propuesta</t>
  </si>
  <si>
    <t>David Adame</t>
  </si>
  <si>
    <t>Oscar Mesta</t>
  </si>
  <si>
    <t>Historial del Formato</t>
  </si>
  <si>
    <t>Hisorial del Proyecto</t>
  </si>
  <si>
    <r>
      <t>[</t>
    </r>
    <r>
      <rPr>
        <sz val="10"/>
        <color indexed="12"/>
        <rFont val="Arial"/>
        <family val="2"/>
      </rPr>
      <t>Capacitación interna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</si>
  <si>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Transferencia Tecnológica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</si>
  <si>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Relevamiento de Infraestructura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</si>
  <si>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Diseño Gráfico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</si>
  <si>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Viáticos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</si>
  <si>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Garantía</t>
    </r>
    <r>
      <rPr>
        <sz val="10"/>
        <rFont val="Arial"/>
        <family val="2"/>
      </rPr>
      <t>]</t>
    </r>
  </si>
  <si>
    <t>Irma Huitrón</t>
  </si>
  <si>
    <t>3/19/2020</t>
  </si>
  <si>
    <t xml:space="preserve">	Formulario para crear un usuario para cada investigador o administrador cuente con un nombre y una contraseña</t>
  </si>
  <si>
    <r>
      <rPr>
        <b/>
        <sz val="7"/>
        <rFont val="Times New Roman"/>
        <family val="1"/>
      </rPr>
      <t xml:space="preserve">          </t>
    </r>
    <r>
      <rPr>
        <b/>
        <sz val="10"/>
        <rFont val="Arial"/>
        <family val="2"/>
      </rPr>
      <t>Formulario para el registro de proyectos o investigaciones:</t>
    </r>
  </si>
  <si>
    <r>
      <rPr>
        <b/>
        <sz val="7"/>
        <rFont val="Times New Roman"/>
        <family val="1"/>
      </rPr>
      <t xml:space="preserve">          </t>
    </r>
    <r>
      <rPr>
        <b/>
        <sz val="10"/>
        <rFont val="Arial"/>
        <family val="2"/>
      </rPr>
      <t>Base de datos de la información de los investigadores:</t>
    </r>
  </si>
  <si>
    <t>Sistema integral de investigación de informacion de investigación</t>
  </si>
  <si>
    <t>Salirse de la estimacion de tiempo</t>
  </si>
  <si>
    <t>Comunicación solo vía internet</t>
  </si>
  <si>
    <r>
      <rPr>
        <b/>
        <sz val="7"/>
        <rFont val="Times New Roman"/>
        <family val="1"/>
      </rPr>
      <t xml:space="preserve">          </t>
    </r>
    <r>
      <rPr>
        <b/>
        <sz val="10"/>
        <rFont val="Arial"/>
        <family val="2"/>
      </rPr>
      <t>Base de datos de las investigaciones:</t>
    </r>
  </si>
  <si>
    <t>Catalogo de investigaciones y proyectos con la información de los investigadores:</t>
  </si>
  <si>
    <r>
      <t>[</t>
    </r>
    <r>
      <rPr>
        <sz val="10"/>
        <color indexed="12"/>
        <rFont val="Verdana"/>
        <family val="2"/>
      </rPr>
      <t>Requerimiento 4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</si>
  <si>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5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</si>
  <si>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6</t>
    </r>
    <r>
      <rPr>
        <sz val="10"/>
        <rFont val="Verdana"/>
        <family val="2"/>
      </rPr>
      <t>]</t>
    </r>
  </si>
  <si>
    <t>Estimación de Esfuerzo de Requerimientos</t>
  </si>
  <si>
    <t>Cambios en los requerimientos durante el desarrollo</t>
  </si>
  <si>
    <t>Personal se enferme durante el desarrollo</t>
  </si>
  <si>
    <t>Problemas de organización dentro del equipo de trabajo</t>
  </si>
  <si>
    <t>Disponibilidad del equipo de trabajo</t>
  </si>
  <si>
    <t>Falta de acción de los administradores</t>
  </si>
  <si>
    <t>Perdida de datos</t>
  </si>
  <si>
    <t>Proyecto: Sistema integral de información de Investigación</t>
  </si>
  <si>
    <t>DIP</t>
  </si>
  <si>
    <t>09/05/20</t>
  </si>
  <si>
    <t>t</t>
  </si>
  <si>
    <t>Agregar opción para actualizar datos:</t>
  </si>
  <si>
    <t>Añadir  opción de comentarios de parte del administrador:</t>
  </si>
  <si>
    <t>Calendario para registro de proyecto:</t>
  </si>
  <si>
    <t>Generear reportes por unidad:</t>
  </si>
  <si>
    <t>Apartado donde el administrador pueda ingresar datos para actualizar información del formulario:</t>
  </si>
  <si>
    <t xml:space="preserve">Opción de agregar colaboradores: </t>
  </si>
  <si>
    <r>
      <t>[</t>
    </r>
    <r>
      <rPr>
        <sz val="10"/>
        <color indexed="12"/>
        <rFont val="Verdana"/>
        <family val="2"/>
      </rPr>
      <t>Requerimiento 7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</si>
  <si>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8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</si>
  <si>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9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</si>
  <si>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10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</si>
  <si>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11</t>
    </r>
    <r>
      <rPr>
        <sz val="10"/>
        <rFont val="Verdana"/>
        <family val="2"/>
      </rPr>
      <t>]</t>
    </r>
  </si>
  <si>
    <t>Cliente: DIP</t>
  </si>
  <si>
    <t>El tiempo de respuesta del cliente</t>
  </si>
  <si>
    <t xml:space="preserve">Actualización </t>
  </si>
  <si>
    <t>Emilio</t>
  </si>
  <si>
    <t>Alicia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</si>
</sst>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\ #,##0.00"/>
    <numFmt numFmtId="166" formatCode="[$$-2C0A]\ #,##0"/>
    <numFmt numFmtId="167" formatCode="[$$-80A]#,##0.00"/>
  </numFmts>
  <fonts count="4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i/>
      <u/>
      <sz val="10"/>
      <name val="Arial"/>
      <family val="2"/>
    </font>
    <font>
      <b/>
      <i/>
      <sz val="10"/>
      <color indexed="13"/>
      <name val="Arial"/>
      <family val="2"/>
    </font>
    <font>
      <b/>
      <sz val="14"/>
      <color indexed="13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10"/>
      <color indexed="56"/>
      <name val="Verdana"/>
      <family val="2"/>
    </font>
    <font>
      <sz val="10"/>
      <color indexed="16"/>
      <name val="Verdana"/>
      <family val="2"/>
    </font>
    <font>
      <b/>
      <sz val="10"/>
      <color indexed="9"/>
      <name val="Verdana"/>
      <family val="2"/>
    </font>
    <font>
      <sz val="10"/>
      <color indexed="9"/>
      <name val="Verdana"/>
      <family val="2"/>
    </font>
    <font>
      <b/>
      <sz val="10"/>
      <color indexed="61"/>
      <name val="Verdana"/>
      <family val="2"/>
    </font>
    <font>
      <sz val="10"/>
      <color indexed="63"/>
      <name val="Verdana"/>
      <family val="2"/>
    </font>
    <font>
      <sz val="10"/>
      <color indexed="12"/>
      <name val="Verdana"/>
      <family val="2"/>
    </font>
    <font>
      <b/>
      <sz val="10"/>
      <name val="Verdana"/>
      <family val="2"/>
    </font>
    <font>
      <b/>
      <sz val="8"/>
      <color indexed="81"/>
      <name val="Tahoma"/>
      <family val="2"/>
    </font>
    <font>
      <b/>
      <sz val="10"/>
      <color indexed="8"/>
      <name val="Verdana"/>
      <family val="2"/>
    </font>
    <font>
      <b/>
      <u/>
      <sz val="10"/>
      <name val="Verdan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0"/>
      <name val="Verdana"/>
      <family val="2"/>
    </font>
    <font>
      <sz val="10"/>
      <name val="Verdana"/>
      <family val="2"/>
    </font>
    <font>
      <sz val="10"/>
      <color indexed="16"/>
      <name val="Verdana"/>
      <family val="2"/>
    </font>
    <font>
      <b/>
      <sz val="10"/>
      <color indexed="56"/>
      <name val="Verdana"/>
      <family val="2"/>
    </font>
    <font>
      <b/>
      <sz val="12"/>
      <color indexed="56"/>
      <name val="Verdana"/>
      <family val="2"/>
    </font>
    <font>
      <b/>
      <sz val="10"/>
      <color indexed="9"/>
      <name val="Verdana"/>
      <family val="2"/>
    </font>
    <font>
      <b/>
      <sz val="10"/>
      <color indexed="16"/>
      <name val="Verdana"/>
      <family val="2"/>
    </font>
    <font>
      <b/>
      <sz val="10"/>
      <name val="Verdana"/>
      <family val="2"/>
    </font>
    <font>
      <sz val="10"/>
      <color indexed="12"/>
      <name val="Arial"/>
      <family val="2"/>
    </font>
    <font>
      <b/>
      <sz val="7"/>
      <name val="Times New Roman"/>
      <family val="1"/>
    </font>
    <font>
      <b/>
      <sz val="10"/>
      <name val="Arial"/>
      <family val="1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medium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9"/>
      </top>
      <bottom/>
      <diagonal/>
    </border>
    <border>
      <left/>
      <right style="medium">
        <color indexed="64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medium">
        <color indexed="64"/>
      </right>
      <top style="thin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thin">
        <color indexed="64"/>
      </left>
      <right/>
      <top/>
      <bottom style="thin">
        <color indexed="9"/>
      </bottom>
      <diagonal/>
    </border>
    <border>
      <left/>
      <right style="thin">
        <color indexed="64"/>
      </right>
      <top/>
      <bottom style="thin">
        <color indexed="9"/>
      </bottom>
      <diagonal/>
    </border>
    <border>
      <left/>
      <right style="medium">
        <color indexed="64"/>
      </right>
      <top/>
      <bottom style="thin">
        <color indexed="9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31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2" fillId="0" borderId="0" xfId="0" applyFont="1"/>
    <xf numFmtId="2" fontId="3" fillId="2" borderId="1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Fill="1"/>
    <xf numFmtId="0" fontId="4" fillId="3" borderId="2" xfId="0" applyFont="1" applyFill="1" applyBorder="1"/>
    <xf numFmtId="0" fontId="4" fillId="0" borderId="0" xfId="0" applyFont="1" applyBorder="1"/>
    <xf numFmtId="0" fontId="4" fillId="3" borderId="0" xfId="0" applyFont="1" applyFill="1" applyBorder="1"/>
    <xf numFmtId="0" fontId="4" fillId="0" borderId="0" xfId="0" applyFont="1" applyFill="1" applyBorder="1"/>
    <xf numFmtId="0" fontId="5" fillId="4" borderId="0" xfId="0" applyFont="1" applyFill="1" applyBorder="1"/>
    <xf numFmtId="0" fontId="6" fillId="5" borderId="2" xfId="0" applyFont="1" applyFill="1" applyBorder="1"/>
    <xf numFmtId="0" fontId="8" fillId="5" borderId="2" xfId="0" applyFont="1" applyFill="1" applyBorder="1"/>
    <xf numFmtId="0" fontId="8" fillId="5" borderId="3" xfId="0" applyFont="1" applyFill="1" applyBorder="1"/>
    <xf numFmtId="0" fontId="4" fillId="2" borderId="0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/>
    <xf numFmtId="0" fontId="3" fillId="0" borderId="0" xfId="0" applyFont="1"/>
    <xf numFmtId="0" fontId="0" fillId="0" borderId="6" xfId="0" applyFill="1" applyBorder="1"/>
    <xf numFmtId="0" fontId="0" fillId="0" borderId="7" xfId="0" applyBorder="1"/>
    <xf numFmtId="0" fontId="6" fillId="0" borderId="8" xfId="0" applyFont="1" applyFill="1" applyBorder="1"/>
    <xf numFmtId="0" fontId="0" fillId="0" borderId="9" xfId="0" applyBorder="1"/>
    <xf numFmtId="0" fontId="8" fillId="0" borderId="8" xfId="0" applyFont="1" applyFill="1" applyBorder="1"/>
    <xf numFmtId="0" fontId="0" fillId="0" borderId="10" xfId="0" applyBorder="1"/>
    <xf numFmtId="0" fontId="8" fillId="0" borderId="11" xfId="0" applyFont="1" applyFill="1" applyBorder="1"/>
    <xf numFmtId="2" fontId="3" fillId="2" borderId="12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2" borderId="14" xfId="0" applyFont="1" applyFill="1" applyBorder="1"/>
    <xf numFmtId="0" fontId="10" fillId="0" borderId="0" xfId="0" applyFont="1"/>
    <xf numFmtId="0" fontId="0" fillId="0" borderId="15" xfId="0" applyBorder="1"/>
    <xf numFmtId="0" fontId="0" fillId="0" borderId="16" xfId="0" applyBorder="1"/>
    <xf numFmtId="0" fontId="3" fillId="2" borderId="12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3" borderId="18" xfId="0" applyFont="1" applyFill="1" applyBorder="1"/>
    <xf numFmtId="0" fontId="4" fillId="3" borderId="19" xfId="0" applyFont="1" applyFill="1" applyBorder="1"/>
    <xf numFmtId="0" fontId="4" fillId="0" borderId="14" xfId="0" applyFont="1" applyBorder="1"/>
    <xf numFmtId="0" fontId="4" fillId="0" borderId="8" xfId="0" applyFont="1" applyFill="1" applyBorder="1"/>
    <xf numFmtId="0" fontId="4" fillId="3" borderId="14" xfId="0" applyFont="1" applyFill="1" applyBorder="1"/>
    <xf numFmtId="0" fontId="4" fillId="3" borderId="8" xfId="0" applyFont="1" applyFill="1" applyBorder="1"/>
    <xf numFmtId="0" fontId="4" fillId="0" borderId="14" xfId="0" applyFont="1" applyFill="1" applyBorder="1"/>
    <xf numFmtId="0" fontId="5" fillId="4" borderId="14" xfId="0" applyFont="1" applyFill="1" applyBorder="1"/>
    <xf numFmtId="0" fontId="5" fillId="4" borderId="8" xfId="0" applyFont="1" applyFill="1" applyBorder="1"/>
    <xf numFmtId="0" fontId="7" fillId="4" borderId="20" xfId="0" applyFont="1" applyFill="1" applyBorder="1"/>
    <xf numFmtId="0" fontId="7" fillId="4" borderId="21" xfId="0" applyFont="1" applyFill="1" applyBorder="1"/>
    <xf numFmtId="2" fontId="7" fillId="4" borderId="11" xfId="0" applyNumberFormat="1" applyFont="1" applyFill="1" applyBorder="1"/>
    <xf numFmtId="49" fontId="0" fillId="0" borderId="0" xfId="0" applyNumberFormat="1" applyAlignment="1">
      <alignment horizontal="center" vertical="center" wrapText="1"/>
    </xf>
    <xf numFmtId="0" fontId="0" fillId="0" borderId="6" xfId="0" applyBorder="1"/>
    <xf numFmtId="0" fontId="0" fillId="0" borderId="14" xfId="0" applyBorder="1"/>
    <xf numFmtId="0" fontId="0" fillId="0" borderId="8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0" fontId="11" fillId="4" borderId="0" xfId="0" applyFont="1" applyFill="1" applyAlignment="1">
      <alignment horizontal="center" vertical="center" wrapText="1"/>
    </xf>
    <xf numFmtId="49" fontId="6" fillId="5" borderId="2" xfId="0" applyNumberFormat="1" applyFont="1" applyFill="1" applyBorder="1"/>
    <xf numFmtId="49" fontId="8" fillId="5" borderId="2" xfId="0" applyNumberFormat="1" applyFont="1" applyFill="1" applyBorder="1"/>
    <xf numFmtId="4" fontId="2" fillId="0" borderId="23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Fill="1"/>
    <xf numFmtId="0" fontId="0" fillId="0" borderId="23" xfId="0" applyBorder="1"/>
    <xf numFmtId="49" fontId="8" fillId="5" borderId="25" xfId="0" applyNumberFormat="1" applyFont="1" applyFill="1" applyBorder="1"/>
    <xf numFmtId="0" fontId="8" fillId="5" borderId="25" xfId="0" applyFont="1" applyFill="1" applyBorder="1"/>
    <xf numFmtId="0" fontId="8" fillId="5" borderId="26" xfId="0" applyFont="1" applyFill="1" applyBorder="1"/>
    <xf numFmtId="0" fontId="8" fillId="4" borderId="0" xfId="0" applyFont="1" applyFill="1"/>
    <xf numFmtId="0" fontId="4" fillId="2" borderId="27" xfId="0" applyFont="1" applyFill="1" applyBorder="1"/>
    <xf numFmtId="0" fontId="7" fillId="4" borderId="24" xfId="0" applyFont="1" applyFill="1" applyBorder="1"/>
    <xf numFmtId="0" fontId="8" fillId="4" borderId="26" xfId="0" applyFont="1" applyFill="1" applyBorder="1"/>
    <xf numFmtId="0" fontId="7" fillId="4" borderId="21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center"/>
    </xf>
    <xf numFmtId="0" fontId="7" fillId="4" borderId="28" xfId="0" applyFont="1" applyFill="1" applyBorder="1"/>
    <xf numFmtId="0" fontId="7" fillId="4" borderId="29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8" fillId="4" borderId="25" xfId="0" applyFont="1" applyFill="1" applyBorder="1"/>
    <xf numFmtId="0" fontId="7" fillId="4" borderId="25" xfId="0" applyFont="1" applyFill="1" applyBorder="1" applyAlignment="1">
      <alignment horizontal="center"/>
    </xf>
    <xf numFmtId="0" fontId="6" fillId="4" borderId="25" xfId="0" applyFont="1" applyFill="1" applyBorder="1"/>
    <xf numFmtId="0" fontId="8" fillId="0" borderId="0" xfId="0" applyFont="1" applyFill="1" applyBorder="1"/>
    <xf numFmtId="0" fontId="6" fillId="0" borderId="0" xfId="0" applyFont="1" applyFill="1" applyBorder="1"/>
    <xf numFmtId="1" fontId="7" fillId="4" borderId="30" xfId="0" applyNumberFormat="1" applyFont="1" applyFill="1" applyBorder="1"/>
    <xf numFmtId="1" fontId="7" fillId="4" borderId="31" xfId="0" applyNumberFormat="1" applyFont="1" applyFill="1" applyBorder="1"/>
    <xf numFmtId="1" fontId="7" fillId="4" borderId="32" xfId="0" applyNumberFormat="1" applyFont="1" applyFill="1" applyBorder="1"/>
    <xf numFmtId="0" fontId="7" fillId="4" borderId="25" xfId="0" applyFont="1" applyFill="1" applyBorder="1"/>
    <xf numFmtId="1" fontId="7" fillId="4" borderId="33" xfId="0" applyNumberFormat="1" applyFont="1" applyFill="1" applyBorder="1"/>
    <xf numFmtId="4" fontId="7" fillId="4" borderId="25" xfId="0" applyNumberFormat="1" applyFont="1" applyFill="1" applyBorder="1" applyAlignment="1">
      <alignment horizontal="center"/>
    </xf>
    <xf numFmtId="0" fontId="14" fillId="0" borderId="0" xfId="0" applyFont="1" applyBorder="1"/>
    <xf numFmtId="2" fontId="14" fillId="0" borderId="0" xfId="0" applyNumberFormat="1" applyFont="1" applyBorder="1"/>
    <xf numFmtId="0" fontId="14" fillId="0" borderId="0" xfId="0" applyFont="1"/>
    <xf numFmtId="2" fontId="14" fillId="0" borderId="0" xfId="0" applyNumberFormat="1" applyFont="1"/>
    <xf numFmtId="0" fontId="15" fillId="0" borderId="34" xfId="0" applyFont="1" applyBorder="1" applyAlignment="1"/>
    <xf numFmtId="0" fontId="16" fillId="0" borderId="34" xfId="0" applyFont="1" applyBorder="1" applyAlignment="1"/>
    <xf numFmtId="0" fontId="17" fillId="6" borderId="15" xfId="0" applyFont="1" applyFill="1" applyBorder="1" applyAlignment="1">
      <alignment horizontal="center"/>
    </xf>
    <xf numFmtId="0" fontId="17" fillId="6" borderId="16" xfId="0" applyFont="1" applyFill="1" applyBorder="1" applyAlignment="1">
      <alignment horizontal="center"/>
    </xf>
    <xf numFmtId="2" fontId="17" fillId="6" borderId="6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4" xfId="0" applyFont="1" applyBorder="1"/>
    <xf numFmtId="0" fontId="14" fillId="0" borderId="0" xfId="0" applyFont="1" applyFill="1" applyBorder="1" applyAlignment="1">
      <alignment wrapText="1"/>
    </xf>
    <xf numFmtId="4" fontId="20" fillId="2" borderId="8" xfId="0" applyNumberFormat="1" applyFont="1" applyFill="1" applyBorder="1"/>
    <xf numFmtId="0" fontId="14" fillId="0" borderId="15" xfId="0" applyFont="1" applyBorder="1"/>
    <xf numFmtId="0" fontId="14" fillId="0" borderId="16" xfId="0" applyFont="1" applyFill="1" applyBorder="1" applyAlignment="1">
      <alignment wrapText="1"/>
    </xf>
    <xf numFmtId="4" fontId="20" fillId="2" borderId="6" xfId="0" applyNumberFormat="1" applyFont="1" applyFill="1" applyBorder="1"/>
    <xf numFmtId="4" fontId="19" fillId="7" borderId="26" xfId="0" applyNumberFormat="1" applyFont="1" applyFill="1" applyBorder="1"/>
    <xf numFmtId="0" fontId="16" fillId="0" borderId="0" xfId="0" applyFont="1" applyBorder="1" applyAlignment="1"/>
    <xf numFmtId="0" fontId="24" fillId="2" borderId="35" xfId="0" applyFont="1" applyFill="1" applyBorder="1" applyAlignment="1">
      <alignment horizontal="center"/>
    </xf>
    <xf numFmtId="0" fontId="22" fillId="2" borderId="36" xfId="0" applyFont="1" applyFill="1" applyBorder="1" applyAlignment="1">
      <alignment horizontal="right"/>
    </xf>
    <xf numFmtId="10" fontId="22" fillId="2" borderId="36" xfId="0" applyNumberFormat="1" applyFont="1" applyFill="1" applyBorder="1" applyAlignment="1">
      <alignment horizontal="right"/>
    </xf>
    <xf numFmtId="4" fontId="22" fillId="2" borderId="23" xfId="0" applyNumberFormat="1" applyFont="1" applyFill="1" applyBorder="1" applyAlignment="1">
      <alignment horizontal="right"/>
    </xf>
    <xf numFmtId="0" fontId="17" fillId="7" borderId="9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left"/>
    </xf>
    <xf numFmtId="0" fontId="17" fillId="7" borderId="5" xfId="0" applyFont="1" applyFill="1" applyBorder="1" applyAlignment="1">
      <alignment horizontal="center"/>
    </xf>
    <xf numFmtId="0" fontId="17" fillId="7" borderId="37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14" fillId="0" borderId="0" xfId="0" applyFont="1" applyFill="1" applyBorder="1"/>
    <xf numFmtId="2" fontId="14" fillId="2" borderId="0" xfId="0" applyNumberFormat="1" applyFont="1" applyFill="1" applyBorder="1" applyAlignment="1">
      <alignment horizontal="center"/>
    </xf>
    <xf numFmtId="10" fontId="14" fillId="0" borderId="0" xfId="0" applyNumberFormat="1" applyFont="1" applyFill="1" applyBorder="1" applyAlignment="1">
      <alignment horizontal="right"/>
    </xf>
    <xf numFmtId="4" fontId="14" fillId="2" borderId="8" xfId="0" applyNumberFormat="1" applyFont="1" applyFill="1" applyBorder="1" applyAlignment="1">
      <alignment horizontal="right"/>
    </xf>
    <xf numFmtId="0" fontId="14" fillId="0" borderId="20" xfId="0" applyFont="1" applyFill="1" applyBorder="1" applyAlignment="1">
      <alignment horizontal="center"/>
    </xf>
    <xf numFmtId="0" fontId="14" fillId="0" borderId="21" xfId="0" applyFont="1" applyBorder="1"/>
    <xf numFmtId="0" fontId="14" fillId="2" borderId="21" xfId="0" applyFont="1" applyFill="1" applyBorder="1"/>
    <xf numFmtId="10" fontId="14" fillId="0" borderId="21" xfId="0" applyNumberFormat="1" applyFont="1" applyBorder="1"/>
    <xf numFmtId="4" fontId="14" fillId="2" borderId="11" xfId="0" applyNumberFormat="1" applyFont="1" applyFill="1" applyBorder="1" applyAlignment="1">
      <alignment horizontal="right"/>
    </xf>
    <xf numFmtId="0" fontId="14" fillId="0" borderId="0" xfId="0" applyFont="1" applyFill="1"/>
    <xf numFmtId="0" fontId="17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14" fillId="0" borderId="34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left"/>
    </xf>
    <xf numFmtId="2" fontId="22" fillId="8" borderId="14" xfId="0" applyNumberFormat="1" applyFont="1" applyFill="1" applyBorder="1" applyAlignment="1">
      <alignment horizontal="center"/>
    </xf>
    <xf numFmtId="2" fontId="17" fillId="8" borderId="0" xfId="0" applyNumberFormat="1" applyFont="1" applyFill="1" applyBorder="1" applyAlignment="1">
      <alignment horizontal="right"/>
    </xf>
    <xf numFmtId="2" fontId="17" fillId="8" borderId="8" xfId="0" applyNumberFormat="1" applyFont="1" applyFill="1" applyBorder="1" applyAlignment="1">
      <alignment horizontal="center"/>
    </xf>
    <xf numFmtId="0" fontId="14" fillId="8" borderId="39" xfId="0" applyFont="1" applyFill="1" applyBorder="1"/>
    <xf numFmtId="2" fontId="22" fillId="2" borderId="40" xfId="0" applyNumberFormat="1" applyFont="1" applyFill="1" applyBorder="1" applyAlignment="1">
      <alignment horizontal="center"/>
    </xf>
    <xf numFmtId="2" fontId="22" fillId="2" borderId="41" xfId="0" applyNumberFormat="1" applyFont="1" applyFill="1" applyBorder="1" applyAlignment="1">
      <alignment horizontal="left"/>
    </xf>
    <xf numFmtId="2" fontId="22" fillId="2" borderId="41" xfId="0" applyNumberFormat="1" applyFont="1" applyFill="1" applyBorder="1" applyAlignment="1">
      <alignment horizontal="center"/>
    </xf>
    <xf numFmtId="2" fontId="22" fillId="2" borderId="42" xfId="0" applyNumberFormat="1" applyFont="1" applyFill="1" applyBorder="1" applyAlignment="1">
      <alignment horizontal="center"/>
    </xf>
    <xf numFmtId="0" fontId="22" fillId="2" borderId="43" xfId="0" applyFont="1" applyFill="1" applyBorder="1" applyAlignment="1">
      <alignment horizontal="left"/>
    </xf>
    <xf numFmtId="1" fontId="14" fillId="0" borderId="14" xfId="0" applyNumberFormat="1" applyFont="1" applyFill="1" applyBorder="1" applyAlignment="1">
      <alignment horizontal="center"/>
    </xf>
    <xf numFmtId="0" fontId="14" fillId="0" borderId="0" xfId="0" applyFont="1" applyBorder="1" applyAlignment="1">
      <alignment wrapText="1"/>
    </xf>
    <xf numFmtId="10" fontId="14" fillId="0" borderId="0" xfId="3" applyNumberFormat="1" applyFont="1" applyBorder="1" applyAlignment="1">
      <alignment horizontal="right"/>
    </xf>
    <xf numFmtId="10" fontId="17" fillId="2" borderId="0" xfId="3" applyNumberFormat="1" applyFont="1" applyFill="1" applyBorder="1" applyAlignment="1">
      <alignment horizontal="right"/>
    </xf>
    <xf numFmtId="2" fontId="14" fillId="0" borderId="0" xfId="3" applyNumberFormat="1" applyFont="1" applyBorder="1" applyAlignment="1">
      <alignment horizontal="right"/>
    </xf>
    <xf numFmtId="2" fontId="17" fillId="2" borderId="8" xfId="0" applyNumberFormat="1" applyFont="1" applyFill="1" applyBorder="1" applyAlignment="1">
      <alignment horizontal="right"/>
    </xf>
    <xf numFmtId="0" fontId="14" fillId="0" borderId="39" xfId="0" applyFont="1" applyFill="1" applyBorder="1" applyAlignment="1">
      <alignment wrapText="1"/>
    </xf>
    <xf numFmtId="0" fontId="14" fillId="0" borderId="0" xfId="0" applyNumberFormat="1" applyFont="1" applyFill="1" applyBorder="1" applyAlignment="1">
      <alignment wrapText="1"/>
    </xf>
    <xf numFmtId="0" fontId="14" fillId="0" borderId="0" xfId="0" applyNumberFormat="1" applyFont="1" applyBorder="1" applyAlignment="1">
      <alignment wrapText="1"/>
    </xf>
    <xf numFmtId="1" fontId="14" fillId="0" borderId="20" xfId="0" applyNumberFormat="1" applyFont="1" applyFill="1" applyBorder="1" applyAlignment="1">
      <alignment horizontal="center"/>
    </xf>
    <xf numFmtId="0" fontId="14" fillId="0" borderId="21" xfId="0" applyNumberFormat="1" applyFont="1" applyBorder="1" applyAlignment="1">
      <alignment wrapText="1"/>
    </xf>
    <xf numFmtId="10" fontId="14" fillId="0" borderId="21" xfId="3" applyNumberFormat="1" applyFont="1" applyBorder="1" applyAlignment="1">
      <alignment horizontal="right"/>
    </xf>
    <xf numFmtId="10" fontId="17" fillId="2" borderId="21" xfId="3" applyNumberFormat="1" applyFont="1" applyFill="1" applyBorder="1" applyAlignment="1">
      <alignment horizontal="right"/>
    </xf>
    <xf numFmtId="2" fontId="14" fillId="0" borderId="21" xfId="3" applyNumberFormat="1" applyFont="1" applyBorder="1" applyAlignment="1">
      <alignment horizontal="right"/>
    </xf>
    <xf numFmtId="2" fontId="17" fillId="2" borderId="11" xfId="0" applyNumberFormat="1" applyFont="1" applyFill="1" applyBorder="1" applyAlignment="1">
      <alignment horizontal="right"/>
    </xf>
    <xf numFmtId="0" fontId="14" fillId="0" borderId="44" xfId="0" applyFont="1" applyFill="1" applyBorder="1" applyAlignment="1">
      <alignment wrapText="1"/>
    </xf>
    <xf numFmtId="0" fontId="25" fillId="0" borderId="0" xfId="0" applyFont="1" applyFill="1" applyBorder="1"/>
    <xf numFmtId="1" fontId="12" fillId="4" borderId="32" xfId="0" applyNumberFormat="1" applyFont="1" applyFill="1" applyBorder="1"/>
    <xf numFmtId="0" fontId="0" fillId="0" borderId="1" xfId="0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10" fontId="0" fillId="0" borderId="1" xfId="0" applyNumberFormat="1" applyBorder="1"/>
    <xf numFmtId="0" fontId="27" fillId="6" borderId="1" xfId="2" applyFont="1" applyFill="1" applyBorder="1" applyAlignment="1">
      <alignment horizontal="center" vertical="center"/>
    </xf>
    <xf numFmtId="0" fontId="8" fillId="9" borderId="0" xfId="2" applyFont="1" applyFill="1"/>
    <xf numFmtId="0" fontId="8" fillId="9" borderId="1" xfId="2" applyFont="1" applyFill="1" applyBorder="1" applyAlignment="1">
      <alignment wrapText="1"/>
    </xf>
    <xf numFmtId="0" fontId="8" fillId="9" borderId="0" xfId="2" applyFont="1" applyFill="1" applyAlignment="1">
      <alignment wrapText="1"/>
    </xf>
    <xf numFmtId="14" fontId="8" fillId="9" borderId="1" xfId="2" applyNumberFormat="1" applyFont="1" applyFill="1" applyBorder="1" applyAlignment="1">
      <alignment wrapText="1"/>
    </xf>
    <xf numFmtId="0" fontId="28" fillId="9" borderId="0" xfId="2" applyFont="1" applyFill="1"/>
    <xf numFmtId="0" fontId="30" fillId="0" borderId="0" xfId="0" applyFont="1"/>
    <xf numFmtId="0" fontId="31" fillId="0" borderId="0" xfId="0" applyFont="1"/>
    <xf numFmtId="0" fontId="32" fillId="0" borderId="0" xfId="0" applyFont="1" applyBorder="1" applyAlignment="1"/>
    <xf numFmtId="0" fontId="33" fillId="0" borderId="0" xfId="0" applyFont="1" applyBorder="1" applyAlignment="1">
      <alignment horizontal="right"/>
    </xf>
    <xf numFmtId="4" fontId="31" fillId="0" borderId="0" xfId="0" applyNumberFormat="1" applyFont="1"/>
    <xf numFmtId="0" fontId="31" fillId="0" borderId="0" xfId="0" applyFont="1" applyBorder="1"/>
    <xf numFmtId="0" fontId="34" fillId="0" borderId="34" xfId="0" applyFont="1" applyBorder="1" applyAlignment="1"/>
    <xf numFmtId="0" fontId="32" fillId="0" borderId="34" xfId="0" applyFont="1" applyBorder="1" applyAlignment="1"/>
    <xf numFmtId="0" fontId="33" fillId="0" borderId="34" xfId="0" applyFont="1" applyBorder="1" applyAlignment="1">
      <alignment horizontal="right"/>
    </xf>
    <xf numFmtId="2" fontId="35" fillId="7" borderId="40" xfId="0" applyNumberFormat="1" applyFont="1" applyFill="1" applyBorder="1" applyAlignment="1">
      <alignment horizontal="center"/>
    </xf>
    <xf numFmtId="2" fontId="35" fillId="7" borderId="41" xfId="0" applyNumberFormat="1" applyFont="1" applyFill="1" applyBorder="1" applyAlignment="1">
      <alignment horizontal="left"/>
    </xf>
    <xf numFmtId="2" fontId="35" fillId="7" borderId="45" xfId="0" applyNumberFormat="1" applyFont="1" applyFill="1" applyBorder="1" applyAlignment="1">
      <alignment horizontal="center" vertical="center"/>
    </xf>
    <xf numFmtId="2" fontId="36" fillId="2" borderId="7" xfId="0" applyNumberFormat="1" applyFont="1" applyFill="1" applyBorder="1" applyAlignment="1">
      <alignment horizontal="center"/>
    </xf>
    <xf numFmtId="2" fontId="36" fillId="2" borderId="34" xfId="0" applyNumberFormat="1" applyFont="1" applyFill="1" applyBorder="1" applyAlignment="1">
      <alignment horizontal="left"/>
    </xf>
    <xf numFmtId="4" fontId="36" fillId="2" borderId="4" xfId="0" applyNumberFormat="1" applyFont="1" applyFill="1" applyBorder="1" applyAlignment="1">
      <alignment horizontal="center"/>
    </xf>
    <xf numFmtId="166" fontId="31" fillId="0" borderId="0" xfId="0" applyNumberFormat="1" applyFont="1"/>
    <xf numFmtId="2" fontId="37" fillId="7" borderId="14" xfId="0" applyNumberFormat="1" applyFont="1" applyFill="1" applyBorder="1" applyAlignment="1">
      <alignment horizontal="center"/>
    </xf>
    <xf numFmtId="2" fontId="37" fillId="7" borderId="0" xfId="0" applyNumberFormat="1" applyFont="1" applyFill="1" applyBorder="1" applyAlignment="1">
      <alignment horizontal="left"/>
    </xf>
    <xf numFmtId="1" fontId="37" fillId="7" borderId="46" xfId="0" applyNumberFormat="1" applyFont="1" applyFill="1" applyBorder="1" applyAlignment="1">
      <alignment horizontal="right"/>
    </xf>
    <xf numFmtId="2" fontId="36" fillId="2" borderId="47" xfId="0" applyNumberFormat="1" applyFont="1" applyFill="1" applyBorder="1" applyAlignment="1">
      <alignment horizontal="center"/>
    </xf>
    <xf numFmtId="2" fontId="37" fillId="2" borderId="48" xfId="0" applyNumberFormat="1" applyFont="1" applyFill="1" applyBorder="1" applyAlignment="1">
      <alignment horizontal="left"/>
    </xf>
    <xf numFmtId="4" fontId="37" fillId="2" borderId="49" xfId="0" applyNumberFormat="1" applyFont="1" applyFill="1" applyBorder="1" applyAlignment="1">
      <alignment horizontal="center"/>
    </xf>
    <xf numFmtId="2" fontId="35" fillId="7" borderId="45" xfId="0" applyNumberFormat="1" applyFont="1" applyFill="1" applyBorder="1" applyAlignment="1">
      <alignment horizontal="center"/>
    </xf>
    <xf numFmtId="2" fontId="35" fillId="7" borderId="50" xfId="0" applyNumberFormat="1" applyFont="1" applyFill="1" applyBorder="1" applyAlignment="1">
      <alignment horizontal="center"/>
    </xf>
    <xf numFmtId="2" fontId="35" fillId="7" borderId="51" xfId="0" applyNumberFormat="1" applyFont="1" applyFill="1" applyBorder="1" applyAlignment="1">
      <alignment horizontal="center"/>
    </xf>
    <xf numFmtId="2" fontId="35" fillId="7" borderId="42" xfId="0" applyNumberFormat="1" applyFont="1" applyFill="1" applyBorder="1" applyAlignment="1">
      <alignment horizontal="center"/>
    </xf>
    <xf numFmtId="0" fontId="31" fillId="10" borderId="0" xfId="0" applyFont="1" applyFill="1"/>
    <xf numFmtId="0" fontId="31" fillId="0" borderId="18" xfId="0" applyFont="1" applyFill="1" applyBorder="1"/>
    <xf numFmtId="0" fontId="31" fillId="0" borderId="0" xfId="0" applyFont="1" applyFill="1"/>
    <xf numFmtId="4" fontId="31" fillId="2" borderId="46" xfId="0" applyNumberFormat="1" applyFont="1" applyFill="1" applyBorder="1" applyAlignment="1">
      <alignment horizontal="right"/>
    </xf>
    <xf numFmtId="167" fontId="31" fillId="0" borderId="52" xfId="0" applyNumberFormat="1" applyFont="1" applyBorder="1" applyAlignment="1">
      <alignment horizontal="right"/>
    </xf>
    <xf numFmtId="167" fontId="31" fillId="2" borderId="53" xfId="0" applyNumberFormat="1" applyFont="1" applyFill="1" applyBorder="1"/>
    <xf numFmtId="167" fontId="31" fillId="0" borderId="0" xfId="0" applyNumberFormat="1" applyFont="1" applyBorder="1"/>
    <xf numFmtId="167" fontId="31" fillId="2" borderId="8" xfId="0" applyNumberFormat="1" applyFont="1" applyFill="1" applyBorder="1"/>
    <xf numFmtId="0" fontId="31" fillId="11" borderId="0" xfId="0" applyFont="1" applyFill="1"/>
    <xf numFmtId="0" fontId="31" fillId="0" borderId="14" xfId="0" applyFont="1" applyFill="1" applyBorder="1"/>
    <xf numFmtId="0" fontId="31" fillId="12" borderId="0" xfId="0" applyFont="1" applyFill="1"/>
    <xf numFmtId="0" fontId="31" fillId="13" borderId="0" xfId="0" applyFont="1" applyFill="1"/>
    <xf numFmtId="0" fontId="31" fillId="14" borderId="0" xfId="0" applyFont="1" applyFill="1"/>
    <xf numFmtId="0" fontId="31" fillId="15" borderId="0" xfId="0" applyFont="1" applyFill="1"/>
    <xf numFmtId="0" fontId="31" fillId="16" borderId="0" xfId="0" applyFont="1" applyFill="1"/>
    <xf numFmtId="0" fontId="31" fillId="17" borderId="0" xfId="0" applyFont="1" applyFill="1"/>
    <xf numFmtId="1" fontId="31" fillId="0" borderId="20" xfId="0" applyNumberFormat="1" applyFont="1" applyFill="1" applyBorder="1" applyAlignment="1">
      <alignment horizontal="center"/>
    </xf>
    <xf numFmtId="2" fontId="31" fillId="0" borderId="21" xfId="0" applyNumberFormat="1" applyFont="1" applyFill="1" applyBorder="1" applyAlignment="1">
      <alignment wrapText="1"/>
    </xf>
    <xf numFmtId="4" fontId="31" fillId="2" borderId="54" xfId="0" applyNumberFormat="1" applyFont="1" applyFill="1" applyBorder="1"/>
    <xf numFmtId="167" fontId="31" fillId="0" borderId="54" xfId="0" applyNumberFormat="1" applyFont="1" applyBorder="1"/>
    <xf numFmtId="167" fontId="31" fillId="2" borderId="55" xfId="0" applyNumberFormat="1" applyFont="1" applyFill="1" applyBorder="1"/>
    <xf numFmtId="167" fontId="31" fillId="2" borderId="11" xfId="0" applyNumberFormat="1" applyFont="1" applyFill="1" applyBorder="1"/>
    <xf numFmtId="2" fontId="36" fillId="2" borderId="56" xfId="0" applyNumberFormat="1" applyFont="1" applyFill="1" applyBorder="1" applyAlignment="1">
      <alignment horizontal="center"/>
    </xf>
    <xf numFmtId="2" fontId="37" fillId="2" borderId="57" xfId="0" applyNumberFormat="1" applyFont="1" applyFill="1" applyBorder="1" applyAlignment="1">
      <alignment horizontal="left"/>
    </xf>
    <xf numFmtId="2" fontId="37" fillId="2" borderId="58" xfId="0" applyNumberFormat="1" applyFont="1" applyFill="1" applyBorder="1" applyAlignment="1">
      <alignment horizontal="center"/>
    </xf>
    <xf numFmtId="2" fontId="35" fillId="8" borderId="40" xfId="0" applyNumberFormat="1" applyFont="1" applyFill="1" applyBorder="1" applyAlignment="1">
      <alignment horizontal="center"/>
    </xf>
    <xf numFmtId="1" fontId="31" fillId="0" borderId="18" xfId="0" applyNumberFormat="1" applyFont="1" applyBorder="1" applyAlignment="1">
      <alignment horizontal="center"/>
    </xf>
    <xf numFmtId="2" fontId="31" fillId="0" borderId="2" xfId="0" applyNumberFormat="1" applyFont="1" applyBorder="1" applyAlignment="1">
      <alignment wrapText="1"/>
    </xf>
    <xf numFmtId="2" fontId="31" fillId="0" borderId="59" xfId="0" applyNumberFormat="1" applyFont="1" applyBorder="1" applyAlignment="1">
      <alignment horizontal="right"/>
    </xf>
    <xf numFmtId="167" fontId="31" fillId="0" borderId="22" xfId="1" applyNumberFormat="1" applyFont="1" applyBorder="1" applyAlignment="1">
      <alignment horizontal="right"/>
    </xf>
    <xf numFmtId="167" fontId="31" fillId="2" borderId="3" xfId="0" applyNumberFormat="1" applyFont="1" applyFill="1" applyBorder="1"/>
    <xf numFmtId="167" fontId="31" fillId="0" borderId="2" xfId="1" applyNumberFormat="1" applyFont="1" applyBorder="1"/>
    <xf numFmtId="167" fontId="31" fillId="2" borderId="19" xfId="0" applyNumberFormat="1" applyFont="1" applyFill="1" applyBorder="1"/>
    <xf numFmtId="1" fontId="31" fillId="0" borderId="14" xfId="0" applyNumberFormat="1" applyFont="1" applyBorder="1" applyAlignment="1">
      <alignment horizontal="center"/>
    </xf>
    <xf numFmtId="2" fontId="31" fillId="0" borderId="0" xfId="0" applyNumberFormat="1" applyFont="1" applyBorder="1" applyAlignment="1">
      <alignment wrapText="1"/>
    </xf>
    <xf numFmtId="2" fontId="31" fillId="0" borderId="46" xfId="0" applyNumberFormat="1" applyFont="1" applyBorder="1" applyAlignment="1">
      <alignment horizontal="right"/>
    </xf>
    <xf numFmtId="167" fontId="31" fillId="0" borderId="52" xfId="1" applyNumberFormat="1" applyFont="1" applyBorder="1" applyAlignment="1">
      <alignment horizontal="right"/>
    </xf>
    <xf numFmtId="167" fontId="31" fillId="0" borderId="0" xfId="1" applyNumberFormat="1" applyFont="1" applyBorder="1"/>
    <xf numFmtId="0" fontId="31" fillId="0" borderId="0" xfId="0" applyFont="1" applyBorder="1" applyAlignment="1">
      <alignment wrapText="1"/>
    </xf>
    <xf numFmtId="0" fontId="31" fillId="2" borderId="15" xfId="0" applyFont="1" applyFill="1" applyBorder="1"/>
    <xf numFmtId="0" fontId="37" fillId="2" borderId="16" xfId="0" applyFont="1" applyFill="1" applyBorder="1"/>
    <xf numFmtId="2" fontId="37" fillId="2" borderId="16" xfId="0" applyNumberFormat="1" applyFont="1" applyFill="1" applyBorder="1" applyAlignment="1">
      <alignment horizontal="center"/>
    </xf>
    <xf numFmtId="0" fontId="37" fillId="7" borderId="14" xfId="0" applyFont="1" applyFill="1" applyBorder="1" applyAlignment="1">
      <alignment horizontal="center"/>
    </xf>
    <xf numFmtId="0" fontId="37" fillId="7" borderId="0" xfId="0" applyFont="1" applyFill="1" applyBorder="1" applyAlignment="1">
      <alignment horizontal="center"/>
    </xf>
    <xf numFmtId="2" fontId="37" fillId="7" borderId="45" xfId="0" applyNumberFormat="1" applyFont="1" applyFill="1" applyBorder="1" applyAlignment="1">
      <alignment horizontal="center"/>
    </xf>
    <xf numFmtId="2" fontId="37" fillId="7" borderId="50" xfId="0" applyNumberFormat="1" applyFont="1" applyFill="1" applyBorder="1" applyAlignment="1">
      <alignment horizontal="center"/>
    </xf>
    <xf numFmtId="2" fontId="37" fillId="7" borderId="51" xfId="0" applyNumberFormat="1" applyFont="1" applyFill="1" applyBorder="1" applyAlignment="1">
      <alignment horizontal="center"/>
    </xf>
    <xf numFmtId="2" fontId="37" fillId="7" borderId="42" xfId="0" applyNumberFormat="1" applyFont="1" applyFill="1" applyBorder="1" applyAlignment="1">
      <alignment horizontal="center"/>
    </xf>
    <xf numFmtId="0" fontId="31" fillId="0" borderId="14" xfId="0" applyFont="1" applyBorder="1"/>
    <xf numFmtId="0" fontId="31" fillId="0" borderId="0" xfId="0" applyNumberFormat="1" applyFont="1" applyBorder="1" applyAlignment="1">
      <alignment horizontal="left" wrapText="1"/>
    </xf>
    <xf numFmtId="2" fontId="31" fillId="0" borderId="0" xfId="0" applyNumberFormat="1" applyFont="1" applyBorder="1"/>
    <xf numFmtId="167" fontId="31" fillId="2" borderId="0" xfId="0" applyNumberFormat="1" applyFont="1" applyFill="1" applyBorder="1" applyProtection="1"/>
    <xf numFmtId="0" fontId="31" fillId="0" borderId="20" xfId="0" applyFont="1" applyBorder="1"/>
    <xf numFmtId="0" fontId="31" fillId="0" borderId="21" xfId="0" applyNumberFormat="1" applyFont="1" applyBorder="1" applyAlignment="1">
      <alignment horizontal="left" wrapText="1"/>
    </xf>
    <xf numFmtId="2" fontId="31" fillId="0" borderId="21" xfId="0" applyNumberFormat="1" applyFont="1" applyBorder="1"/>
    <xf numFmtId="167" fontId="31" fillId="0" borderId="21" xfId="0" applyNumberFormat="1" applyFont="1" applyBorder="1"/>
    <xf numFmtId="167" fontId="31" fillId="2" borderId="21" xfId="0" applyNumberFormat="1" applyFont="1" applyFill="1" applyBorder="1" applyProtection="1"/>
    <xf numFmtId="49" fontId="8" fillId="5" borderId="5" xfId="0" applyNumberFormat="1" applyFont="1" applyFill="1" applyBorder="1" applyAlignment="1"/>
    <xf numFmtId="49" fontId="8" fillId="18" borderId="6" xfId="0" applyNumberFormat="1" applyFont="1" applyFill="1" applyBorder="1" applyAlignment="1"/>
    <xf numFmtId="0" fontId="40" fillId="19" borderId="23" xfId="0" applyFont="1" applyFill="1" applyBorder="1" applyAlignment="1">
      <alignment horizontal="left" vertical="center" indent="3"/>
    </xf>
    <xf numFmtId="49" fontId="2" fillId="5" borderId="61" xfId="0" applyNumberFormat="1" applyFont="1" applyFill="1" applyBorder="1" applyAlignment="1"/>
    <xf numFmtId="49" fontId="2" fillId="5" borderId="22" xfId="0" applyNumberFormat="1" applyFont="1" applyFill="1" applyBorder="1"/>
    <xf numFmtId="0" fontId="1" fillId="9" borderId="1" xfId="2" applyFont="1" applyFill="1" applyBorder="1" applyAlignment="1">
      <alignment wrapText="1"/>
    </xf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60" xfId="0" applyFont="1" applyFill="1" applyBorder="1" applyAlignment="1">
      <alignment horizontal="center"/>
    </xf>
    <xf numFmtId="0" fontId="3" fillId="2" borderId="6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2" borderId="65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2" fontId="3" fillId="2" borderId="64" xfId="0" applyNumberFormat="1" applyFont="1" applyFill="1" applyBorder="1" applyAlignment="1">
      <alignment horizontal="center" vertical="center" wrapText="1"/>
    </xf>
    <xf numFmtId="2" fontId="3" fillId="2" borderId="36" xfId="0" applyNumberFormat="1" applyFont="1" applyFill="1" applyBorder="1" applyAlignment="1">
      <alignment horizontal="center" vertical="center" wrapText="1"/>
    </xf>
    <xf numFmtId="2" fontId="3" fillId="2" borderId="63" xfId="0" applyNumberFormat="1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9" fontId="2" fillId="5" borderId="15" xfId="0" applyNumberFormat="1" applyFont="1" applyFill="1" applyBorder="1" applyAlignment="1">
      <alignment horizontal="center"/>
    </xf>
    <xf numFmtId="49" fontId="2" fillId="5" borderId="16" xfId="0" applyNumberFormat="1" applyFont="1" applyFill="1" applyBorder="1" applyAlignment="1">
      <alignment horizontal="center"/>
    </xf>
    <xf numFmtId="0" fontId="40" fillId="19" borderId="24" xfId="0" applyFont="1" applyFill="1" applyBorder="1" applyAlignment="1">
      <alignment horizontal="center" vertical="center"/>
    </xf>
    <xf numFmtId="0" fontId="40" fillId="19" borderId="25" xfId="0" applyFont="1" applyFill="1" applyBorder="1" applyAlignment="1">
      <alignment horizontal="center" vertical="center"/>
    </xf>
    <xf numFmtId="0" fontId="40" fillId="19" borderId="26" xfId="0" applyFont="1" applyFill="1" applyBorder="1" applyAlignment="1">
      <alignment horizontal="center" vertical="center"/>
    </xf>
    <xf numFmtId="0" fontId="40" fillId="19" borderId="20" xfId="0" applyFont="1" applyFill="1" applyBorder="1" applyAlignment="1">
      <alignment horizontal="center" vertical="center"/>
    </xf>
    <xf numFmtId="0" fontId="40" fillId="19" borderId="21" xfId="0" applyFont="1" applyFill="1" applyBorder="1" applyAlignment="1">
      <alignment horizontal="center" vertical="center"/>
    </xf>
    <xf numFmtId="0" fontId="40" fillId="19" borderId="24" xfId="0" applyFont="1" applyFill="1" applyBorder="1" applyAlignment="1">
      <alignment horizontal="center" vertical="center" wrapText="1"/>
    </xf>
    <xf numFmtId="0" fontId="40" fillId="19" borderId="25" xfId="0" applyFont="1" applyFill="1" applyBorder="1" applyAlignment="1">
      <alignment horizontal="center" vertical="center" wrapText="1"/>
    </xf>
    <xf numFmtId="0" fontId="40" fillId="19" borderId="26" xfId="0" applyFont="1" applyFill="1" applyBorder="1" applyAlignment="1">
      <alignment horizontal="center" vertical="center" wrapText="1"/>
    </xf>
    <xf numFmtId="0" fontId="17" fillId="7" borderId="24" xfId="0" applyFont="1" applyFill="1" applyBorder="1" applyAlignment="1">
      <alignment horizontal="center"/>
    </xf>
    <xf numFmtId="0" fontId="17" fillId="7" borderId="26" xfId="0" applyFont="1" applyFill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2" fontId="17" fillId="7" borderId="15" xfId="0" applyNumberFormat="1" applyFont="1" applyFill="1" applyBorder="1" applyAlignment="1">
      <alignment horizontal="center"/>
    </xf>
    <xf numFmtId="2" fontId="17" fillId="7" borderId="16" xfId="0" applyNumberFormat="1" applyFont="1" applyFill="1" applyBorder="1" applyAlignment="1">
      <alignment horizontal="center"/>
    </xf>
    <xf numFmtId="2" fontId="17" fillId="7" borderId="6" xfId="0" applyNumberFormat="1" applyFont="1" applyFill="1" applyBorder="1" applyAlignment="1">
      <alignment horizontal="center"/>
    </xf>
    <xf numFmtId="0" fontId="22" fillId="0" borderId="34" xfId="0" applyFont="1" applyBorder="1" applyAlignment="1">
      <alignment horizontal="left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34" xfId="0" applyFont="1" applyBorder="1" applyAlignment="1">
      <alignment horizontal="left"/>
    </xf>
    <xf numFmtId="166" fontId="37" fillId="2" borderId="69" xfId="0" applyNumberFormat="1" applyFont="1" applyFill="1" applyBorder="1" applyAlignment="1">
      <alignment horizontal="center"/>
    </xf>
    <xf numFmtId="166" fontId="37" fillId="2" borderId="70" xfId="0" applyNumberFormat="1" applyFont="1" applyFill="1" applyBorder="1" applyAlignment="1">
      <alignment horizontal="center"/>
    </xf>
    <xf numFmtId="166" fontId="37" fillId="2" borderId="71" xfId="0" applyNumberFormat="1" applyFont="1" applyFill="1" applyBorder="1" applyAlignment="1">
      <alignment horizontal="center"/>
    </xf>
    <xf numFmtId="167" fontId="37" fillId="2" borderId="72" xfId="0" applyNumberFormat="1" applyFont="1" applyFill="1" applyBorder="1" applyAlignment="1">
      <alignment horizontal="center"/>
    </xf>
    <xf numFmtId="0" fontId="37" fillId="2" borderId="72" xfId="0" applyFont="1" applyFill="1" applyBorder="1" applyAlignment="1">
      <alignment horizontal="center"/>
    </xf>
    <xf numFmtId="0" fontId="37" fillId="2" borderId="73" xfId="0" applyFont="1" applyFill="1" applyBorder="1" applyAlignment="1">
      <alignment horizontal="center"/>
    </xf>
    <xf numFmtId="166" fontId="37" fillId="2" borderId="74" xfId="0" applyNumberFormat="1" applyFont="1" applyFill="1" applyBorder="1" applyAlignment="1">
      <alignment horizontal="center"/>
    </xf>
    <xf numFmtId="166" fontId="37" fillId="2" borderId="75" xfId="0" applyNumberFormat="1" applyFont="1" applyFill="1" applyBorder="1" applyAlignment="1">
      <alignment horizontal="center"/>
    </xf>
    <xf numFmtId="166" fontId="37" fillId="2" borderId="76" xfId="0" applyNumberFormat="1" applyFont="1" applyFill="1" applyBorder="1" applyAlignment="1">
      <alignment horizontal="center"/>
    </xf>
    <xf numFmtId="165" fontId="37" fillId="7" borderId="61" xfId="0" applyNumberFormat="1" applyFont="1" applyFill="1" applyBorder="1" applyAlignment="1">
      <alignment horizontal="center"/>
    </xf>
    <xf numFmtId="165" fontId="37" fillId="7" borderId="13" xfId="0" applyNumberFormat="1" applyFont="1" applyFill="1" applyBorder="1" applyAlignment="1">
      <alignment horizontal="center"/>
    </xf>
    <xf numFmtId="1" fontId="37" fillId="7" borderId="61" xfId="0" applyNumberFormat="1" applyFont="1" applyFill="1" applyBorder="1" applyAlignment="1">
      <alignment horizontal="center"/>
    </xf>
    <xf numFmtId="1" fontId="37" fillId="7" borderId="62" xfId="0" applyNumberFormat="1" applyFont="1" applyFill="1" applyBorder="1" applyAlignment="1">
      <alignment horizontal="center"/>
    </xf>
    <xf numFmtId="2" fontId="35" fillId="7" borderId="15" xfId="0" applyNumberFormat="1" applyFont="1" applyFill="1" applyBorder="1" applyAlignment="1">
      <alignment horizontal="center"/>
    </xf>
    <xf numFmtId="2" fontId="35" fillId="7" borderId="16" xfId="0" applyNumberFormat="1" applyFont="1" applyFill="1" applyBorder="1" applyAlignment="1">
      <alignment horizontal="center"/>
    </xf>
    <xf numFmtId="2" fontId="35" fillId="7" borderId="6" xfId="0" applyNumberFormat="1" applyFont="1" applyFill="1" applyBorder="1" applyAlignment="1">
      <alignment horizontal="center"/>
    </xf>
    <xf numFmtId="2" fontId="35" fillId="7" borderId="50" xfId="0" applyNumberFormat="1" applyFont="1" applyFill="1" applyBorder="1" applyAlignment="1">
      <alignment horizontal="center" vertical="center"/>
    </xf>
    <xf numFmtId="2" fontId="35" fillId="7" borderId="51" xfId="0" applyNumberFormat="1" applyFont="1" applyFill="1" applyBorder="1" applyAlignment="1">
      <alignment horizontal="center" vertical="center"/>
    </xf>
    <xf numFmtId="2" fontId="35" fillId="7" borderId="67" xfId="0" applyNumberFormat="1" applyFont="1" applyFill="1" applyBorder="1" applyAlignment="1">
      <alignment horizontal="center" vertical="center"/>
    </xf>
    <xf numFmtId="2" fontId="35" fillId="7" borderId="68" xfId="0" applyNumberFormat="1" applyFont="1" applyFill="1" applyBorder="1" applyAlignment="1">
      <alignment horizontal="center" vertical="center"/>
    </xf>
    <xf numFmtId="166" fontId="36" fillId="2" borderId="61" xfId="0" applyNumberFormat="1" applyFont="1" applyFill="1" applyBorder="1" applyAlignment="1">
      <alignment horizontal="center"/>
    </xf>
    <xf numFmtId="166" fontId="36" fillId="2" borderId="62" xfId="0" applyNumberFormat="1" applyFont="1" applyFill="1" applyBorder="1" applyAlignment="1">
      <alignment horizontal="center"/>
    </xf>
    <xf numFmtId="166" fontId="36" fillId="2" borderId="5" xfId="0" applyNumberFormat="1" applyFont="1" applyFill="1" applyBorder="1" applyAlignment="1">
      <alignment horizontal="center"/>
    </xf>
    <xf numFmtId="166" fontId="36" fillId="2" borderId="13" xfId="0" applyNumberFormat="1" applyFont="1" applyFill="1" applyBorder="1" applyAlignment="1">
      <alignment horizontal="center"/>
    </xf>
    <xf numFmtId="0" fontId="26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Moneda" xfId="1" builtinId="4"/>
    <cellStyle name="Normal" xfId="0" builtinId="0"/>
    <cellStyle name="Normal_IT_DipCMMI_Template Excel_vPA1" xfId="2" xr:uid="{00000000-0005-0000-0000-000002000000}"/>
    <cellStyle name="Porcentaje" xfId="3" builtinId="5"/>
  </cellStyles>
  <dxfs count="0"/>
  <tableStyles count="0" defaultTableStyle="TableStyleMedium9" defaultPivotStyle="PivotStyleLight16"/>
  <colors>
    <mruColors>
      <color rgb="FFFF00FF"/>
      <color rgb="FF33CCFF"/>
      <color rgb="FF660066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9" fmlaLink="$G$7" fmlaRange="'Criterios de Complejidad'!$B$3:$B$4" noThreeD="1" sel="2" val="0"/>
</file>

<file path=xl/ctrlProps/ctrlProp2.xml><?xml version="1.0" encoding="utf-8"?>
<formControlPr xmlns="http://schemas.microsoft.com/office/spreadsheetml/2009/9/main" objectType="Drop" dropStyle="combo" dx="9" fmlaLink="$G$9" fmlaRange="'Criterios de Complejidad'!$B$6:$B$8" noThreeD="1" sel="2" val="0"/>
</file>

<file path=xl/ctrlProps/ctrlProp3.xml><?xml version="1.0" encoding="utf-8"?>
<formControlPr xmlns="http://schemas.microsoft.com/office/spreadsheetml/2009/9/main" objectType="Drop" dropStyle="combo" dx="9" fmlaLink="$G$11" fmlaRange="'Criterios de Complejidad'!$B$10:$B$12" noThreeD="1" sel="2" val="0"/>
</file>

<file path=xl/ctrlProps/ctrlProp4.xml><?xml version="1.0" encoding="utf-8"?>
<formControlPr xmlns="http://schemas.microsoft.com/office/spreadsheetml/2009/9/main" objectType="Drop" dropStyle="combo" dx="9" fmlaLink="$G$13" fmlaRange="'Criterios de Complejidad'!$B$14:$B$16" noThreeD="1" sel="2" val="0"/>
</file>

<file path=xl/ctrlProps/ctrlProp5.xml><?xml version="1.0" encoding="utf-8"?>
<formControlPr xmlns="http://schemas.microsoft.com/office/spreadsheetml/2009/9/main" objectType="Drop" dropStyle="combo" dx="9" fmlaLink="$G$15" fmlaRange="'Criterios de Complejidad'!$B$18:$B$20" noThreeD="1" sel="1" val="0"/>
</file>

<file path=xl/ctrlProps/ctrlProp6.xml><?xml version="1.0" encoding="utf-8"?>
<formControlPr xmlns="http://schemas.microsoft.com/office/spreadsheetml/2009/9/main" objectType="Drop" dropStyle="combo" dx="9" fmlaLink="$G$17" fmlaRange="'Criterios de Complejidad'!$B$22:$B$24" noThreeD="1" sel="2" val="0"/>
</file>

<file path=xl/ctrlProps/ctrlProp7.xml><?xml version="1.0" encoding="utf-8"?>
<formControlPr xmlns="http://schemas.microsoft.com/office/spreadsheetml/2009/9/main" objectType="Drop" dropStyle="combo" dx="9" fmlaLink="$G$19" fmlaRange="'Criterios de Complejidad'!$B$26:$B$28" noThreeD="1" sel="2" val="0"/>
</file>

<file path=xl/ctrlProps/ctrlProp8.xml><?xml version="1.0" encoding="utf-8"?>
<formControlPr xmlns="http://schemas.microsoft.com/office/spreadsheetml/2009/9/main" objectType="Drop" dropStyle="combo" dx="9" fmlaLink="$G$21" fmlaRange="'Criterios de Complejidad'!$B$30:$B$32" noThreeD="1" sel="1" val="0"/>
</file>

<file path=xl/ctrlProps/ctrlProp9.xml><?xml version="1.0" encoding="utf-8"?>
<formControlPr xmlns="http://schemas.microsoft.com/office/spreadsheetml/2009/9/main" objectType="Drop" dropStyle="combo" dx="9" fmlaLink="$G$23" fmlaRange="'Criterios de Complejidad'!$B$34:$B$36" noThreeD="1" sel="1" val="0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9525</xdr:rowOff>
        </xdr:from>
        <xdr:to>
          <xdr:col>5</xdr:col>
          <xdr:colOff>457200</xdr:colOff>
          <xdr:row>7</xdr:row>
          <xdr:rowOff>9525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9525</xdr:rowOff>
        </xdr:from>
        <xdr:to>
          <xdr:col>5</xdr:col>
          <xdr:colOff>466725</xdr:colOff>
          <xdr:row>9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5</xdr:col>
          <xdr:colOff>476250</xdr:colOff>
          <xdr:row>11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5</xdr:col>
          <xdr:colOff>476250</xdr:colOff>
          <xdr:row>13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9525</xdr:rowOff>
        </xdr:from>
        <xdr:to>
          <xdr:col>5</xdr:col>
          <xdr:colOff>466725</xdr:colOff>
          <xdr:row>15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466725</xdr:colOff>
          <xdr:row>17</xdr:row>
          <xdr:rowOff>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5</xdr:col>
          <xdr:colOff>457200</xdr:colOff>
          <xdr:row>19</xdr:row>
          <xdr:rowOff>0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5</xdr:col>
          <xdr:colOff>476250</xdr:colOff>
          <xdr:row>21</xdr:row>
          <xdr:rowOff>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9525</xdr:rowOff>
        </xdr:from>
        <xdr:to>
          <xdr:col>5</xdr:col>
          <xdr:colOff>457200</xdr:colOff>
          <xdr:row>23</xdr:row>
          <xdr:rowOff>9525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504825</xdr:colOff>
          <xdr:row>15</xdr:row>
          <xdr:rowOff>0</xdr:rowOff>
        </xdr:from>
        <xdr:to>
          <xdr:col>11</xdr:col>
          <xdr:colOff>0</xdr:colOff>
          <xdr:row>15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504825</xdr:colOff>
          <xdr:row>15</xdr:row>
          <xdr:rowOff>0</xdr:rowOff>
        </xdr:from>
        <xdr:to>
          <xdr:col>11</xdr:col>
          <xdr:colOff>0</xdr:colOff>
          <xdr:row>15</xdr:row>
          <xdr:rowOff>9525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02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504825</xdr:colOff>
          <xdr:row>15</xdr:row>
          <xdr:rowOff>0</xdr:rowOff>
        </xdr:from>
        <xdr:to>
          <xdr:col>11</xdr:col>
          <xdr:colOff>0</xdr:colOff>
          <xdr:row>15</xdr:row>
          <xdr:rowOff>9525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03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G40"/>
  <sheetViews>
    <sheetView tabSelected="1" topLeftCell="A12" zoomScale="98" zoomScaleNormal="98" workbookViewId="0">
      <selection activeCell="H6" sqref="H6"/>
    </sheetView>
  </sheetViews>
  <sheetFormatPr baseColWidth="10" defaultColWidth="9.140625" defaultRowHeight="12.75" x14ac:dyDescent="0.2"/>
  <cols>
    <col min="1" max="1" width="11.42578125" customWidth="1"/>
    <col min="2" max="2" width="9.140625" customWidth="1"/>
    <col min="3" max="3" width="29.42578125" customWidth="1"/>
    <col min="4" max="4" width="9.140625" customWidth="1"/>
    <col min="5" max="5" width="11.28515625" customWidth="1"/>
    <col min="6" max="6" width="9.42578125" customWidth="1"/>
    <col min="7" max="7" width="7.7109375" customWidth="1"/>
  </cols>
  <sheetData>
    <row r="1" spans="1:7" x14ac:dyDescent="0.2">
      <c r="A1" t="s">
        <v>80</v>
      </c>
    </row>
    <row r="2" spans="1:7" x14ac:dyDescent="0.2">
      <c r="A2" t="s">
        <v>81</v>
      </c>
    </row>
    <row r="3" spans="1:7" ht="13.5" thickBot="1" x14ac:dyDescent="0.25"/>
    <row r="4" spans="1:7" x14ac:dyDescent="0.2">
      <c r="B4" s="264" t="s">
        <v>6</v>
      </c>
      <c r="C4" s="265"/>
      <c r="D4" s="265"/>
      <c r="E4" s="265"/>
      <c r="F4" s="265"/>
      <c r="G4" s="266"/>
    </row>
    <row r="5" spans="1:7" x14ac:dyDescent="0.2">
      <c r="B5" s="36" t="s">
        <v>3</v>
      </c>
      <c r="C5" s="267" t="s">
        <v>7</v>
      </c>
      <c r="D5" s="268"/>
      <c r="E5" s="268"/>
      <c r="F5" s="269"/>
      <c r="G5" s="37" t="s">
        <v>8</v>
      </c>
    </row>
    <row r="6" spans="1:7" x14ac:dyDescent="0.2">
      <c r="B6" s="38" t="s">
        <v>9</v>
      </c>
      <c r="C6" s="9" t="s">
        <v>10</v>
      </c>
      <c r="D6" s="9"/>
      <c r="E6" s="9"/>
      <c r="F6" s="9"/>
      <c r="G6" s="39"/>
    </row>
    <row r="7" spans="1:7" ht="16.5" customHeight="1" x14ac:dyDescent="0.2">
      <c r="B7" s="40"/>
      <c r="C7" s="10"/>
      <c r="D7" s="10"/>
      <c r="E7" s="10"/>
      <c r="F7" s="10"/>
      <c r="G7" s="41">
        <v>2</v>
      </c>
    </row>
    <row r="8" spans="1:7" ht="15" customHeight="1" x14ac:dyDescent="0.2">
      <c r="B8" s="42" t="s">
        <v>11</v>
      </c>
      <c r="C8" s="11" t="s">
        <v>12</v>
      </c>
      <c r="D8" s="11"/>
      <c r="E8" s="11"/>
      <c r="F8" s="11"/>
      <c r="G8" s="43"/>
    </row>
    <row r="9" spans="1:7" ht="16.5" customHeight="1" x14ac:dyDescent="0.2">
      <c r="B9" s="44"/>
      <c r="C9" s="12"/>
      <c r="D9" s="12"/>
      <c r="E9" s="12"/>
      <c r="F9" s="12"/>
      <c r="G9" s="41">
        <v>2</v>
      </c>
    </row>
    <row r="10" spans="1:7" ht="13.5" customHeight="1" x14ac:dyDescent="0.2">
      <c r="B10" s="42" t="s">
        <v>13</v>
      </c>
      <c r="C10" s="11" t="s">
        <v>14</v>
      </c>
      <c r="D10" s="11"/>
      <c r="E10" s="11"/>
      <c r="F10" s="11"/>
      <c r="G10" s="43"/>
    </row>
    <row r="11" spans="1:7" ht="15.75" customHeight="1" x14ac:dyDescent="0.2">
      <c r="B11" s="40"/>
      <c r="C11" s="10"/>
      <c r="D11" s="10"/>
      <c r="E11" s="10"/>
      <c r="F11" s="10"/>
      <c r="G11" s="41">
        <v>2</v>
      </c>
    </row>
    <row r="12" spans="1:7" x14ac:dyDescent="0.2">
      <c r="B12" s="42" t="s">
        <v>15</v>
      </c>
      <c r="C12" s="11" t="s">
        <v>16</v>
      </c>
      <c r="D12" s="11"/>
      <c r="E12" s="11"/>
      <c r="F12" s="11"/>
      <c r="G12" s="43"/>
    </row>
    <row r="13" spans="1:7" ht="16.5" customHeight="1" x14ac:dyDescent="0.2">
      <c r="B13" s="40"/>
      <c r="C13" s="10"/>
      <c r="D13" s="10"/>
      <c r="E13" s="10"/>
      <c r="F13" s="10"/>
      <c r="G13" s="41">
        <v>2</v>
      </c>
    </row>
    <row r="14" spans="1:7" ht="15" customHeight="1" x14ac:dyDescent="0.2">
      <c r="B14" s="42" t="s">
        <v>17</v>
      </c>
      <c r="C14" s="11" t="s">
        <v>18</v>
      </c>
      <c r="D14" s="11"/>
      <c r="E14" s="11"/>
      <c r="F14" s="11"/>
      <c r="G14" s="43"/>
    </row>
    <row r="15" spans="1:7" ht="17.25" customHeight="1" x14ac:dyDescent="0.2">
      <c r="B15" s="40"/>
      <c r="C15" s="10"/>
      <c r="D15" s="10"/>
      <c r="E15" s="10"/>
      <c r="F15" s="10"/>
      <c r="G15" s="41">
        <v>1</v>
      </c>
    </row>
    <row r="16" spans="1:7" x14ac:dyDescent="0.2">
      <c r="B16" s="42" t="s">
        <v>19</v>
      </c>
      <c r="C16" s="11" t="s">
        <v>20</v>
      </c>
      <c r="D16" s="11"/>
      <c r="E16" s="11"/>
      <c r="F16" s="11"/>
      <c r="G16" s="43"/>
    </row>
    <row r="17" spans="2:7" ht="15.75" customHeight="1" x14ac:dyDescent="0.2">
      <c r="B17" s="40"/>
      <c r="C17" s="10"/>
      <c r="D17" s="10"/>
      <c r="E17" s="10"/>
      <c r="F17" s="10"/>
      <c r="G17" s="41">
        <v>2</v>
      </c>
    </row>
    <row r="18" spans="2:7" x14ac:dyDescent="0.2">
      <c r="B18" s="42" t="s">
        <v>21</v>
      </c>
      <c r="C18" s="11" t="s">
        <v>22</v>
      </c>
      <c r="D18" s="11"/>
      <c r="E18" s="11"/>
      <c r="F18" s="11"/>
      <c r="G18" s="43"/>
    </row>
    <row r="19" spans="2:7" ht="15.75" customHeight="1" x14ac:dyDescent="0.2">
      <c r="B19" s="40"/>
      <c r="C19" s="10"/>
      <c r="D19" s="10"/>
      <c r="E19" s="10"/>
      <c r="F19" s="10"/>
      <c r="G19" s="41">
        <v>2</v>
      </c>
    </row>
    <row r="20" spans="2:7" x14ac:dyDescent="0.2">
      <c r="B20" s="42" t="s">
        <v>23</v>
      </c>
      <c r="C20" s="11" t="s">
        <v>24</v>
      </c>
      <c r="D20" s="11"/>
      <c r="E20" s="11"/>
      <c r="F20" s="11"/>
      <c r="G20" s="43"/>
    </row>
    <row r="21" spans="2:7" ht="15.75" customHeight="1" x14ac:dyDescent="0.2">
      <c r="B21" s="40"/>
      <c r="C21" s="10"/>
      <c r="D21" s="10"/>
      <c r="E21" s="10"/>
      <c r="F21" s="10"/>
      <c r="G21" s="41">
        <v>1</v>
      </c>
    </row>
    <row r="22" spans="2:7" x14ac:dyDescent="0.2">
      <c r="B22" s="42" t="s">
        <v>25</v>
      </c>
      <c r="C22" s="11" t="s">
        <v>26</v>
      </c>
      <c r="D22" s="11"/>
      <c r="E22" s="11"/>
      <c r="F22" s="11"/>
      <c r="G22" s="43"/>
    </row>
    <row r="23" spans="2:7" ht="15.75" customHeight="1" x14ac:dyDescent="0.2">
      <c r="B23" s="40"/>
      <c r="C23" s="10"/>
      <c r="D23" s="10"/>
      <c r="E23" s="10"/>
      <c r="F23" s="10"/>
      <c r="G23" s="41">
        <v>1</v>
      </c>
    </row>
    <row r="24" spans="2:7" x14ac:dyDescent="0.2">
      <c r="B24" s="45" t="s">
        <v>64</v>
      </c>
      <c r="C24" s="13"/>
      <c r="D24" s="13"/>
      <c r="E24" s="13"/>
      <c r="F24" s="13"/>
      <c r="G24" s="46">
        <f>SUM(G7:G23)</f>
        <v>15</v>
      </c>
    </row>
    <row r="25" spans="2:7" s="8" customFormat="1" ht="13.5" thickBot="1" x14ac:dyDescent="0.25">
      <c r="B25" s="47" t="s">
        <v>75</v>
      </c>
      <c r="C25" s="48"/>
      <c r="D25" s="48"/>
      <c r="E25" s="48"/>
      <c r="F25" s="48"/>
      <c r="G25" s="49">
        <f>1 +  ((G24-9) / 18)</f>
        <v>1.3333333333333333</v>
      </c>
    </row>
    <row r="26" spans="2:7" ht="13.5" thickBot="1" x14ac:dyDescent="0.25"/>
    <row r="27" spans="2:7" ht="39" thickBot="1" x14ac:dyDescent="0.25">
      <c r="C27" s="57" t="s">
        <v>74</v>
      </c>
      <c r="D27" s="60">
        <v>1</v>
      </c>
      <c r="E27" s="50" t="s">
        <v>73</v>
      </c>
    </row>
    <row r="30" spans="2:7" ht="13.5" thickBot="1" x14ac:dyDescent="0.25">
      <c r="B30" s="33" t="s">
        <v>66</v>
      </c>
    </row>
    <row r="31" spans="2:7" x14ac:dyDescent="0.2">
      <c r="B31" s="34"/>
      <c r="C31" s="35"/>
      <c r="D31" s="35"/>
      <c r="E31" s="35"/>
      <c r="F31" s="35"/>
      <c r="G31" s="51"/>
    </row>
    <row r="32" spans="2:7" x14ac:dyDescent="0.2">
      <c r="B32" s="52"/>
      <c r="C32" s="7"/>
      <c r="D32" s="7"/>
      <c r="E32" s="7"/>
      <c r="F32" s="7"/>
      <c r="G32" s="53"/>
    </row>
    <row r="33" spans="2:7" x14ac:dyDescent="0.2">
      <c r="B33" s="52"/>
      <c r="C33" s="7"/>
      <c r="D33" s="7"/>
      <c r="E33" s="7"/>
      <c r="F33" s="7"/>
      <c r="G33" s="53"/>
    </row>
    <row r="34" spans="2:7" x14ac:dyDescent="0.2">
      <c r="B34" s="52"/>
      <c r="C34" s="7"/>
      <c r="D34" s="7"/>
      <c r="E34" s="7"/>
      <c r="F34" s="7"/>
      <c r="G34" s="53"/>
    </row>
    <row r="35" spans="2:7" x14ac:dyDescent="0.2">
      <c r="B35" s="52"/>
      <c r="C35" s="7"/>
      <c r="D35" s="7"/>
      <c r="E35" s="7"/>
      <c r="F35" s="7"/>
      <c r="G35" s="53"/>
    </row>
    <row r="36" spans="2:7" x14ac:dyDescent="0.2">
      <c r="B36" s="52"/>
      <c r="C36" s="7"/>
      <c r="D36" s="7"/>
      <c r="E36" s="7"/>
      <c r="F36" s="7"/>
      <c r="G36" s="53"/>
    </row>
    <row r="37" spans="2:7" x14ac:dyDescent="0.2">
      <c r="B37" s="52"/>
      <c r="C37" s="7"/>
      <c r="D37" s="7"/>
      <c r="E37" s="7"/>
      <c r="F37" s="7"/>
      <c r="G37" s="53"/>
    </row>
    <row r="38" spans="2:7" x14ac:dyDescent="0.2">
      <c r="B38" s="52"/>
      <c r="C38" s="7"/>
      <c r="D38" s="7"/>
      <c r="E38" s="7"/>
      <c r="F38" s="7"/>
      <c r="G38" s="53"/>
    </row>
    <row r="39" spans="2:7" x14ac:dyDescent="0.2">
      <c r="B39" s="52"/>
      <c r="C39" s="7"/>
      <c r="D39" s="7"/>
      <c r="E39" s="7"/>
      <c r="F39" s="7"/>
      <c r="G39" s="53"/>
    </row>
    <row r="40" spans="2:7" ht="13.5" thickBot="1" x14ac:dyDescent="0.25">
      <c r="B40" s="54"/>
      <c r="C40" s="55"/>
      <c r="D40" s="55"/>
      <c r="E40" s="55"/>
      <c r="F40" s="55"/>
      <c r="G40" s="56"/>
    </row>
  </sheetData>
  <dataConsolidate link="1"/>
  <mergeCells count="2">
    <mergeCell ref="B4:G4"/>
    <mergeCell ref="C5:F5"/>
  </mergeCells>
  <phoneticPr fontId="0" type="noConversion"/>
  <printOptions horizontalCentered="1"/>
  <pageMargins left="0.74803149606299213" right="0.74803149606299213" top="1.1023622047244095" bottom="0.98425196850393704" header="0.51181102362204722" footer="0.51181102362204722"/>
  <pageSetup scale="94" orientation="portrait" r:id="rId1"/>
  <headerFooter alignWithMargins="0">
    <oddHeader>&amp;L&amp;K0000FE&lt;Nombre del Cliente&gt;
&lt;Nombre del Proyecto&gt;
&lt;idProducto/version&gt;&amp;C&amp;"Arial,Negrita"HERRAMIENTA
DE ESTIMACIÓN&amp;R&amp;G</oddHeader>
    <oddFooter>&amp;LResponsable: &amp;K0000FE&lt;nombre&gt;&amp;K000000
Fecha: &amp;K0000FE&lt;dd/mm/aaaa&gt;&amp;C&amp;"Arial,Negrita"Doc: &amp;K0000FE&lt;idProducto/ver&gt;&amp;K000000-PP-ESTIM
Clasificación: INTERNO&amp;R&amp;P/&amp;N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Drop Down 1">
              <controlPr defaultSize="0" autoLine="0" autoPict="0">
                <anchor moveWithCells="1">
                  <from>
                    <xdr:col>1</xdr:col>
                    <xdr:colOff>0</xdr:colOff>
                    <xdr:row>6</xdr:row>
                    <xdr:rowOff>9525</xdr:rowOff>
                  </from>
                  <to>
                    <xdr:col>5</xdr:col>
                    <xdr:colOff>457200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Drop Down 2">
              <controlPr defaultSize="0" autoLine="0" autoPict="0">
                <anchor moveWithCells="1">
                  <from>
                    <xdr:col>1</xdr:col>
                    <xdr:colOff>0</xdr:colOff>
                    <xdr:row>8</xdr:row>
                    <xdr:rowOff>9525</xdr:rowOff>
                  </from>
                  <to>
                    <xdr:col>5</xdr:col>
                    <xdr:colOff>466725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" name="Drop Down 3">
              <controlPr defaultSize="0" autoLine="0" autoPict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5</xdr:col>
                    <xdr:colOff>476250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8" name="Drop Down 4">
              <controlPr defaultSize="0" autoLine="0" autoPict="0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5</xdr:col>
                    <xdr:colOff>476250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" name="Drop Down 5">
              <controlPr defaultSize="0" autoLine="0" autoPict="0">
                <anchor moveWithCells="1">
                  <from>
                    <xdr:col>1</xdr:col>
                    <xdr:colOff>0</xdr:colOff>
                    <xdr:row>14</xdr:row>
                    <xdr:rowOff>9525</xdr:rowOff>
                  </from>
                  <to>
                    <xdr:col>5</xdr:col>
                    <xdr:colOff>466725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0" name="Drop Down 6">
              <controlPr defaultSize="0" autoLine="0" autoPict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5</xdr:col>
                    <xdr:colOff>466725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1" name="Drop Down 7">
              <controlPr defaultSize="0" autoLine="0" autoPict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5</xdr:col>
                    <xdr:colOff>457200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2" name="Drop Down 8">
              <controlPr defaultSize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5</xdr:col>
                    <xdr:colOff>476250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3" name="Drop Down 9">
              <controlPr defaultSize="0" autoLine="0" autoPict="0">
                <anchor moveWithCells="1">
                  <from>
                    <xdr:col>1</xdr:col>
                    <xdr:colOff>0</xdr:colOff>
                    <xdr:row>22</xdr:row>
                    <xdr:rowOff>9525</xdr:rowOff>
                  </from>
                  <to>
                    <xdr:col>5</xdr:col>
                    <xdr:colOff>457200</xdr:colOff>
                    <xdr:row>23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85"/>
  <sheetViews>
    <sheetView view="pageLayout" topLeftCell="A11" zoomScaleNormal="100" workbookViewId="0">
      <selection activeCell="F27" sqref="F27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4" t="s">
        <v>65</v>
      </c>
      <c r="B11" s="275"/>
      <c r="C11" s="275"/>
      <c r="D11" s="275"/>
      <c r="E11" s="275"/>
      <c r="F11" s="275"/>
      <c r="G11" s="275"/>
      <c r="H11" s="275"/>
      <c r="I11" s="275"/>
      <c r="J11" s="276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4" t="s">
        <v>184</v>
      </c>
      <c r="C15" s="285"/>
      <c r="D15" s="285"/>
      <c r="E15" s="285"/>
      <c r="F15" s="285"/>
      <c r="G15" s="285"/>
      <c r="H15" s="285"/>
      <c r="I15" s="285"/>
      <c r="J15" s="286"/>
      <c r="K15" s="27"/>
    </row>
    <row r="16" spans="1:12" ht="33.75" customHeight="1" x14ac:dyDescent="0.2">
      <c r="A16" s="272" t="s">
        <v>0</v>
      </c>
      <c r="B16" s="273"/>
      <c r="C16" s="277" t="s">
        <v>86</v>
      </c>
      <c r="D16" s="278"/>
      <c r="E16" s="279"/>
      <c r="F16" s="273" t="s">
        <v>1</v>
      </c>
      <c r="G16" s="273"/>
      <c r="H16" s="273"/>
      <c r="I16" s="280" t="s">
        <v>2</v>
      </c>
      <c r="J16" s="281"/>
      <c r="K16" s="281"/>
      <c r="L16" s="281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70" t="s">
        <v>135</v>
      </c>
      <c r="B18" s="271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1</v>
      </c>
      <c r="G19" s="10"/>
      <c r="H19" s="10"/>
      <c r="I19" s="19">
        <f>C19*F19</f>
        <v>4</v>
      </c>
      <c r="J19" s="19">
        <f>D19*G19</f>
        <v>0</v>
      </c>
      <c r="K19" s="68">
        <f>E19*H19</f>
        <v>0</v>
      </c>
      <c r="L19" s="2">
        <f>I19+J19+K19</f>
        <v>4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0"/>
        <v>0</v>
      </c>
      <c r="K21" s="68">
        <f t="shared" si="0"/>
        <v>0</v>
      </c>
      <c r="L21" s="2">
        <f t="shared" si="1"/>
        <v>4</v>
      </c>
    </row>
    <row r="22" spans="1:12" x14ac:dyDescent="0.2">
      <c r="A22" s="270" t="s">
        <v>136</v>
      </c>
      <c r="B22" s="271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4</v>
      </c>
      <c r="G23" s="10"/>
      <c r="H23" s="10"/>
      <c r="I23" s="19">
        <f t="shared" si="0"/>
        <v>16</v>
      </c>
      <c r="J23" s="19">
        <f t="shared" si="0"/>
        <v>0</v>
      </c>
      <c r="K23" s="68">
        <f t="shared" si="0"/>
        <v>0</v>
      </c>
      <c r="L23" s="2">
        <f t="shared" si="1"/>
        <v>16</v>
      </c>
    </row>
    <row r="24" spans="1:12" x14ac:dyDescent="0.2">
      <c r="A24" s="270" t="s">
        <v>137</v>
      </c>
      <c r="B24" s="271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70" t="s">
        <v>5</v>
      </c>
      <c r="B26" s="271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4</v>
      </c>
      <c r="G27" s="10"/>
      <c r="H27" s="10"/>
      <c r="I27" s="19">
        <f t="shared" si="0"/>
        <v>16</v>
      </c>
      <c r="J27" s="19">
        <f t="shared" si="0"/>
        <v>0</v>
      </c>
      <c r="K27" s="68">
        <f t="shared" si="0"/>
        <v>0</v>
      </c>
      <c r="L27" s="2">
        <f t="shared" si="1"/>
        <v>16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4</v>
      </c>
      <c r="G28" s="10"/>
      <c r="H28" s="10"/>
      <c r="I28" s="19">
        <f t="shared" si="0"/>
        <v>16</v>
      </c>
      <c r="J28" s="19">
        <f t="shared" si="0"/>
        <v>0</v>
      </c>
      <c r="K28" s="68">
        <f t="shared" si="0"/>
        <v>0</v>
      </c>
      <c r="L28" s="2">
        <f t="shared" si="1"/>
        <v>16</v>
      </c>
    </row>
    <row r="29" spans="1:12" ht="13.5" thickBot="1" x14ac:dyDescent="0.25">
      <c r="A29" s="71" t="str">
        <f>"Tamaño:"&amp;B15</f>
        <v>Tamaño:Generear reportes por unidad:</v>
      </c>
      <c r="B29" s="67"/>
      <c r="C29" s="72"/>
      <c r="D29" s="72"/>
      <c r="E29" s="72"/>
      <c r="F29" s="48">
        <f>SUM(F19:F28)</f>
        <v>17</v>
      </c>
      <c r="G29" s="48">
        <f>SUM(G18:G28)</f>
        <v>0</v>
      </c>
      <c r="H29" s="48">
        <f>SUM(H19:H28)</f>
        <v>0</v>
      </c>
      <c r="I29" s="73">
        <f>SUM(I18:I28)</f>
        <v>60</v>
      </c>
      <c r="J29" s="73">
        <f>SUM(J18:J28)</f>
        <v>0</v>
      </c>
      <c r="K29" s="74">
        <f>SUM(K18:K28)</f>
        <v>0</v>
      </c>
      <c r="L29" s="74">
        <f>SUM(L19:L28)</f>
        <v>60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80</v>
      </c>
      <c r="J31" s="84">
        <f>J29*Complejidad!$G$25</f>
        <v>0</v>
      </c>
      <c r="K31" s="85">
        <f>K29*Complejidad!$G$25</f>
        <v>0</v>
      </c>
      <c r="L31" s="85">
        <f>L29*Complejidad!$G$25</f>
        <v>80</v>
      </c>
    </row>
    <row r="32" spans="1:12" ht="12" thickBot="1" x14ac:dyDescent="0.25">
      <c r="A32" s="1" t="s">
        <v>180</v>
      </c>
    </row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80</v>
      </c>
      <c r="J35" s="84">
        <f>J31/$C$33</f>
        <v>0</v>
      </c>
      <c r="K35" s="85">
        <f>K31/$C$33</f>
        <v>0</v>
      </c>
      <c r="L35" s="164">
        <f>L31/$C$33</f>
        <v>80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18:B18"/>
    <mergeCell ref="A22:B22"/>
    <mergeCell ref="A24:B24"/>
    <mergeCell ref="A26:B26"/>
    <mergeCell ref="A11:J11"/>
    <mergeCell ref="B15:J15"/>
    <mergeCell ref="A16:B16"/>
    <mergeCell ref="C16:E16"/>
    <mergeCell ref="F16:H16"/>
    <mergeCell ref="I16:L16"/>
  </mergeCells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85"/>
  <sheetViews>
    <sheetView view="pageLayout" topLeftCell="B11" zoomScaleNormal="100" workbookViewId="0">
      <selection activeCell="F27" sqref="F27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4" t="s">
        <v>65</v>
      </c>
      <c r="B11" s="275"/>
      <c r="C11" s="275"/>
      <c r="D11" s="275"/>
      <c r="E11" s="275"/>
      <c r="F11" s="275"/>
      <c r="G11" s="275"/>
      <c r="H11" s="275"/>
      <c r="I11" s="275"/>
      <c r="J11" s="276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9" t="s">
        <v>185</v>
      </c>
      <c r="C15" s="290"/>
      <c r="D15" s="290"/>
      <c r="E15" s="290"/>
      <c r="F15" s="290"/>
      <c r="G15" s="290"/>
      <c r="H15" s="290"/>
      <c r="I15" s="290"/>
      <c r="J15" s="291"/>
      <c r="K15" s="27"/>
    </row>
    <row r="16" spans="1:12" ht="33.75" customHeight="1" x14ac:dyDescent="0.2">
      <c r="A16" s="272" t="s">
        <v>0</v>
      </c>
      <c r="B16" s="273"/>
      <c r="C16" s="277" t="s">
        <v>86</v>
      </c>
      <c r="D16" s="278"/>
      <c r="E16" s="279"/>
      <c r="F16" s="273" t="s">
        <v>1</v>
      </c>
      <c r="G16" s="273"/>
      <c r="H16" s="273"/>
      <c r="I16" s="280" t="s">
        <v>2</v>
      </c>
      <c r="J16" s="281"/>
      <c r="K16" s="281"/>
      <c r="L16" s="281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70" t="s">
        <v>135</v>
      </c>
      <c r="B18" s="271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2</v>
      </c>
      <c r="G19" s="10"/>
      <c r="H19" s="10"/>
      <c r="I19" s="19">
        <f>C19*F19</f>
        <v>8</v>
      </c>
      <c r="J19" s="19">
        <f>D19*G19</f>
        <v>0</v>
      </c>
      <c r="K19" s="68">
        <f>E19*H19</f>
        <v>0</v>
      </c>
      <c r="L19" s="2">
        <f>I19+J19+K19</f>
        <v>8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0"/>
        <v>0</v>
      </c>
      <c r="K21" s="68">
        <f t="shared" si="0"/>
        <v>0</v>
      </c>
      <c r="L21" s="2">
        <f t="shared" si="1"/>
        <v>4</v>
      </c>
    </row>
    <row r="22" spans="1:12" x14ac:dyDescent="0.2">
      <c r="A22" s="270" t="s">
        <v>136</v>
      </c>
      <c r="B22" s="271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/>
      <c r="G23" s="10"/>
      <c r="H23" s="10"/>
      <c r="I23" s="19">
        <f t="shared" si="0"/>
        <v>0</v>
      </c>
      <c r="J23" s="19">
        <f t="shared" si="0"/>
        <v>0</v>
      </c>
      <c r="K23" s="68">
        <f t="shared" si="0"/>
        <v>0</v>
      </c>
      <c r="L23" s="2">
        <f t="shared" si="1"/>
        <v>0</v>
      </c>
    </row>
    <row r="24" spans="1:12" x14ac:dyDescent="0.2">
      <c r="A24" s="270" t="s">
        <v>137</v>
      </c>
      <c r="B24" s="271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70" t="s">
        <v>5</v>
      </c>
      <c r="B26" s="271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3</v>
      </c>
      <c r="G27" s="10"/>
      <c r="H27" s="10"/>
      <c r="I27" s="19">
        <f t="shared" si="0"/>
        <v>12</v>
      </c>
      <c r="J27" s="19">
        <f t="shared" si="0"/>
        <v>0</v>
      </c>
      <c r="K27" s="68">
        <f t="shared" si="0"/>
        <v>0</v>
      </c>
      <c r="L27" s="2">
        <f t="shared" si="1"/>
        <v>12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3</v>
      </c>
      <c r="G28" s="10"/>
      <c r="H28" s="10"/>
      <c r="I28" s="19">
        <f t="shared" si="0"/>
        <v>12</v>
      </c>
      <c r="J28" s="19">
        <f t="shared" si="0"/>
        <v>0</v>
      </c>
      <c r="K28" s="68">
        <f t="shared" si="0"/>
        <v>0</v>
      </c>
      <c r="L28" s="2">
        <f t="shared" si="1"/>
        <v>12</v>
      </c>
    </row>
    <row r="29" spans="1:12" ht="13.5" thickBot="1" x14ac:dyDescent="0.25">
      <c r="A29" s="71" t="str">
        <f>"Tamaño:"&amp;B15</f>
        <v>Tamaño:Apartado donde el administrador pueda ingresar datos para actualizar información del formulario:</v>
      </c>
      <c r="B29" s="67"/>
      <c r="C29" s="72"/>
      <c r="D29" s="72"/>
      <c r="E29" s="72"/>
      <c r="F29" s="48">
        <f>SUM(F19:F28)</f>
        <v>12</v>
      </c>
      <c r="G29" s="48">
        <f>SUM(G18:G28)</f>
        <v>0</v>
      </c>
      <c r="H29" s="48">
        <f>SUM(H19:H28)</f>
        <v>0</v>
      </c>
      <c r="I29" s="73">
        <f>SUM(I18:I28)</f>
        <v>40</v>
      </c>
      <c r="J29" s="73">
        <f>SUM(J18:J28)</f>
        <v>0</v>
      </c>
      <c r="K29" s="74">
        <f>SUM(K18:K28)</f>
        <v>0</v>
      </c>
      <c r="L29" s="74">
        <f>SUM(L19:L28)</f>
        <v>40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53.333333333333329</v>
      </c>
      <c r="J31" s="84">
        <f>J29*Complejidad!$G$25</f>
        <v>0</v>
      </c>
      <c r="K31" s="85">
        <f>K29*Complejidad!$G$25</f>
        <v>0</v>
      </c>
      <c r="L31" s="85">
        <f>L29*Complejidad!$G$25</f>
        <v>53.333333333333329</v>
      </c>
    </row>
    <row r="32" spans="1:12" ht="12" thickBot="1" x14ac:dyDescent="0.25">
      <c r="A32" s="1" t="s">
        <v>180</v>
      </c>
    </row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53.333333333333329</v>
      </c>
      <c r="J35" s="84">
        <f>J31/$C$33</f>
        <v>0</v>
      </c>
      <c r="K35" s="85">
        <f>K31/$C$33</f>
        <v>0</v>
      </c>
      <c r="L35" s="164">
        <f>L31/$C$33</f>
        <v>53.333333333333329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18:B18"/>
    <mergeCell ref="A22:B22"/>
    <mergeCell ref="A24:B24"/>
    <mergeCell ref="A26:B26"/>
    <mergeCell ref="A11:J11"/>
    <mergeCell ref="B15:J15"/>
    <mergeCell ref="A16:B16"/>
    <mergeCell ref="C16:E16"/>
    <mergeCell ref="F16:H16"/>
    <mergeCell ref="I16:L16"/>
  </mergeCells>
  <printOptions horizontalCentered="1"/>
  <pageMargins left="0.28333333333333333" right="0.22500000000000001" top="0.79166666666666663" bottom="0.85" header="0.35433070866141736" footer="0.35433070866141736"/>
  <pageSetup scale="7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L85"/>
  <sheetViews>
    <sheetView view="pageLayout" topLeftCell="A11" zoomScaleNormal="100" workbookViewId="0">
      <selection activeCell="F25" sqref="F25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4" t="s">
        <v>65</v>
      </c>
      <c r="B11" s="275"/>
      <c r="C11" s="275"/>
      <c r="D11" s="275"/>
      <c r="E11" s="275"/>
      <c r="F11" s="275"/>
      <c r="G11" s="275"/>
      <c r="H11" s="275"/>
      <c r="I11" s="275"/>
      <c r="J11" s="276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4" t="s">
        <v>186</v>
      </c>
      <c r="C15" s="285"/>
      <c r="D15" s="285"/>
      <c r="E15" s="285"/>
      <c r="F15" s="285"/>
      <c r="G15" s="285"/>
      <c r="H15" s="285"/>
      <c r="I15" s="285"/>
      <c r="J15" s="286"/>
      <c r="K15" s="27"/>
    </row>
    <row r="16" spans="1:12" ht="33.75" customHeight="1" x14ac:dyDescent="0.2">
      <c r="A16" s="272" t="s">
        <v>0</v>
      </c>
      <c r="B16" s="273"/>
      <c r="C16" s="277" t="s">
        <v>86</v>
      </c>
      <c r="D16" s="278"/>
      <c r="E16" s="279"/>
      <c r="F16" s="273" t="s">
        <v>1</v>
      </c>
      <c r="G16" s="273"/>
      <c r="H16" s="273"/>
      <c r="I16" s="280" t="s">
        <v>2</v>
      </c>
      <c r="J16" s="281"/>
      <c r="K16" s="281"/>
      <c r="L16" s="281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70" t="s">
        <v>135</v>
      </c>
      <c r="B18" s="271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4</v>
      </c>
      <c r="G19" s="10"/>
      <c r="H19" s="10"/>
      <c r="I19" s="19">
        <f>C19*F19</f>
        <v>16</v>
      </c>
      <c r="J19" s="19">
        <f>D19*G19</f>
        <v>0</v>
      </c>
      <c r="K19" s="68">
        <f>E19*H19</f>
        <v>0</v>
      </c>
      <c r="L19" s="2">
        <f>I19+J19+K19</f>
        <v>16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0"/>
        <v>0</v>
      </c>
      <c r="K21" s="68">
        <f t="shared" si="0"/>
        <v>0</v>
      </c>
      <c r="L21" s="2">
        <f t="shared" si="1"/>
        <v>4</v>
      </c>
    </row>
    <row r="22" spans="1:12" x14ac:dyDescent="0.2">
      <c r="A22" s="270" t="s">
        <v>136</v>
      </c>
      <c r="B22" s="271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4</v>
      </c>
      <c r="G23" s="10"/>
      <c r="H23" s="10"/>
      <c r="I23" s="19">
        <f t="shared" si="0"/>
        <v>16</v>
      </c>
      <c r="J23" s="19">
        <f t="shared" si="0"/>
        <v>0</v>
      </c>
      <c r="K23" s="68">
        <f t="shared" si="0"/>
        <v>0</v>
      </c>
      <c r="L23" s="2">
        <f t="shared" si="1"/>
        <v>16</v>
      </c>
    </row>
    <row r="24" spans="1:12" x14ac:dyDescent="0.2">
      <c r="A24" s="270" t="s">
        <v>137</v>
      </c>
      <c r="B24" s="271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70" t="s">
        <v>5</v>
      </c>
      <c r="B26" s="271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4</v>
      </c>
      <c r="G27" s="10"/>
      <c r="H27" s="10"/>
      <c r="I27" s="19">
        <f t="shared" si="0"/>
        <v>16</v>
      </c>
      <c r="J27" s="19">
        <f t="shared" si="0"/>
        <v>0</v>
      </c>
      <c r="K27" s="68">
        <f t="shared" si="0"/>
        <v>0</v>
      </c>
      <c r="L27" s="2">
        <f t="shared" si="1"/>
        <v>16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4</v>
      </c>
      <c r="G28" s="10"/>
      <c r="H28" s="10"/>
      <c r="I28" s="19">
        <f t="shared" si="0"/>
        <v>16</v>
      </c>
      <c r="J28" s="19">
        <f t="shared" si="0"/>
        <v>0</v>
      </c>
      <c r="K28" s="68">
        <f t="shared" si="0"/>
        <v>0</v>
      </c>
      <c r="L28" s="2">
        <f t="shared" si="1"/>
        <v>16</v>
      </c>
    </row>
    <row r="29" spans="1:12" ht="13.5" thickBot="1" x14ac:dyDescent="0.25">
      <c r="A29" s="71" t="str">
        <f>"Tamaño:"&amp;B15</f>
        <v xml:space="preserve">Tamaño:Opción de agregar colaboradores: </v>
      </c>
      <c r="B29" s="67"/>
      <c r="C29" s="72"/>
      <c r="D29" s="72"/>
      <c r="E29" s="72"/>
      <c r="F29" s="48">
        <f>SUM(F19:F28)</f>
        <v>20</v>
      </c>
      <c r="G29" s="48">
        <f>SUM(G18:G28)</f>
        <v>0</v>
      </c>
      <c r="H29" s="48">
        <f>SUM(H19:H28)</f>
        <v>0</v>
      </c>
      <c r="I29" s="73">
        <f>SUM(I18:I28)</f>
        <v>72</v>
      </c>
      <c r="J29" s="73">
        <f>SUM(J18:J28)</f>
        <v>0</v>
      </c>
      <c r="K29" s="74">
        <f>SUM(K18:K28)</f>
        <v>0</v>
      </c>
      <c r="L29" s="74">
        <f>SUM(L19:L28)</f>
        <v>72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96</v>
      </c>
      <c r="J31" s="84">
        <f>J29*Complejidad!$G$25</f>
        <v>0</v>
      </c>
      <c r="K31" s="85">
        <f>K29*Complejidad!$G$25</f>
        <v>0</v>
      </c>
      <c r="L31" s="85">
        <f>L29*Complejidad!$G$25</f>
        <v>96</v>
      </c>
    </row>
    <row r="32" spans="1:12" ht="12" thickBot="1" x14ac:dyDescent="0.25">
      <c r="A32" s="1" t="s">
        <v>180</v>
      </c>
    </row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96</v>
      </c>
      <c r="J35" s="84">
        <f>J31/$C$33</f>
        <v>0</v>
      </c>
      <c r="K35" s="85">
        <f>K31/$C$33</f>
        <v>0</v>
      </c>
      <c r="L35" s="164">
        <f>L31/$C$33</f>
        <v>96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18:B18"/>
    <mergeCell ref="A22:B22"/>
    <mergeCell ref="A24:B24"/>
    <mergeCell ref="A26:B26"/>
    <mergeCell ref="A11:J11"/>
    <mergeCell ref="B15:J15"/>
    <mergeCell ref="A16:B16"/>
    <mergeCell ref="C16:E16"/>
    <mergeCell ref="F16:H16"/>
    <mergeCell ref="I16:L16"/>
  </mergeCells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>
    <pageSetUpPr fitToPage="1"/>
  </sheetPr>
  <dimension ref="B1:E164"/>
  <sheetViews>
    <sheetView zoomScale="85" zoomScaleNormal="85" workbookViewId="0">
      <selection activeCell="J11" sqref="J11"/>
    </sheetView>
  </sheetViews>
  <sheetFormatPr baseColWidth="10" defaultColWidth="9.140625" defaultRowHeight="12.75" x14ac:dyDescent="0.2"/>
  <cols>
    <col min="1" max="1" width="3.42578125" style="91" customWidth="1"/>
    <col min="2" max="2" width="4" style="91" bestFit="1" customWidth="1"/>
    <col min="3" max="3" width="50.28515625" style="91" customWidth="1"/>
    <col min="4" max="4" width="13.42578125" style="92" customWidth="1"/>
    <col min="5" max="5" width="3.42578125" style="91" customWidth="1"/>
    <col min="6" max="6" width="8" style="91" customWidth="1"/>
    <col min="7" max="16384" width="9.140625" style="91"/>
  </cols>
  <sheetData>
    <row r="1" spans="2:5" ht="12.75" customHeight="1" x14ac:dyDescent="0.2">
      <c r="B1" s="89"/>
      <c r="C1" s="89"/>
      <c r="D1" s="90"/>
    </row>
    <row r="2" spans="2:5" ht="12.75" customHeight="1" x14ac:dyDescent="0.2">
      <c r="B2" s="89"/>
      <c r="C2" s="89"/>
      <c r="D2" s="90"/>
    </row>
    <row r="3" spans="2:5" ht="12.75" customHeight="1" x14ac:dyDescent="0.2">
      <c r="B3" s="89"/>
      <c r="C3" s="89"/>
      <c r="D3" s="90"/>
    </row>
    <row r="4" spans="2:5" ht="12.75" customHeight="1" x14ac:dyDescent="0.2"/>
    <row r="5" spans="2:5" ht="12.75" customHeight="1" x14ac:dyDescent="0.2">
      <c r="B5" s="294" t="s">
        <v>170</v>
      </c>
      <c r="C5" s="294"/>
      <c r="D5" s="294"/>
      <c r="E5" s="89"/>
    </row>
    <row r="6" spans="2:5" ht="12.75" customHeight="1" thickBot="1" x14ac:dyDescent="0.25"/>
    <row r="7" spans="2:5" s="98" customFormat="1" ht="42.75" customHeight="1" thickBot="1" x14ac:dyDescent="0.25">
      <c r="B7" s="95" t="s">
        <v>90</v>
      </c>
      <c r="C7" s="96" t="s">
        <v>91</v>
      </c>
      <c r="D7" s="97" t="s">
        <v>101</v>
      </c>
    </row>
    <row r="8" spans="2:5" x14ac:dyDescent="0.2">
      <c r="B8" s="102">
        <v>1</v>
      </c>
      <c r="C8" s="103" t="s">
        <v>98</v>
      </c>
      <c r="D8" s="104">
        <f>'R1'!L35</f>
        <v>42.666666666666664</v>
      </c>
    </row>
    <row r="9" spans="2:5" x14ac:dyDescent="0.2">
      <c r="B9" s="99">
        <f>B8+1</f>
        <v>2</v>
      </c>
      <c r="C9" s="100" t="s">
        <v>99</v>
      </c>
      <c r="D9" s="101">
        <f>'R2'!L35</f>
        <v>74.666666666666657</v>
      </c>
    </row>
    <row r="10" spans="2:5" x14ac:dyDescent="0.2">
      <c r="B10" s="99">
        <f t="shared" ref="B10:B12" si="0">B9+1</f>
        <v>3</v>
      </c>
      <c r="C10" s="100" t="s">
        <v>100</v>
      </c>
      <c r="D10" s="101">
        <f>'R3'!L35</f>
        <v>85.333333333333329</v>
      </c>
    </row>
    <row r="11" spans="2:5" x14ac:dyDescent="0.2">
      <c r="B11" s="99">
        <f t="shared" si="0"/>
        <v>4</v>
      </c>
      <c r="C11" s="100" t="s">
        <v>167</v>
      </c>
      <c r="D11" s="101">
        <f>'R4'!L35</f>
        <v>85.333333333333329</v>
      </c>
    </row>
    <row r="12" spans="2:5" x14ac:dyDescent="0.2">
      <c r="B12" s="99">
        <f t="shared" si="0"/>
        <v>5</v>
      </c>
      <c r="C12" s="100" t="s">
        <v>168</v>
      </c>
      <c r="D12" s="101">
        <f>'R5'!L35</f>
        <v>50.666666666666664</v>
      </c>
    </row>
    <row r="13" spans="2:5" x14ac:dyDescent="0.2">
      <c r="B13" s="99">
        <f>B12+1</f>
        <v>6</v>
      </c>
      <c r="C13" s="100" t="s">
        <v>169</v>
      </c>
      <c r="D13" s="101">
        <f>'R6'!L35</f>
        <v>42.666666666666664</v>
      </c>
    </row>
    <row r="14" spans="2:5" x14ac:dyDescent="0.2">
      <c r="B14" s="99">
        <f t="shared" ref="B14:B18" si="1">B13+1</f>
        <v>7</v>
      </c>
      <c r="C14" s="100" t="s">
        <v>187</v>
      </c>
      <c r="D14" s="101">
        <f>'R7'!L35</f>
        <v>37.333333333333329</v>
      </c>
    </row>
    <row r="15" spans="2:5" x14ac:dyDescent="0.2">
      <c r="B15" s="99">
        <f t="shared" si="1"/>
        <v>8</v>
      </c>
      <c r="C15" s="100" t="s">
        <v>188</v>
      </c>
      <c r="D15" s="101">
        <f>'R8'!L35</f>
        <v>64</v>
      </c>
    </row>
    <row r="16" spans="2:5" x14ac:dyDescent="0.2">
      <c r="B16" s="99">
        <f t="shared" si="1"/>
        <v>9</v>
      </c>
      <c r="C16" s="100" t="s">
        <v>189</v>
      </c>
      <c r="D16" s="101">
        <f>'R9'!L35</f>
        <v>80</v>
      </c>
    </row>
    <row r="17" spans="2:4" x14ac:dyDescent="0.2">
      <c r="B17" s="99">
        <f t="shared" si="1"/>
        <v>10</v>
      </c>
      <c r="C17" s="100" t="s">
        <v>190</v>
      </c>
      <c r="D17" s="101">
        <f>'R10'!L35</f>
        <v>53.333333333333329</v>
      </c>
    </row>
    <row r="18" spans="2:4" ht="13.5" thickBot="1" x14ac:dyDescent="0.25">
      <c r="B18" s="99">
        <f t="shared" si="1"/>
        <v>11</v>
      </c>
      <c r="C18" s="100" t="s">
        <v>191</v>
      </c>
      <c r="D18" s="101">
        <f>'R11'!L35</f>
        <v>96</v>
      </c>
    </row>
    <row r="19" spans="2:4" ht="12.75" customHeight="1" thickBot="1" x14ac:dyDescent="0.25">
      <c r="B19" s="292" t="s">
        <v>132</v>
      </c>
      <c r="C19" s="293"/>
      <c r="D19" s="105">
        <f>SUM(D8:D18)</f>
        <v>712</v>
      </c>
    </row>
    <row r="20" spans="2:4" ht="12.75" customHeight="1" x14ac:dyDescent="0.2"/>
    <row r="21" spans="2:4" ht="12.75" customHeight="1" x14ac:dyDescent="0.2"/>
    <row r="22" spans="2:4" ht="12.75" customHeight="1" x14ac:dyDescent="0.2"/>
    <row r="23" spans="2:4" ht="12.75" customHeight="1" x14ac:dyDescent="0.2"/>
    <row r="24" spans="2:4" ht="12.75" customHeight="1" x14ac:dyDescent="0.2"/>
    <row r="25" spans="2:4" ht="12.75" customHeight="1" x14ac:dyDescent="0.2"/>
    <row r="26" spans="2:4" ht="12.75" customHeight="1" x14ac:dyDescent="0.2"/>
    <row r="27" spans="2:4" ht="12.75" customHeight="1" x14ac:dyDescent="0.2"/>
    <row r="28" spans="2:4" ht="12.75" customHeight="1" x14ac:dyDescent="0.2"/>
    <row r="29" spans="2:4" ht="12.75" customHeight="1" x14ac:dyDescent="0.2"/>
    <row r="30" spans="2:4" ht="12.75" customHeight="1" x14ac:dyDescent="0.2"/>
    <row r="31" spans="2:4" ht="12.75" customHeight="1" x14ac:dyDescent="0.2"/>
    <row r="32" spans="2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</sheetData>
  <mergeCells count="2">
    <mergeCell ref="B19:C19"/>
    <mergeCell ref="B5:D5"/>
  </mergeCells>
  <phoneticPr fontId="13" type="noConversion"/>
  <pageMargins left="0.39370078740157483" right="0.39370078740157483" top="0.39370078740157483" bottom="0.39370078740157483" header="0" footer="0"/>
  <pageSetup scale="83" fitToHeight="1001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B1:L32"/>
  <sheetViews>
    <sheetView topLeftCell="A4" zoomScaleNormal="100" workbookViewId="0">
      <selection activeCell="H22" sqref="H22"/>
    </sheetView>
  </sheetViews>
  <sheetFormatPr baseColWidth="10" defaultColWidth="9.140625" defaultRowHeight="12.75" x14ac:dyDescent="0.2"/>
  <cols>
    <col min="1" max="1" width="3.42578125" style="91" customWidth="1"/>
    <col min="2" max="2" width="3" style="91" bestFit="1" customWidth="1"/>
    <col min="3" max="3" width="36.28515625" style="91" customWidth="1"/>
    <col min="4" max="4" width="10" style="91" customWidth="1"/>
    <col min="5" max="5" width="10.5703125" style="91" customWidth="1"/>
    <col min="6" max="6" width="15.28515625" style="91" customWidth="1"/>
    <col min="7" max="7" width="3.42578125" style="91" customWidth="1"/>
    <col min="8" max="16384" width="9.140625" style="91"/>
  </cols>
  <sheetData>
    <row r="1" spans="2:12" ht="12.75" customHeight="1" x14ac:dyDescent="0.2"/>
    <row r="2" spans="2:12" ht="12.75" customHeight="1" x14ac:dyDescent="0.2">
      <c r="C2" s="106"/>
      <c r="D2" s="106"/>
      <c r="E2" s="106"/>
      <c r="F2" s="106"/>
    </row>
    <row r="3" spans="2:12" ht="12.75" customHeight="1" x14ac:dyDescent="0.2"/>
    <row r="4" spans="2:12" ht="12.75" customHeight="1" x14ac:dyDescent="0.2"/>
    <row r="5" spans="2:12" ht="12.75" customHeight="1" x14ac:dyDescent="0.2">
      <c r="B5" s="93" t="s">
        <v>102</v>
      </c>
      <c r="C5" s="94"/>
      <c r="D5" s="94"/>
      <c r="E5" s="94"/>
      <c r="F5" s="94"/>
    </row>
    <row r="6" spans="2:12" ht="12.75" customHeight="1" thickBot="1" x14ac:dyDescent="0.25"/>
    <row r="7" spans="2:12" ht="12.75" customHeight="1" thickBot="1" x14ac:dyDescent="0.25">
      <c r="B7" s="292" t="s">
        <v>103</v>
      </c>
      <c r="C7" s="295"/>
      <c r="D7" s="295"/>
      <c r="E7" s="295"/>
      <c r="F7" s="296"/>
    </row>
    <row r="8" spans="2:12" ht="12.75" customHeight="1" thickBot="1" x14ac:dyDescent="0.25">
      <c r="B8" s="107"/>
      <c r="C8" s="108"/>
      <c r="D8" s="108"/>
      <c r="E8" s="109">
        <f>SUM(E10:E16)</f>
        <v>2</v>
      </c>
      <c r="F8" s="110">
        <f>SUM(F10:F16)</f>
        <v>1424</v>
      </c>
    </row>
    <row r="9" spans="2:12" ht="12.75" customHeight="1" x14ac:dyDescent="0.2">
      <c r="B9" s="111" t="s">
        <v>104</v>
      </c>
      <c r="C9" s="112" t="s">
        <v>105</v>
      </c>
      <c r="D9" s="113" t="s">
        <v>106</v>
      </c>
      <c r="E9" s="113" t="s">
        <v>107</v>
      </c>
      <c r="F9" s="114" t="s">
        <v>108</v>
      </c>
    </row>
    <row r="10" spans="2:12" ht="12.75" customHeight="1" x14ac:dyDescent="0.2">
      <c r="B10" s="115">
        <v>1</v>
      </c>
      <c r="C10" s="116" t="s">
        <v>92</v>
      </c>
      <c r="D10" s="117"/>
      <c r="E10" s="118">
        <v>0.1</v>
      </c>
      <c r="F10" s="119">
        <f>D12*E10</f>
        <v>71.2</v>
      </c>
    </row>
    <row r="11" spans="2:12" ht="12.75" customHeight="1" x14ac:dyDescent="0.2">
      <c r="B11" s="115">
        <v>2</v>
      </c>
      <c r="C11" s="116" t="s">
        <v>109</v>
      </c>
      <c r="D11" s="117"/>
      <c r="E11" s="118">
        <v>0.3</v>
      </c>
      <c r="F11" s="119">
        <f>D12*E11</f>
        <v>213.6</v>
      </c>
    </row>
    <row r="12" spans="2:12" ht="12.75" customHeight="1" x14ac:dyDescent="0.2">
      <c r="B12" s="115">
        <f t="shared" ref="B12:B17" si="0">B11+1</f>
        <v>3</v>
      </c>
      <c r="C12" s="116" t="s">
        <v>110</v>
      </c>
      <c r="D12" s="117">
        <f>'Puntos de Función'!D19</f>
        <v>712</v>
      </c>
      <c r="E12" s="118">
        <v>1</v>
      </c>
      <c r="F12" s="119">
        <f>D12*E12</f>
        <v>712</v>
      </c>
    </row>
    <row r="13" spans="2:12" ht="12.75" customHeight="1" x14ac:dyDescent="0.2">
      <c r="B13" s="115">
        <f t="shared" si="0"/>
        <v>4</v>
      </c>
      <c r="C13" s="116" t="s">
        <v>93</v>
      </c>
      <c r="D13" s="117"/>
      <c r="E13" s="118">
        <v>0.25</v>
      </c>
      <c r="F13" s="119">
        <f>D12*E13</f>
        <v>178</v>
      </c>
    </row>
    <row r="14" spans="2:12" ht="12.75" customHeight="1" x14ac:dyDescent="0.2">
      <c r="B14" s="115">
        <f t="shared" si="0"/>
        <v>5</v>
      </c>
      <c r="C14" s="116" t="s">
        <v>94</v>
      </c>
      <c r="D14" s="117"/>
      <c r="E14" s="118">
        <v>0.1</v>
      </c>
      <c r="F14" s="119">
        <f>D12*E14</f>
        <v>71.2</v>
      </c>
      <c r="L14" s="175"/>
    </row>
    <row r="15" spans="2:12" ht="12.75" customHeight="1" x14ac:dyDescent="0.2">
      <c r="B15" s="115">
        <f t="shared" si="0"/>
        <v>6</v>
      </c>
      <c r="C15" s="116" t="s">
        <v>95</v>
      </c>
      <c r="D15" s="117"/>
      <c r="E15" s="118">
        <v>0.1</v>
      </c>
      <c r="F15" s="119">
        <f>D12*E15</f>
        <v>71.2</v>
      </c>
    </row>
    <row r="16" spans="2:12" ht="12.75" customHeight="1" x14ac:dyDescent="0.2">
      <c r="B16" s="115">
        <f t="shared" si="0"/>
        <v>7</v>
      </c>
      <c r="C16" s="116" t="s">
        <v>96</v>
      </c>
      <c r="D16" s="117"/>
      <c r="E16" s="118">
        <v>0.15</v>
      </c>
      <c r="F16" s="119">
        <f>D12*E16</f>
        <v>106.8</v>
      </c>
    </row>
    <row r="17" spans="2:6" ht="12.75" customHeight="1" thickBot="1" x14ac:dyDescent="0.25">
      <c r="B17" s="120">
        <f t="shared" si="0"/>
        <v>8</v>
      </c>
      <c r="C17" s="121" t="s">
        <v>97</v>
      </c>
      <c r="D17" s="122"/>
      <c r="E17" s="123">
        <v>0.05</v>
      </c>
      <c r="F17" s="124">
        <f>D12*E17</f>
        <v>35.6</v>
      </c>
    </row>
    <row r="18" spans="2:6" ht="12.75" customHeight="1" x14ac:dyDescent="0.2"/>
    <row r="19" spans="2:6" ht="12.75" customHeight="1" x14ac:dyDescent="0.2">
      <c r="C19" s="125"/>
    </row>
    <row r="20" spans="2:6" ht="12.75" customHeight="1" x14ac:dyDescent="0.2"/>
    <row r="21" spans="2:6" ht="12.75" customHeight="1" x14ac:dyDescent="0.2"/>
    <row r="22" spans="2:6" ht="12.75" customHeight="1" x14ac:dyDescent="0.2"/>
    <row r="23" spans="2:6" ht="12.75" customHeight="1" x14ac:dyDescent="0.2"/>
    <row r="24" spans="2:6" ht="12.75" customHeight="1" x14ac:dyDescent="0.2"/>
    <row r="25" spans="2:6" ht="12.75" customHeight="1" x14ac:dyDescent="0.2"/>
    <row r="26" spans="2:6" ht="12.75" customHeight="1" x14ac:dyDescent="0.2"/>
    <row r="27" spans="2:6" ht="12.75" customHeight="1" x14ac:dyDescent="0.2"/>
    <row r="28" spans="2:6" ht="12.75" customHeight="1" x14ac:dyDescent="0.2"/>
    <row r="29" spans="2:6" ht="12.75" customHeight="1" x14ac:dyDescent="0.2"/>
    <row r="30" spans="2:6" ht="12.75" customHeight="1" x14ac:dyDescent="0.2"/>
    <row r="31" spans="2:6" ht="12.75" customHeight="1" x14ac:dyDescent="0.2"/>
    <row r="32" spans="2:6" ht="12.75" customHeight="1" x14ac:dyDescent="0.2"/>
  </sheetData>
  <mergeCells count="1">
    <mergeCell ref="B7:F7"/>
  </mergeCells>
  <phoneticPr fontId="13" type="noConversion"/>
  <pageMargins left="0.39370078740157483" right="0.39370078740157483" top="0.39370078740157483" bottom="0.39370078740157483" header="0" footer="0"/>
  <pageSetup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A1:N45"/>
  <sheetViews>
    <sheetView view="pageLayout" topLeftCell="A7" zoomScale="80" zoomScaleNormal="85" zoomScalePageLayoutView="80" workbookViewId="0">
      <selection activeCell="C34" sqref="C34"/>
    </sheetView>
  </sheetViews>
  <sheetFormatPr baseColWidth="10" defaultColWidth="11.42578125" defaultRowHeight="12.75" x14ac:dyDescent="0.2"/>
  <cols>
    <col min="1" max="1" width="4.7109375" style="98" customWidth="1"/>
    <col min="2" max="2" width="49.140625" style="91" customWidth="1"/>
    <col min="3" max="6" width="10.7109375" style="98" customWidth="1"/>
    <col min="7" max="7" width="11.42578125" style="98" customWidth="1"/>
    <col min="8" max="8" width="19.85546875" style="91" customWidth="1"/>
    <col min="9" max="9" width="61.5703125" style="91" customWidth="1"/>
    <col min="10" max="10" width="11.42578125" style="91" customWidth="1"/>
    <col min="11" max="11" width="12" style="91" customWidth="1"/>
    <col min="12" max="12" width="3.42578125" style="91" customWidth="1"/>
    <col min="13" max="16384" width="11.42578125" style="91"/>
  </cols>
  <sheetData>
    <row r="1" spans="1:14" s="128" customFormat="1" x14ac:dyDescent="0.2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7"/>
    </row>
    <row r="2" spans="1:14" s="128" customFormat="1" x14ac:dyDescent="0.2">
      <c r="A2" s="126"/>
      <c r="B2" s="301"/>
      <c r="C2" s="302"/>
      <c r="D2" s="302"/>
      <c r="E2" s="126"/>
      <c r="F2" s="126"/>
      <c r="G2" s="126"/>
      <c r="H2" s="126"/>
      <c r="I2" s="126"/>
      <c r="J2" s="126"/>
      <c r="K2" s="126"/>
      <c r="L2" s="126"/>
      <c r="M2" s="126"/>
      <c r="N2" s="127"/>
    </row>
    <row r="3" spans="1:14" s="128" customFormat="1" x14ac:dyDescent="0.2">
      <c r="A3" s="129"/>
      <c r="B3" s="303"/>
      <c r="C3" s="303"/>
      <c r="D3" s="303"/>
      <c r="E3" s="131"/>
      <c r="F3" s="131"/>
      <c r="G3" s="131"/>
      <c r="H3" s="131"/>
      <c r="I3" s="131"/>
      <c r="J3" s="131"/>
      <c r="K3" s="131"/>
      <c r="L3" s="131"/>
      <c r="M3" s="131"/>
      <c r="N3" s="131"/>
    </row>
    <row r="4" spans="1:14" s="128" customFormat="1" x14ac:dyDescent="0.2">
      <c r="A4" s="132"/>
      <c r="B4" s="130"/>
      <c r="C4" s="91"/>
      <c r="D4" s="98"/>
      <c r="E4" s="131"/>
      <c r="F4" s="131"/>
      <c r="G4" s="131"/>
      <c r="H4" s="131"/>
      <c r="I4" s="131"/>
      <c r="J4" s="131"/>
      <c r="K4" s="131"/>
      <c r="L4" s="131"/>
      <c r="M4" s="131"/>
      <c r="N4" s="131"/>
    </row>
    <row r="5" spans="1:14" s="128" customFormat="1" x14ac:dyDescent="0.2">
      <c r="A5" s="129"/>
      <c r="B5" s="304" t="s">
        <v>111</v>
      </c>
      <c r="C5" s="304"/>
      <c r="D5" s="304"/>
      <c r="E5" s="133"/>
      <c r="F5" s="133"/>
      <c r="G5" s="133"/>
      <c r="H5" s="133"/>
      <c r="I5" s="300" t="s">
        <v>111</v>
      </c>
      <c r="J5" s="300"/>
      <c r="K5" s="300"/>
      <c r="L5" s="133"/>
      <c r="M5" s="131"/>
      <c r="N5" s="131"/>
    </row>
    <row r="6" spans="1:14" s="128" customFormat="1" x14ac:dyDescent="0.2">
      <c r="B6" s="134"/>
      <c r="C6" s="134"/>
      <c r="D6" s="135"/>
      <c r="E6" s="131"/>
      <c r="F6" s="131"/>
      <c r="G6" s="131"/>
      <c r="H6" s="131"/>
      <c r="I6" s="131"/>
      <c r="J6" s="131"/>
      <c r="K6" s="131"/>
      <c r="L6" s="131"/>
      <c r="M6" s="131"/>
      <c r="N6" s="136"/>
    </row>
    <row r="7" spans="1:14" s="128" customFormat="1" x14ac:dyDescent="0.2">
      <c r="B7" s="91" t="s">
        <v>192</v>
      </c>
      <c r="C7" s="130"/>
      <c r="D7" s="98"/>
      <c r="E7" s="131"/>
      <c r="F7" s="131"/>
      <c r="G7" s="131"/>
      <c r="H7" s="131"/>
      <c r="I7" s="131"/>
      <c r="J7" s="131"/>
      <c r="K7" s="131"/>
      <c r="L7" s="131"/>
      <c r="M7" s="131"/>
      <c r="N7" s="136"/>
    </row>
    <row r="8" spans="1:14" s="128" customFormat="1" x14ac:dyDescent="0.2">
      <c r="B8" s="91" t="s">
        <v>177</v>
      </c>
      <c r="C8" s="91"/>
      <c r="D8" s="98"/>
      <c r="E8" s="131"/>
      <c r="F8" s="131"/>
      <c r="G8" s="131"/>
      <c r="H8" s="131"/>
      <c r="I8" s="131"/>
      <c r="J8" s="131"/>
      <c r="K8" s="131"/>
      <c r="L8" s="131"/>
      <c r="M8" s="131"/>
      <c r="N8" s="131"/>
    </row>
    <row r="9" spans="1:14" ht="13.5" thickBot="1" x14ac:dyDescent="0.25"/>
    <row r="10" spans="1:14" x14ac:dyDescent="0.2">
      <c r="A10" s="297" t="s">
        <v>112</v>
      </c>
      <c r="B10" s="298"/>
      <c r="C10" s="298"/>
      <c r="D10" s="298"/>
      <c r="E10" s="298"/>
      <c r="F10" s="298"/>
      <c r="G10" s="299"/>
      <c r="I10" s="137" t="s">
        <v>113</v>
      </c>
    </row>
    <row r="11" spans="1:14" x14ac:dyDescent="0.2">
      <c r="A11" s="138"/>
      <c r="B11" s="139"/>
      <c r="C11" s="139"/>
      <c r="D11" s="139"/>
      <c r="E11" s="139"/>
      <c r="F11" s="139"/>
      <c r="G11" s="140">
        <f>SUM(G13:G32)</f>
        <v>3354</v>
      </c>
      <c r="I11" s="141"/>
    </row>
    <row r="12" spans="1:14" x14ac:dyDescent="0.2">
      <c r="A12" s="142" t="s">
        <v>104</v>
      </c>
      <c r="B12" s="143" t="s">
        <v>4</v>
      </c>
      <c r="C12" s="144" t="s">
        <v>114</v>
      </c>
      <c r="D12" s="144" t="s">
        <v>115</v>
      </c>
      <c r="E12" s="144" t="s">
        <v>116</v>
      </c>
      <c r="F12" s="144" t="s">
        <v>117</v>
      </c>
      <c r="G12" s="145" t="s">
        <v>118</v>
      </c>
      <c r="I12" s="146" t="s">
        <v>119</v>
      </c>
    </row>
    <row r="13" spans="1:14" x14ac:dyDescent="0.2">
      <c r="A13" s="147">
        <v>1</v>
      </c>
      <c r="B13" s="148" t="s">
        <v>163</v>
      </c>
      <c r="C13" s="149">
        <v>0.65</v>
      </c>
      <c r="D13" s="149">
        <v>1</v>
      </c>
      <c r="E13" s="150">
        <f t="shared" ref="E13:E32" si="0">IF((C13*D13)=0,"",C13*D13)</f>
        <v>0.65</v>
      </c>
      <c r="F13" s="151">
        <f>'Estimación de Esfuerzo y Tamaño'!F12</f>
        <v>712</v>
      </c>
      <c r="G13" s="152">
        <f t="shared" ref="G13:G32" si="1">IF(C13=0,,IF((E13*F13*IF(I13=0,2,1))=0,"",ROUND(E13*F13*IF(I13=0,2,1),0)))</f>
        <v>463</v>
      </c>
      <c r="I13" s="153" t="s">
        <v>120</v>
      </c>
    </row>
    <row r="14" spans="1:14" x14ac:dyDescent="0.2">
      <c r="A14" s="147">
        <f t="shared" ref="A14:A32" si="2">A13+1</f>
        <v>2</v>
      </c>
      <c r="B14" s="154" t="s">
        <v>164</v>
      </c>
      <c r="C14" s="149">
        <v>0.7</v>
      </c>
      <c r="D14" s="149">
        <v>0.9</v>
      </c>
      <c r="E14" s="150">
        <f t="shared" si="0"/>
        <v>0.63</v>
      </c>
      <c r="F14" s="151">
        <f t="shared" ref="F14:F32" si="3">$F$13</f>
        <v>712</v>
      </c>
      <c r="G14" s="152">
        <f t="shared" si="1"/>
        <v>897</v>
      </c>
      <c r="I14" s="153"/>
    </row>
    <row r="15" spans="1:14" ht="25.5" x14ac:dyDescent="0.2">
      <c r="A15" s="147">
        <f t="shared" si="2"/>
        <v>3</v>
      </c>
      <c r="B15" s="154" t="s">
        <v>171</v>
      </c>
      <c r="C15" s="149">
        <v>0.2</v>
      </c>
      <c r="D15" s="149">
        <v>0.6</v>
      </c>
      <c r="E15" s="150">
        <f t="shared" si="0"/>
        <v>0.12</v>
      </c>
      <c r="F15" s="151">
        <f t="shared" si="3"/>
        <v>712</v>
      </c>
      <c r="G15" s="152">
        <f t="shared" si="1"/>
        <v>171</v>
      </c>
      <c r="I15" s="153"/>
    </row>
    <row r="16" spans="1:14" x14ac:dyDescent="0.2">
      <c r="A16" s="147">
        <f t="shared" si="2"/>
        <v>4</v>
      </c>
      <c r="B16" s="155" t="s">
        <v>172</v>
      </c>
      <c r="C16" s="149">
        <v>0.1</v>
      </c>
      <c r="D16" s="149">
        <v>0.2</v>
      </c>
      <c r="E16" s="150">
        <f t="shared" si="0"/>
        <v>2.0000000000000004E-2</v>
      </c>
      <c r="F16" s="151">
        <f t="shared" si="3"/>
        <v>712</v>
      </c>
      <c r="G16" s="152">
        <f t="shared" si="1"/>
        <v>28</v>
      </c>
      <c r="I16" s="153"/>
    </row>
    <row r="17" spans="1:9" ht="25.5" x14ac:dyDescent="0.2">
      <c r="A17" s="147">
        <f t="shared" si="2"/>
        <v>5</v>
      </c>
      <c r="B17" s="155" t="s">
        <v>173</v>
      </c>
      <c r="C17" s="149">
        <v>0.3</v>
      </c>
      <c r="D17" s="149">
        <v>0.8</v>
      </c>
      <c r="E17" s="150">
        <f t="shared" si="0"/>
        <v>0.24</v>
      </c>
      <c r="F17" s="151">
        <f t="shared" si="3"/>
        <v>712</v>
      </c>
      <c r="G17" s="152">
        <f t="shared" si="1"/>
        <v>342</v>
      </c>
      <c r="I17" s="153"/>
    </row>
    <row r="18" spans="1:9" x14ac:dyDescent="0.2">
      <c r="A18" s="147">
        <f t="shared" si="2"/>
        <v>6</v>
      </c>
      <c r="B18" s="155" t="s">
        <v>174</v>
      </c>
      <c r="C18" s="149">
        <v>0.5</v>
      </c>
      <c r="D18" s="149">
        <v>0.9</v>
      </c>
      <c r="E18" s="150">
        <f t="shared" si="0"/>
        <v>0.45</v>
      </c>
      <c r="F18" s="151">
        <f t="shared" si="3"/>
        <v>712</v>
      </c>
      <c r="G18" s="152">
        <f t="shared" si="1"/>
        <v>641</v>
      </c>
      <c r="I18" s="153"/>
    </row>
    <row r="19" spans="1:9" x14ac:dyDescent="0.2">
      <c r="A19" s="147">
        <f t="shared" si="2"/>
        <v>7</v>
      </c>
      <c r="B19" s="155" t="s">
        <v>175</v>
      </c>
      <c r="C19" s="149">
        <v>0.15</v>
      </c>
      <c r="D19" s="149">
        <v>1</v>
      </c>
      <c r="E19" s="150">
        <f t="shared" si="0"/>
        <v>0.15</v>
      </c>
      <c r="F19" s="151">
        <f t="shared" si="3"/>
        <v>712</v>
      </c>
      <c r="G19" s="152">
        <f t="shared" si="1"/>
        <v>214</v>
      </c>
      <c r="I19" s="153"/>
    </row>
    <row r="20" spans="1:9" x14ac:dyDescent="0.2">
      <c r="A20" s="147">
        <f t="shared" si="2"/>
        <v>8</v>
      </c>
      <c r="B20" s="155" t="s">
        <v>176</v>
      </c>
      <c r="C20" s="149">
        <v>0.2</v>
      </c>
      <c r="D20" s="149">
        <v>0.7</v>
      </c>
      <c r="E20" s="150">
        <f t="shared" si="0"/>
        <v>0.13999999999999999</v>
      </c>
      <c r="F20" s="151">
        <f t="shared" si="3"/>
        <v>712</v>
      </c>
      <c r="G20" s="152">
        <f t="shared" si="1"/>
        <v>199</v>
      </c>
      <c r="I20" s="153"/>
    </row>
    <row r="21" spans="1:9" x14ac:dyDescent="0.2">
      <c r="A21" s="147">
        <f t="shared" si="2"/>
        <v>9</v>
      </c>
      <c r="B21" s="155" t="s">
        <v>193</v>
      </c>
      <c r="C21" s="149">
        <v>0.35</v>
      </c>
      <c r="D21" s="149">
        <v>0.8</v>
      </c>
      <c r="E21" s="150">
        <f t="shared" si="0"/>
        <v>0.27999999999999997</v>
      </c>
      <c r="F21" s="151">
        <f t="shared" si="3"/>
        <v>712</v>
      </c>
      <c r="G21" s="152">
        <f t="shared" si="1"/>
        <v>399</v>
      </c>
      <c r="I21" s="153"/>
    </row>
    <row r="22" spans="1:9" x14ac:dyDescent="0.2">
      <c r="A22" s="147">
        <f t="shared" si="2"/>
        <v>10</v>
      </c>
      <c r="B22" s="155"/>
      <c r="C22" s="149"/>
      <c r="D22" s="149"/>
      <c r="E22" s="150" t="str">
        <f t="shared" si="0"/>
        <v/>
      </c>
      <c r="F22" s="151">
        <f t="shared" si="3"/>
        <v>712</v>
      </c>
      <c r="G22" s="152">
        <f t="shared" si="1"/>
        <v>0</v>
      </c>
      <c r="I22" s="153"/>
    </row>
    <row r="23" spans="1:9" x14ac:dyDescent="0.2">
      <c r="A23" s="147">
        <f t="shared" si="2"/>
        <v>11</v>
      </c>
      <c r="B23" s="155"/>
      <c r="C23" s="149"/>
      <c r="D23" s="149"/>
      <c r="E23" s="150" t="str">
        <f t="shared" si="0"/>
        <v/>
      </c>
      <c r="F23" s="151">
        <f t="shared" si="3"/>
        <v>712</v>
      </c>
      <c r="G23" s="152">
        <f t="shared" si="1"/>
        <v>0</v>
      </c>
      <c r="I23" s="153"/>
    </row>
    <row r="24" spans="1:9" x14ac:dyDescent="0.2">
      <c r="A24" s="147">
        <f t="shared" si="2"/>
        <v>12</v>
      </c>
      <c r="B24" s="155"/>
      <c r="C24" s="149"/>
      <c r="D24" s="149"/>
      <c r="E24" s="150" t="str">
        <f t="shared" si="0"/>
        <v/>
      </c>
      <c r="F24" s="151">
        <f t="shared" si="3"/>
        <v>712</v>
      </c>
      <c r="G24" s="152">
        <f t="shared" si="1"/>
        <v>0</v>
      </c>
      <c r="I24" s="153"/>
    </row>
    <row r="25" spans="1:9" x14ac:dyDescent="0.2">
      <c r="A25" s="147">
        <f t="shared" si="2"/>
        <v>13</v>
      </c>
      <c r="B25" s="155"/>
      <c r="C25" s="149"/>
      <c r="D25" s="149"/>
      <c r="E25" s="150" t="str">
        <f t="shared" si="0"/>
        <v/>
      </c>
      <c r="F25" s="151">
        <f t="shared" si="3"/>
        <v>712</v>
      </c>
      <c r="G25" s="152">
        <f t="shared" si="1"/>
        <v>0</v>
      </c>
      <c r="I25" s="153"/>
    </row>
    <row r="26" spans="1:9" x14ac:dyDescent="0.2">
      <c r="A26" s="147">
        <f t="shared" si="2"/>
        <v>14</v>
      </c>
      <c r="B26" s="155"/>
      <c r="C26" s="149"/>
      <c r="D26" s="149"/>
      <c r="E26" s="150" t="str">
        <f t="shared" si="0"/>
        <v/>
      </c>
      <c r="F26" s="151">
        <f t="shared" si="3"/>
        <v>712</v>
      </c>
      <c r="G26" s="152">
        <f t="shared" si="1"/>
        <v>0</v>
      </c>
      <c r="I26" s="153"/>
    </row>
    <row r="27" spans="1:9" x14ac:dyDescent="0.2">
      <c r="A27" s="147">
        <f t="shared" si="2"/>
        <v>15</v>
      </c>
      <c r="B27" s="155"/>
      <c r="C27" s="149"/>
      <c r="D27" s="149"/>
      <c r="E27" s="150" t="str">
        <f t="shared" si="0"/>
        <v/>
      </c>
      <c r="F27" s="151">
        <f t="shared" si="3"/>
        <v>712</v>
      </c>
      <c r="G27" s="152">
        <f t="shared" si="1"/>
        <v>0</v>
      </c>
      <c r="I27" s="153"/>
    </row>
    <row r="28" spans="1:9" x14ac:dyDescent="0.2">
      <c r="A28" s="147">
        <f t="shared" si="2"/>
        <v>16</v>
      </c>
      <c r="B28" s="155"/>
      <c r="C28" s="149"/>
      <c r="D28" s="149"/>
      <c r="E28" s="150" t="str">
        <f t="shared" si="0"/>
        <v/>
      </c>
      <c r="F28" s="151">
        <f t="shared" si="3"/>
        <v>712</v>
      </c>
      <c r="G28" s="152">
        <f t="shared" si="1"/>
        <v>0</v>
      </c>
      <c r="I28" s="153"/>
    </row>
    <row r="29" spans="1:9" x14ac:dyDescent="0.2">
      <c r="A29" s="147">
        <f t="shared" si="2"/>
        <v>17</v>
      </c>
      <c r="B29" s="155"/>
      <c r="C29" s="149"/>
      <c r="D29" s="149"/>
      <c r="E29" s="150" t="str">
        <f t="shared" si="0"/>
        <v/>
      </c>
      <c r="F29" s="151">
        <f t="shared" si="3"/>
        <v>712</v>
      </c>
      <c r="G29" s="152">
        <f t="shared" si="1"/>
        <v>0</v>
      </c>
      <c r="I29" s="153"/>
    </row>
    <row r="30" spans="1:9" x14ac:dyDescent="0.2">
      <c r="A30" s="147">
        <f t="shared" si="2"/>
        <v>18</v>
      </c>
      <c r="B30" s="155"/>
      <c r="C30" s="149"/>
      <c r="D30" s="149"/>
      <c r="E30" s="150" t="str">
        <f t="shared" si="0"/>
        <v/>
      </c>
      <c r="F30" s="151">
        <f t="shared" si="3"/>
        <v>712</v>
      </c>
      <c r="G30" s="152">
        <f t="shared" si="1"/>
        <v>0</v>
      </c>
      <c r="I30" s="153"/>
    </row>
    <row r="31" spans="1:9" x14ac:dyDescent="0.2">
      <c r="A31" s="147">
        <f t="shared" si="2"/>
        <v>19</v>
      </c>
      <c r="B31" s="155"/>
      <c r="C31" s="149"/>
      <c r="D31" s="149"/>
      <c r="E31" s="150" t="str">
        <f t="shared" si="0"/>
        <v/>
      </c>
      <c r="F31" s="151">
        <f t="shared" si="3"/>
        <v>712</v>
      </c>
      <c r="G31" s="152">
        <f t="shared" si="1"/>
        <v>0</v>
      </c>
      <c r="I31" s="153"/>
    </row>
    <row r="32" spans="1:9" ht="13.5" thickBot="1" x14ac:dyDescent="0.25">
      <c r="A32" s="156">
        <f t="shared" si="2"/>
        <v>20</v>
      </c>
      <c r="B32" s="157"/>
      <c r="C32" s="158"/>
      <c r="D32" s="158"/>
      <c r="E32" s="159" t="str">
        <f t="shared" si="0"/>
        <v/>
      </c>
      <c r="F32" s="160">
        <f t="shared" si="3"/>
        <v>712</v>
      </c>
      <c r="G32" s="161">
        <f t="shared" si="1"/>
        <v>0</v>
      </c>
      <c r="I32" s="162"/>
    </row>
    <row r="33" spans="1:7" x14ac:dyDescent="0.2">
      <c r="A33" s="135"/>
      <c r="B33" s="89"/>
      <c r="C33" s="135"/>
      <c r="D33" s="135"/>
      <c r="E33" s="135"/>
      <c r="F33" s="135"/>
      <c r="G33" s="135"/>
    </row>
    <row r="34" spans="1:7" x14ac:dyDescent="0.2">
      <c r="A34" s="131"/>
      <c r="B34" s="116"/>
      <c r="C34" s="131"/>
    </row>
    <row r="35" spans="1:7" x14ac:dyDescent="0.2">
      <c r="A35" s="131"/>
      <c r="B35" s="163"/>
      <c r="C35" s="131"/>
    </row>
    <row r="36" spans="1:7" x14ac:dyDescent="0.2">
      <c r="A36" s="131"/>
      <c r="B36" s="116"/>
      <c r="C36" s="131"/>
    </row>
    <row r="37" spans="1:7" x14ac:dyDescent="0.2">
      <c r="A37" s="131"/>
      <c r="B37" s="116"/>
      <c r="C37" s="131"/>
    </row>
    <row r="38" spans="1:7" x14ac:dyDescent="0.2">
      <c r="A38" s="131"/>
      <c r="B38" s="116"/>
      <c r="C38" s="131"/>
    </row>
    <row r="39" spans="1:7" x14ac:dyDescent="0.2">
      <c r="A39" s="131"/>
      <c r="B39" s="116"/>
      <c r="C39" s="131"/>
    </row>
    <row r="40" spans="1:7" x14ac:dyDescent="0.2">
      <c r="A40" s="131"/>
      <c r="B40" s="116"/>
      <c r="C40" s="131"/>
    </row>
    <row r="41" spans="1:7" x14ac:dyDescent="0.2">
      <c r="A41" s="131"/>
      <c r="B41" s="116"/>
      <c r="C41" s="131"/>
    </row>
    <row r="42" spans="1:7" x14ac:dyDescent="0.2">
      <c r="A42" s="131"/>
      <c r="B42" s="116"/>
      <c r="C42" s="131"/>
    </row>
    <row r="43" spans="1:7" x14ac:dyDescent="0.2">
      <c r="B43" s="89"/>
    </row>
    <row r="44" spans="1:7" x14ac:dyDescent="0.2">
      <c r="B44" s="89"/>
    </row>
    <row r="45" spans="1:7" x14ac:dyDescent="0.2">
      <c r="B45" s="89"/>
    </row>
  </sheetData>
  <mergeCells count="5">
    <mergeCell ref="A10:G10"/>
    <mergeCell ref="I5:K5"/>
    <mergeCell ref="B2:D2"/>
    <mergeCell ref="B3:D3"/>
    <mergeCell ref="B5:D5"/>
  </mergeCells>
  <phoneticPr fontId="0" type="noConversion"/>
  <pageMargins left="0.78740157480314965" right="0.78740157480314965" top="0.39370078740157483" bottom="0.39370078740157483" header="0" footer="0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5"/>
  <dimension ref="A2:K65"/>
  <sheetViews>
    <sheetView topLeftCell="A23" zoomScale="110" zoomScaleNormal="110" workbookViewId="0">
      <selection activeCell="G37" sqref="G37"/>
    </sheetView>
  </sheetViews>
  <sheetFormatPr baseColWidth="10" defaultColWidth="9.140625" defaultRowHeight="12.75" x14ac:dyDescent="0.2"/>
  <cols>
    <col min="1" max="1" width="3.42578125" style="176" customWidth="1"/>
    <col min="2" max="2" width="3" style="176" bestFit="1" customWidth="1"/>
    <col min="3" max="3" width="32.7109375" style="176" customWidth="1"/>
    <col min="4" max="4" width="12.140625" style="176" customWidth="1"/>
    <col min="5" max="7" width="11.7109375" style="176" customWidth="1"/>
    <col min="8" max="8" width="13.140625" style="176" bestFit="1" customWidth="1"/>
    <col min="9" max="9" width="3.42578125" style="176" customWidth="1"/>
    <col min="10" max="10" width="9.42578125" style="176" bestFit="1" customWidth="1"/>
    <col min="11" max="16384" width="9.140625" style="176"/>
  </cols>
  <sheetData>
    <row r="2" spans="1:10" x14ac:dyDescent="0.2">
      <c r="D2" s="177"/>
      <c r="E2" s="177"/>
      <c r="F2" s="177"/>
      <c r="G2" s="177"/>
      <c r="H2" s="178"/>
    </row>
    <row r="3" spans="1:10" x14ac:dyDescent="0.2">
      <c r="G3" s="179" t="s">
        <v>87</v>
      </c>
    </row>
    <row r="4" spans="1:10" x14ac:dyDescent="0.2">
      <c r="B4" s="180"/>
      <c r="C4" s="180"/>
      <c r="D4" s="180"/>
      <c r="E4" s="180"/>
      <c r="F4" s="180"/>
      <c r="G4" s="180"/>
      <c r="H4" s="180"/>
      <c r="I4" s="180"/>
    </row>
    <row r="5" spans="1:10" ht="15" x14ac:dyDescent="0.2">
      <c r="B5" s="181" t="s">
        <v>121</v>
      </c>
      <c r="C5" s="182"/>
      <c r="D5" s="182"/>
      <c r="E5" s="182"/>
      <c r="F5" s="182"/>
      <c r="G5" s="182"/>
      <c r="H5" s="183"/>
      <c r="I5" s="180"/>
    </row>
    <row r="6" spans="1:10" ht="13.5" thickBot="1" x14ac:dyDescent="0.25"/>
    <row r="7" spans="1:10" x14ac:dyDescent="0.2">
      <c r="B7" s="318" t="s">
        <v>122</v>
      </c>
      <c r="C7" s="319"/>
      <c r="D7" s="319"/>
      <c r="E7" s="319"/>
      <c r="F7" s="319"/>
      <c r="G7" s="319"/>
      <c r="H7" s="320"/>
    </row>
    <row r="8" spans="1:10" x14ac:dyDescent="0.2">
      <c r="B8" s="184"/>
      <c r="C8" s="185"/>
      <c r="D8" s="186" t="s">
        <v>123</v>
      </c>
      <c r="E8" s="321" t="s">
        <v>124</v>
      </c>
      <c r="F8" s="322"/>
      <c r="G8" s="323" t="s">
        <v>125</v>
      </c>
      <c r="H8" s="324"/>
    </row>
    <row r="9" spans="1:10" x14ac:dyDescent="0.2">
      <c r="B9" s="187"/>
      <c r="C9" s="188" t="s">
        <v>126</v>
      </c>
      <c r="D9" s="189">
        <f>SUM(D11,D21,D44)</f>
        <v>4814.6000000000004</v>
      </c>
      <c r="E9" s="325">
        <f>SUM(E11,E21,E44)</f>
        <v>0</v>
      </c>
      <c r="F9" s="326"/>
      <c r="G9" s="327">
        <f>SUM(G11,G21,G44)</f>
        <v>0</v>
      </c>
      <c r="H9" s="328"/>
      <c r="J9" s="190"/>
    </row>
    <row r="10" spans="1:10" x14ac:dyDescent="0.2">
      <c r="B10" s="191"/>
      <c r="C10" s="192"/>
      <c r="D10" s="193"/>
      <c r="E10" s="316"/>
      <c r="F10" s="317"/>
      <c r="G10" s="314"/>
      <c r="H10" s="315"/>
    </row>
    <row r="11" spans="1:10" x14ac:dyDescent="0.2">
      <c r="B11" s="194"/>
      <c r="C11" s="195" t="s">
        <v>127</v>
      </c>
      <c r="D11" s="196">
        <f>SUM(D13:D20)</f>
        <v>1459.6</v>
      </c>
      <c r="E11" s="305">
        <f>SUM(F13:F20)</f>
        <v>0</v>
      </c>
      <c r="F11" s="306"/>
      <c r="G11" s="305">
        <f>SUM(H13:H20)</f>
        <v>0</v>
      </c>
      <c r="H11" s="307"/>
    </row>
    <row r="12" spans="1:10" x14ac:dyDescent="0.2">
      <c r="B12" s="184" t="s">
        <v>104</v>
      </c>
      <c r="C12" s="185" t="s">
        <v>4</v>
      </c>
      <c r="D12" s="197" t="s">
        <v>123</v>
      </c>
      <c r="E12" s="198" t="s">
        <v>128</v>
      </c>
      <c r="F12" s="199" t="s">
        <v>126</v>
      </c>
      <c r="G12" s="198" t="s">
        <v>128</v>
      </c>
      <c r="H12" s="200" t="s">
        <v>126</v>
      </c>
    </row>
    <row r="13" spans="1:10" x14ac:dyDescent="0.2">
      <c r="A13" s="201"/>
      <c r="B13" s="202">
        <v>1</v>
      </c>
      <c r="C13" s="203" t="str">
        <f>'Estimación de Esfuerzo y Tamaño'!C10</f>
        <v>Planificación</v>
      </c>
      <c r="D13" s="204">
        <f>'Estimación de Esfuerzo y Tamaño'!F10</f>
        <v>71.2</v>
      </c>
      <c r="E13" s="205">
        <v>0</v>
      </c>
      <c r="F13" s="206">
        <f t="shared" ref="F13:F20" si="0">D13*E13</f>
        <v>0</v>
      </c>
      <c r="G13" s="207">
        <v>0</v>
      </c>
      <c r="H13" s="208">
        <f t="shared" ref="H13:H20" si="1">D13*G13</f>
        <v>0</v>
      </c>
    </row>
    <row r="14" spans="1:10" x14ac:dyDescent="0.2">
      <c r="A14" s="209"/>
      <c r="B14" s="210">
        <f t="shared" ref="B14:B20" si="2">B13+1</f>
        <v>2</v>
      </c>
      <c r="C14" s="203" t="str">
        <f>'Estimación de Esfuerzo y Tamaño'!C11</f>
        <v>Análisis y Diseño</v>
      </c>
      <c r="D14" s="204">
        <f>'Estimación de Esfuerzo y Tamaño'!F11</f>
        <v>213.6</v>
      </c>
      <c r="E14" s="205">
        <v>0</v>
      </c>
      <c r="F14" s="206">
        <f t="shared" si="0"/>
        <v>0</v>
      </c>
      <c r="G14" s="207">
        <v>0</v>
      </c>
      <c r="H14" s="208">
        <f t="shared" si="1"/>
        <v>0</v>
      </c>
    </row>
    <row r="15" spans="1:10" x14ac:dyDescent="0.2">
      <c r="A15" s="211"/>
      <c r="B15" s="210">
        <f t="shared" si="2"/>
        <v>3</v>
      </c>
      <c r="C15" s="203" t="str">
        <f>'Estimación de Esfuerzo y Tamaño'!C12</f>
        <v>Desarrollo</v>
      </c>
      <c r="D15" s="204">
        <f>'Estimación de Esfuerzo y Tamaño'!F12</f>
        <v>712</v>
      </c>
      <c r="E15" s="205">
        <v>0</v>
      </c>
      <c r="F15" s="206">
        <f t="shared" si="0"/>
        <v>0</v>
      </c>
      <c r="G15" s="207">
        <v>0</v>
      </c>
      <c r="H15" s="208">
        <f t="shared" si="1"/>
        <v>0</v>
      </c>
    </row>
    <row r="16" spans="1:10" x14ac:dyDescent="0.2">
      <c r="A16" s="212"/>
      <c r="B16" s="210">
        <f t="shared" si="2"/>
        <v>4</v>
      </c>
      <c r="C16" s="203" t="str">
        <f>'Estimación de Esfuerzo y Tamaño'!C13</f>
        <v>Prueba</v>
      </c>
      <c r="D16" s="204">
        <f>'Estimación de Esfuerzo y Tamaño'!F13</f>
        <v>178</v>
      </c>
      <c r="E16" s="205">
        <v>0</v>
      </c>
      <c r="F16" s="206">
        <f t="shared" si="0"/>
        <v>0</v>
      </c>
      <c r="G16" s="207">
        <v>0</v>
      </c>
      <c r="H16" s="208">
        <f t="shared" si="1"/>
        <v>0</v>
      </c>
    </row>
    <row r="17" spans="1:11" x14ac:dyDescent="0.2">
      <c r="A17" s="213"/>
      <c r="B17" s="210">
        <f t="shared" si="2"/>
        <v>5</v>
      </c>
      <c r="C17" s="203" t="str">
        <f>'Estimación de Esfuerzo y Tamaño'!C14</f>
        <v>Despliegue</v>
      </c>
      <c r="D17" s="204">
        <f>'Estimación de Esfuerzo y Tamaño'!F14</f>
        <v>71.2</v>
      </c>
      <c r="E17" s="205">
        <v>0</v>
      </c>
      <c r="F17" s="206">
        <f t="shared" si="0"/>
        <v>0</v>
      </c>
      <c r="G17" s="207">
        <v>0</v>
      </c>
      <c r="H17" s="208">
        <f t="shared" si="1"/>
        <v>0</v>
      </c>
    </row>
    <row r="18" spans="1:11" x14ac:dyDescent="0.2">
      <c r="A18" s="214"/>
      <c r="B18" s="210">
        <f t="shared" si="2"/>
        <v>6</v>
      </c>
      <c r="C18" s="203" t="str">
        <f>'Estimación de Esfuerzo y Tamaño'!C15</f>
        <v>Administración de la Configuración</v>
      </c>
      <c r="D18" s="204">
        <f>'Estimación de Esfuerzo y Tamaño'!F15</f>
        <v>71.2</v>
      </c>
      <c r="E18" s="205">
        <v>0</v>
      </c>
      <c r="F18" s="206">
        <f t="shared" si="0"/>
        <v>0</v>
      </c>
      <c r="G18" s="207">
        <v>0</v>
      </c>
      <c r="H18" s="208">
        <f t="shared" si="1"/>
        <v>0</v>
      </c>
    </row>
    <row r="19" spans="1:11" x14ac:dyDescent="0.2">
      <c r="A19" s="215"/>
      <c r="B19" s="210">
        <f t="shared" si="2"/>
        <v>7</v>
      </c>
      <c r="C19" s="203" t="str">
        <f>'Estimación de Esfuerzo y Tamaño'!C16</f>
        <v>Seguimiento y Supervisión</v>
      </c>
      <c r="D19" s="204">
        <f>'Estimación de Esfuerzo y Tamaño'!F16</f>
        <v>106.8</v>
      </c>
      <c r="E19" s="205">
        <v>0</v>
      </c>
      <c r="F19" s="206">
        <f t="shared" si="0"/>
        <v>0</v>
      </c>
      <c r="G19" s="207">
        <v>0</v>
      </c>
      <c r="H19" s="208">
        <f t="shared" si="1"/>
        <v>0</v>
      </c>
    </row>
    <row r="20" spans="1:11" ht="13.5" thickBot="1" x14ac:dyDescent="0.25">
      <c r="A20" s="216"/>
      <c r="B20" s="217">
        <f t="shared" si="2"/>
        <v>8</v>
      </c>
      <c r="C20" s="218" t="str">
        <f>'Estimación de Esfuerzo y Tamaño'!C17</f>
        <v>Horas de Investigación</v>
      </c>
      <c r="D20" s="219">
        <f>'Estimación de Esfuerzo y Tamaño'!F17</f>
        <v>35.6</v>
      </c>
      <c r="E20" s="220">
        <v>0</v>
      </c>
      <c r="F20" s="221">
        <f t="shared" si="0"/>
        <v>0</v>
      </c>
      <c r="G20" s="207">
        <v>0</v>
      </c>
      <c r="H20" s="222">
        <f t="shared" si="1"/>
        <v>0</v>
      </c>
    </row>
    <row r="21" spans="1:11" x14ac:dyDescent="0.2">
      <c r="B21" s="223"/>
      <c r="C21" s="224" t="s">
        <v>129</v>
      </c>
      <c r="D21" s="225">
        <f>SUM(D23:D43)</f>
        <v>1</v>
      </c>
      <c r="E21" s="311">
        <f>SUM(F23:F43)</f>
        <v>0</v>
      </c>
      <c r="F21" s="312"/>
      <c r="G21" s="311">
        <f>SUM(H23:H43)</f>
        <v>0</v>
      </c>
      <c r="H21" s="313"/>
      <c r="I21" s="203"/>
      <c r="J21" s="203"/>
      <c r="K21" s="203"/>
    </row>
    <row r="22" spans="1:11" x14ac:dyDescent="0.2">
      <c r="B22" s="226" t="s">
        <v>104</v>
      </c>
      <c r="C22" s="185" t="s">
        <v>4</v>
      </c>
      <c r="D22" s="197" t="s">
        <v>123</v>
      </c>
      <c r="E22" s="198" t="s">
        <v>130</v>
      </c>
      <c r="F22" s="199" t="s">
        <v>126</v>
      </c>
      <c r="G22" s="198" t="s">
        <v>130</v>
      </c>
      <c r="H22" s="200" t="s">
        <v>126</v>
      </c>
    </row>
    <row r="23" spans="1:11" x14ac:dyDescent="0.2">
      <c r="B23" s="227">
        <v>1</v>
      </c>
      <c r="C23" s="228" t="s">
        <v>151</v>
      </c>
      <c r="D23" s="229">
        <v>1</v>
      </c>
      <c r="E23" s="230">
        <v>0</v>
      </c>
      <c r="F23" s="231">
        <f t="shared" ref="F23:F43" si="3">D23*E23</f>
        <v>0</v>
      </c>
      <c r="G23" s="232">
        <v>0</v>
      </c>
      <c r="H23" s="233">
        <f t="shared" ref="H23:H43" si="4">D23*G23</f>
        <v>0</v>
      </c>
    </row>
    <row r="24" spans="1:11" x14ac:dyDescent="0.2">
      <c r="B24" s="234">
        <v>2</v>
      </c>
      <c r="C24" s="235" t="s">
        <v>152</v>
      </c>
      <c r="D24" s="236"/>
      <c r="E24" s="237">
        <v>0</v>
      </c>
      <c r="F24" s="206">
        <f t="shared" si="3"/>
        <v>0</v>
      </c>
      <c r="G24" s="238">
        <v>0</v>
      </c>
      <c r="H24" s="208">
        <f t="shared" si="4"/>
        <v>0</v>
      </c>
    </row>
    <row r="25" spans="1:11" x14ac:dyDescent="0.2">
      <c r="B25" s="234">
        <v>3</v>
      </c>
      <c r="C25" s="235" t="s">
        <v>153</v>
      </c>
      <c r="D25" s="236"/>
      <c r="E25" s="237">
        <v>0</v>
      </c>
      <c r="F25" s="206">
        <f t="shared" si="3"/>
        <v>0</v>
      </c>
      <c r="G25" s="238">
        <v>0</v>
      </c>
      <c r="H25" s="208">
        <f t="shared" si="4"/>
        <v>0</v>
      </c>
    </row>
    <row r="26" spans="1:11" x14ac:dyDescent="0.2">
      <c r="B26" s="234">
        <v>4</v>
      </c>
      <c r="C26" s="235" t="s">
        <v>154</v>
      </c>
      <c r="D26" s="236"/>
      <c r="E26" s="237">
        <v>0</v>
      </c>
      <c r="F26" s="206">
        <f t="shared" si="3"/>
        <v>0</v>
      </c>
      <c r="G26" s="238">
        <v>0</v>
      </c>
      <c r="H26" s="208">
        <f t="shared" si="4"/>
        <v>0</v>
      </c>
    </row>
    <row r="27" spans="1:11" x14ac:dyDescent="0.2">
      <c r="B27" s="234">
        <v>5</v>
      </c>
      <c r="C27" s="235" t="s">
        <v>155</v>
      </c>
      <c r="D27" s="236"/>
      <c r="E27" s="237">
        <v>0</v>
      </c>
      <c r="F27" s="206">
        <f t="shared" si="3"/>
        <v>0</v>
      </c>
      <c r="G27" s="238">
        <v>0</v>
      </c>
      <c r="H27" s="208">
        <f t="shared" si="4"/>
        <v>0</v>
      </c>
    </row>
    <row r="28" spans="1:11" x14ac:dyDescent="0.2">
      <c r="B28" s="234">
        <v>6</v>
      </c>
      <c r="C28" s="235" t="s">
        <v>156</v>
      </c>
      <c r="D28" s="236"/>
      <c r="E28" s="237">
        <v>0</v>
      </c>
      <c r="F28" s="206">
        <f t="shared" si="3"/>
        <v>0</v>
      </c>
      <c r="G28" s="238">
        <v>0</v>
      </c>
      <c r="H28" s="208">
        <f t="shared" si="4"/>
        <v>0</v>
      </c>
    </row>
    <row r="29" spans="1:11" x14ac:dyDescent="0.2">
      <c r="B29" s="234">
        <v>7</v>
      </c>
      <c r="C29" s="239"/>
      <c r="D29" s="236"/>
      <c r="E29" s="237">
        <v>0</v>
      </c>
      <c r="F29" s="206">
        <f t="shared" si="3"/>
        <v>0</v>
      </c>
      <c r="G29" s="238">
        <v>0</v>
      </c>
      <c r="H29" s="208">
        <f t="shared" si="4"/>
        <v>0</v>
      </c>
    </row>
    <row r="30" spans="1:11" x14ac:dyDescent="0.2">
      <c r="B30" s="234">
        <v>8</v>
      </c>
      <c r="C30" s="235"/>
      <c r="D30" s="236"/>
      <c r="E30" s="237">
        <v>0</v>
      </c>
      <c r="F30" s="206">
        <f t="shared" si="3"/>
        <v>0</v>
      </c>
      <c r="G30" s="238">
        <v>0</v>
      </c>
      <c r="H30" s="208">
        <f t="shared" si="4"/>
        <v>0</v>
      </c>
    </row>
    <row r="31" spans="1:11" x14ac:dyDescent="0.2">
      <c r="B31" s="234">
        <v>9</v>
      </c>
      <c r="C31" s="235"/>
      <c r="D31" s="236"/>
      <c r="E31" s="237">
        <v>0</v>
      </c>
      <c r="F31" s="206">
        <f t="shared" si="3"/>
        <v>0</v>
      </c>
      <c r="G31" s="238">
        <v>0</v>
      </c>
      <c r="H31" s="208">
        <f t="shared" si="4"/>
        <v>0</v>
      </c>
    </row>
    <row r="32" spans="1:11" x14ac:dyDescent="0.2">
      <c r="B32" s="234">
        <v>10</v>
      </c>
      <c r="C32" s="235"/>
      <c r="D32" s="236"/>
      <c r="E32" s="237">
        <v>0</v>
      </c>
      <c r="F32" s="206">
        <f t="shared" si="3"/>
        <v>0</v>
      </c>
      <c r="G32" s="238">
        <v>0</v>
      </c>
      <c r="H32" s="208">
        <f t="shared" si="4"/>
        <v>0</v>
      </c>
    </row>
    <row r="33" spans="2:8" x14ac:dyDescent="0.2">
      <c r="B33" s="234">
        <v>11</v>
      </c>
      <c r="C33" s="235"/>
      <c r="D33" s="236"/>
      <c r="E33" s="237">
        <v>0</v>
      </c>
      <c r="F33" s="206">
        <f t="shared" si="3"/>
        <v>0</v>
      </c>
      <c r="G33" s="238">
        <v>0</v>
      </c>
      <c r="H33" s="208">
        <f t="shared" si="4"/>
        <v>0</v>
      </c>
    </row>
    <row r="34" spans="2:8" x14ac:dyDescent="0.2">
      <c r="B34" s="234">
        <v>12</v>
      </c>
      <c r="C34" s="235"/>
      <c r="D34" s="236"/>
      <c r="E34" s="237">
        <v>0</v>
      </c>
      <c r="F34" s="206">
        <f t="shared" si="3"/>
        <v>0</v>
      </c>
      <c r="G34" s="238">
        <v>0</v>
      </c>
      <c r="H34" s="208">
        <f t="shared" si="4"/>
        <v>0</v>
      </c>
    </row>
    <row r="35" spans="2:8" x14ac:dyDescent="0.2">
      <c r="B35" s="234">
        <v>13</v>
      </c>
      <c r="C35" s="235"/>
      <c r="D35" s="236"/>
      <c r="E35" s="237">
        <v>0</v>
      </c>
      <c r="F35" s="206">
        <f t="shared" si="3"/>
        <v>0</v>
      </c>
      <c r="G35" s="238">
        <v>0</v>
      </c>
      <c r="H35" s="208">
        <f t="shared" si="4"/>
        <v>0</v>
      </c>
    </row>
    <row r="36" spans="2:8" x14ac:dyDescent="0.2">
      <c r="B36" s="234">
        <v>14</v>
      </c>
      <c r="C36" s="235"/>
      <c r="D36" s="236"/>
      <c r="E36" s="237">
        <v>0</v>
      </c>
      <c r="F36" s="206">
        <f t="shared" si="3"/>
        <v>0</v>
      </c>
      <c r="G36" s="238">
        <v>0</v>
      </c>
      <c r="H36" s="208">
        <f t="shared" si="4"/>
        <v>0</v>
      </c>
    </row>
    <row r="37" spans="2:8" x14ac:dyDescent="0.2">
      <c r="B37" s="234">
        <v>15</v>
      </c>
      <c r="C37" s="235"/>
      <c r="D37" s="236"/>
      <c r="E37" s="237">
        <v>0</v>
      </c>
      <c r="F37" s="206">
        <f t="shared" si="3"/>
        <v>0</v>
      </c>
      <c r="G37" s="238">
        <v>0</v>
      </c>
      <c r="H37" s="208">
        <f t="shared" si="4"/>
        <v>0</v>
      </c>
    </row>
    <row r="38" spans="2:8" x14ac:dyDescent="0.2">
      <c r="B38" s="234">
        <v>16</v>
      </c>
      <c r="C38" s="235"/>
      <c r="D38" s="236"/>
      <c r="E38" s="237">
        <v>0</v>
      </c>
      <c r="F38" s="206">
        <f t="shared" si="3"/>
        <v>0</v>
      </c>
      <c r="G38" s="238">
        <v>0</v>
      </c>
      <c r="H38" s="208">
        <f t="shared" si="4"/>
        <v>0</v>
      </c>
    </row>
    <row r="39" spans="2:8" x14ac:dyDescent="0.2">
      <c r="B39" s="234">
        <v>17</v>
      </c>
      <c r="C39" s="235"/>
      <c r="D39" s="236"/>
      <c r="E39" s="237">
        <v>0</v>
      </c>
      <c r="F39" s="206">
        <f t="shared" si="3"/>
        <v>0</v>
      </c>
      <c r="G39" s="238">
        <v>0</v>
      </c>
      <c r="H39" s="208">
        <f t="shared" si="4"/>
        <v>0</v>
      </c>
    </row>
    <row r="40" spans="2:8" x14ac:dyDescent="0.2">
      <c r="B40" s="234">
        <v>18</v>
      </c>
      <c r="C40" s="235"/>
      <c r="D40" s="236"/>
      <c r="E40" s="237">
        <v>0</v>
      </c>
      <c r="F40" s="206">
        <f t="shared" si="3"/>
        <v>0</v>
      </c>
      <c r="G40" s="238">
        <v>0</v>
      </c>
      <c r="H40" s="208">
        <f t="shared" si="4"/>
        <v>0</v>
      </c>
    </row>
    <row r="41" spans="2:8" x14ac:dyDescent="0.2">
      <c r="B41" s="234">
        <v>19</v>
      </c>
      <c r="C41" s="235"/>
      <c r="D41" s="236"/>
      <c r="E41" s="237">
        <v>0</v>
      </c>
      <c r="F41" s="206">
        <f t="shared" si="3"/>
        <v>0</v>
      </c>
      <c r="G41" s="238">
        <v>0</v>
      </c>
      <c r="H41" s="208">
        <f t="shared" si="4"/>
        <v>0</v>
      </c>
    </row>
    <row r="42" spans="2:8" x14ac:dyDescent="0.2">
      <c r="B42" s="234">
        <v>20</v>
      </c>
      <c r="C42" s="235"/>
      <c r="D42" s="236"/>
      <c r="E42" s="237">
        <v>0</v>
      </c>
      <c r="F42" s="206">
        <f t="shared" si="3"/>
        <v>0</v>
      </c>
      <c r="G42" s="238">
        <v>0</v>
      </c>
      <c r="H42" s="208">
        <f t="shared" si="4"/>
        <v>0</v>
      </c>
    </row>
    <row r="43" spans="2:8" ht="13.5" thickBot="1" x14ac:dyDescent="0.25">
      <c r="B43" s="234">
        <v>21</v>
      </c>
      <c r="C43" s="235"/>
      <c r="D43" s="236"/>
      <c r="E43" s="237">
        <v>0</v>
      </c>
      <c r="F43" s="206">
        <f t="shared" si="3"/>
        <v>0</v>
      </c>
      <c r="G43" s="238">
        <v>0</v>
      </c>
      <c r="H43" s="208">
        <f t="shared" si="4"/>
        <v>0</v>
      </c>
    </row>
    <row r="44" spans="2:8" x14ac:dyDescent="0.2">
      <c r="B44" s="240"/>
      <c r="C44" s="241" t="s">
        <v>112</v>
      </c>
      <c r="D44" s="242">
        <f>SUM(D46:D65)</f>
        <v>3354</v>
      </c>
      <c r="E44" s="308">
        <f>SUM(F46:F65)</f>
        <v>0</v>
      </c>
      <c r="F44" s="309"/>
      <c r="G44" s="308">
        <f>SUM(H46:H65)</f>
        <v>0</v>
      </c>
      <c r="H44" s="310"/>
    </row>
    <row r="45" spans="2:8" x14ac:dyDescent="0.2">
      <c r="B45" s="243" t="s">
        <v>131</v>
      </c>
      <c r="C45" s="244" t="s">
        <v>4</v>
      </c>
      <c r="D45" s="245" t="s">
        <v>123</v>
      </c>
      <c r="E45" s="246" t="s">
        <v>130</v>
      </c>
      <c r="F45" s="247" t="s">
        <v>126</v>
      </c>
      <c r="G45" s="246" t="s">
        <v>130</v>
      </c>
      <c r="H45" s="248" t="s">
        <v>126</v>
      </c>
    </row>
    <row r="46" spans="2:8" ht="25.5" x14ac:dyDescent="0.2">
      <c r="B46" s="249">
        <v>1</v>
      </c>
      <c r="C46" s="250" t="str">
        <f>Riesgos!B13</f>
        <v>Salirse de la estimacion de tiempo</v>
      </c>
      <c r="D46" s="251">
        <f>Riesgos!G13</f>
        <v>463</v>
      </c>
      <c r="E46" s="207">
        <v>0</v>
      </c>
      <c r="F46" s="252">
        <f t="shared" ref="F46:F65" si="5">D46*E46</f>
        <v>0</v>
      </c>
      <c r="G46" s="207">
        <v>0</v>
      </c>
      <c r="H46" s="208">
        <f t="shared" ref="H46:H65" si="6">D46*G46</f>
        <v>0</v>
      </c>
    </row>
    <row r="47" spans="2:8" x14ac:dyDescent="0.2">
      <c r="B47" s="249">
        <f t="shared" ref="B47:B65" si="7">B46+1</f>
        <v>2</v>
      </c>
      <c r="C47" s="250" t="str">
        <f>Riesgos!B14</f>
        <v>Comunicación solo vía internet</v>
      </c>
      <c r="D47" s="251">
        <f>Riesgos!G14</f>
        <v>897</v>
      </c>
      <c r="E47" s="207"/>
      <c r="F47" s="252">
        <f t="shared" si="5"/>
        <v>0</v>
      </c>
      <c r="G47" s="207"/>
      <c r="H47" s="208">
        <f t="shared" si="6"/>
        <v>0</v>
      </c>
    </row>
    <row r="48" spans="2:8" ht="25.5" x14ac:dyDescent="0.2">
      <c r="B48" s="249">
        <f t="shared" si="7"/>
        <v>3</v>
      </c>
      <c r="C48" s="250" t="str">
        <f>Riesgos!B15</f>
        <v>Cambios en los requerimientos durante el desarrollo</v>
      </c>
      <c r="D48" s="251">
        <f>Riesgos!G15</f>
        <v>171</v>
      </c>
      <c r="E48" s="207"/>
      <c r="F48" s="252">
        <f t="shared" si="5"/>
        <v>0</v>
      </c>
      <c r="G48" s="207"/>
      <c r="H48" s="208">
        <f t="shared" si="6"/>
        <v>0</v>
      </c>
    </row>
    <row r="49" spans="2:8" ht="25.5" x14ac:dyDescent="0.2">
      <c r="B49" s="249">
        <f t="shared" si="7"/>
        <v>4</v>
      </c>
      <c r="C49" s="250" t="str">
        <f>Riesgos!B16</f>
        <v>Personal se enferme durante el desarrollo</v>
      </c>
      <c r="D49" s="251">
        <f>Riesgos!G16</f>
        <v>28</v>
      </c>
      <c r="E49" s="207"/>
      <c r="F49" s="252">
        <f t="shared" si="5"/>
        <v>0</v>
      </c>
      <c r="G49" s="207"/>
      <c r="H49" s="208">
        <f t="shared" si="6"/>
        <v>0</v>
      </c>
    </row>
    <row r="50" spans="2:8" ht="25.5" x14ac:dyDescent="0.2">
      <c r="B50" s="249">
        <f t="shared" si="7"/>
        <v>5</v>
      </c>
      <c r="C50" s="250" t="str">
        <f>Riesgos!B17</f>
        <v>Problemas de organización dentro del equipo de trabajo</v>
      </c>
      <c r="D50" s="251">
        <f>Riesgos!G17</f>
        <v>342</v>
      </c>
      <c r="E50" s="207"/>
      <c r="F50" s="252">
        <f t="shared" si="5"/>
        <v>0</v>
      </c>
      <c r="G50" s="207"/>
      <c r="H50" s="208">
        <f t="shared" si="6"/>
        <v>0</v>
      </c>
    </row>
    <row r="51" spans="2:8" ht="25.5" x14ac:dyDescent="0.2">
      <c r="B51" s="249">
        <f t="shared" si="7"/>
        <v>6</v>
      </c>
      <c r="C51" s="250" t="str">
        <f>Riesgos!B18</f>
        <v>Disponibilidad del equipo de trabajo</v>
      </c>
      <c r="D51" s="251">
        <f>Riesgos!G18</f>
        <v>641</v>
      </c>
      <c r="E51" s="207"/>
      <c r="F51" s="252">
        <f t="shared" si="5"/>
        <v>0</v>
      </c>
      <c r="G51" s="207"/>
      <c r="H51" s="208">
        <f t="shared" si="6"/>
        <v>0</v>
      </c>
    </row>
    <row r="52" spans="2:8" ht="25.5" x14ac:dyDescent="0.2">
      <c r="B52" s="249">
        <f t="shared" si="7"/>
        <v>7</v>
      </c>
      <c r="C52" s="250" t="str">
        <f>Riesgos!B19</f>
        <v>Falta de acción de los administradores</v>
      </c>
      <c r="D52" s="251">
        <f>Riesgos!G19</f>
        <v>214</v>
      </c>
      <c r="E52" s="207"/>
      <c r="F52" s="252">
        <f t="shared" si="5"/>
        <v>0</v>
      </c>
      <c r="G52" s="207"/>
      <c r="H52" s="208">
        <f t="shared" si="6"/>
        <v>0</v>
      </c>
    </row>
    <row r="53" spans="2:8" x14ac:dyDescent="0.2">
      <c r="B53" s="249">
        <f t="shared" si="7"/>
        <v>8</v>
      </c>
      <c r="C53" s="250" t="str">
        <f>Riesgos!B20</f>
        <v>Perdida de datos</v>
      </c>
      <c r="D53" s="251">
        <f>Riesgos!G20</f>
        <v>199</v>
      </c>
      <c r="E53" s="207"/>
      <c r="F53" s="252">
        <f t="shared" si="5"/>
        <v>0</v>
      </c>
      <c r="G53" s="207"/>
      <c r="H53" s="208">
        <f t="shared" si="6"/>
        <v>0</v>
      </c>
    </row>
    <row r="54" spans="2:8" ht="25.5" x14ac:dyDescent="0.2">
      <c r="B54" s="249">
        <f t="shared" si="7"/>
        <v>9</v>
      </c>
      <c r="C54" s="250" t="str">
        <f>Riesgos!B21</f>
        <v>El tiempo de respuesta del cliente</v>
      </c>
      <c r="D54" s="251">
        <f>Riesgos!G21</f>
        <v>399</v>
      </c>
      <c r="E54" s="207"/>
      <c r="F54" s="252">
        <f t="shared" si="5"/>
        <v>0</v>
      </c>
      <c r="G54" s="207"/>
      <c r="H54" s="208">
        <f t="shared" si="6"/>
        <v>0</v>
      </c>
    </row>
    <row r="55" spans="2:8" x14ac:dyDescent="0.2">
      <c r="B55" s="249">
        <f t="shared" si="7"/>
        <v>10</v>
      </c>
      <c r="C55" s="250">
        <f>Riesgos!B22</f>
        <v>0</v>
      </c>
      <c r="D55" s="251">
        <f>Riesgos!G22</f>
        <v>0</v>
      </c>
      <c r="E55" s="207"/>
      <c r="F55" s="252">
        <f t="shared" si="5"/>
        <v>0</v>
      </c>
      <c r="G55" s="207"/>
      <c r="H55" s="208">
        <f t="shared" si="6"/>
        <v>0</v>
      </c>
    </row>
    <row r="56" spans="2:8" x14ac:dyDescent="0.2">
      <c r="B56" s="249">
        <f t="shared" si="7"/>
        <v>11</v>
      </c>
      <c r="C56" s="250">
        <f>Riesgos!B23</f>
        <v>0</v>
      </c>
      <c r="D56" s="251">
        <f>Riesgos!G23</f>
        <v>0</v>
      </c>
      <c r="E56" s="207"/>
      <c r="F56" s="252">
        <f t="shared" si="5"/>
        <v>0</v>
      </c>
      <c r="G56" s="207"/>
      <c r="H56" s="208">
        <f t="shared" si="6"/>
        <v>0</v>
      </c>
    </row>
    <row r="57" spans="2:8" x14ac:dyDescent="0.2">
      <c r="B57" s="249">
        <f t="shared" si="7"/>
        <v>12</v>
      </c>
      <c r="C57" s="250">
        <f>Riesgos!B24</f>
        <v>0</v>
      </c>
      <c r="D57" s="251">
        <f>Riesgos!G24</f>
        <v>0</v>
      </c>
      <c r="E57" s="207"/>
      <c r="F57" s="252">
        <f t="shared" si="5"/>
        <v>0</v>
      </c>
      <c r="G57" s="207"/>
      <c r="H57" s="208">
        <f t="shared" si="6"/>
        <v>0</v>
      </c>
    </row>
    <row r="58" spans="2:8" x14ac:dyDescent="0.2">
      <c r="B58" s="249">
        <f t="shared" si="7"/>
        <v>13</v>
      </c>
      <c r="C58" s="250">
        <f>Riesgos!B25</f>
        <v>0</v>
      </c>
      <c r="D58" s="251">
        <f>Riesgos!G25</f>
        <v>0</v>
      </c>
      <c r="E58" s="207"/>
      <c r="F58" s="252">
        <f t="shared" si="5"/>
        <v>0</v>
      </c>
      <c r="G58" s="207"/>
      <c r="H58" s="208">
        <f t="shared" si="6"/>
        <v>0</v>
      </c>
    </row>
    <row r="59" spans="2:8" x14ac:dyDescent="0.2">
      <c r="B59" s="249">
        <f t="shared" si="7"/>
        <v>14</v>
      </c>
      <c r="C59" s="250">
        <f>Riesgos!B26</f>
        <v>0</v>
      </c>
      <c r="D59" s="251">
        <f>Riesgos!G26</f>
        <v>0</v>
      </c>
      <c r="E59" s="207"/>
      <c r="F59" s="252">
        <f t="shared" si="5"/>
        <v>0</v>
      </c>
      <c r="G59" s="207"/>
      <c r="H59" s="208">
        <f t="shared" si="6"/>
        <v>0</v>
      </c>
    </row>
    <row r="60" spans="2:8" x14ac:dyDescent="0.2">
      <c r="B60" s="249">
        <f t="shared" si="7"/>
        <v>15</v>
      </c>
      <c r="C60" s="250">
        <f>Riesgos!B27</f>
        <v>0</v>
      </c>
      <c r="D60" s="251">
        <f>Riesgos!G27</f>
        <v>0</v>
      </c>
      <c r="E60" s="207"/>
      <c r="F60" s="252">
        <f t="shared" si="5"/>
        <v>0</v>
      </c>
      <c r="G60" s="207"/>
      <c r="H60" s="208">
        <f t="shared" si="6"/>
        <v>0</v>
      </c>
    </row>
    <row r="61" spans="2:8" x14ac:dyDescent="0.2">
      <c r="B61" s="249">
        <f t="shared" si="7"/>
        <v>16</v>
      </c>
      <c r="C61" s="250">
        <f>Riesgos!B28</f>
        <v>0</v>
      </c>
      <c r="D61" s="251">
        <f>Riesgos!G28</f>
        <v>0</v>
      </c>
      <c r="E61" s="207"/>
      <c r="F61" s="252">
        <f t="shared" si="5"/>
        <v>0</v>
      </c>
      <c r="G61" s="207"/>
      <c r="H61" s="208">
        <f t="shared" si="6"/>
        <v>0</v>
      </c>
    </row>
    <row r="62" spans="2:8" x14ac:dyDescent="0.2">
      <c r="B62" s="249">
        <f t="shared" si="7"/>
        <v>17</v>
      </c>
      <c r="C62" s="250">
        <f>Riesgos!B29</f>
        <v>0</v>
      </c>
      <c r="D62" s="251">
        <f>Riesgos!G29</f>
        <v>0</v>
      </c>
      <c r="E62" s="207"/>
      <c r="F62" s="252">
        <f t="shared" si="5"/>
        <v>0</v>
      </c>
      <c r="G62" s="207"/>
      <c r="H62" s="208">
        <f t="shared" si="6"/>
        <v>0</v>
      </c>
    </row>
    <row r="63" spans="2:8" x14ac:dyDescent="0.2">
      <c r="B63" s="249">
        <f t="shared" si="7"/>
        <v>18</v>
      </c>
      <c r="C63" s="250">
        <f>Riesgos!B30</f>
        <v>0</v>
      </c>
      <c r="D63" s="251">
        <f>Riesgos!G30</f>
        <v>0</v>
      </c>
      <c r="E63" s="207"/>
      <c r="F63" s="252">
        <f t="shared" si="5"/>
        <v>0</v>
      </c>
      <c r="G63" s="207"/>
      <c r="H63" s="208">
        <f t="shared" si="6"/>
        <v>0</v>
      </c>
    </row>
    <row r="64" spans="2:8" x14ac:dyDescent="0.2">
      <c r="B64" s="249">
        <f t="shared" si="7"/>
        <v>19</v>
      </c>
      <c r="C64" s="250">
        <f>Riesgos!B31</f>
        <v>0</v>
      </c>
      <c r="D64" s="251">
        <f>Riesgos!G31</f>
        <v>0</v>
      </c>
      <c r="E64" s="207"/>
      <c r="F64" s="252">
        <f t="shared" si="5"/>
        <v>0</v>
      </c>
      <c r="G64" s="207"/>
      <c r="H64" s="208">
        <f t="shared" si="6"/>
        <v>0</v>
      </c>
    </row>
    <row r="65" spans="2:8" ht="13.5" thickBot="1" x14ac:dyDescent="0.25">
      <c r="B65" s="253">
        <f t="shared" si="7"/>
        <v>20</v>
      </c>
      <c r="C65" s="254">
        <f>Riesgos!B32</f>
        <v>0</v>
      </c>
      <c r="D65" s="255">
        <f>Riesgos!G32</f>
        <v>0</v>
      </c>
      <c r="E65" s="256"/>
      <c r="F65" s="257">
        <f t="shared" si="5"/>
        <v>0</v>
      </c>
      <c r="G65" s="256"/>
      <c r="H65" s="222">
        <f t="shared" si="6"/>
        <v>0</v>
      </c>
    </row>
  </sheetData>
  <mergeCells count="13">
    <mergeCell ref="G10:H10"/>
    <mergeCell ref="E10:F10"/>
    <mergeCell ref="B7:H7"/>
    <mergeCell ref="E8:F8"/>
    <mergeCell ref="G8:H8"/>
    <mergeCell ref="E9:F9"/>
    <mergeCell ref="G9:H9"/>
    <mergeCell ref="E11:F11"/>
    <mergeCell ref="G11:H11"/>
    <mergeCell ref="E44:F44"/>
    <mergeCell ref="G44:H44"/>
    <mergeCell ref="E21:F21"/>
    <mergeCell ref="G21:H21"/>
  </mergeCells>
  <phoneticPr fontId="13" type="noConversion"/>
  <pageMargins left="0.39370078740157483" right="0.39370078740157483" top="0.39370078740157483" bottom="0.39370078740157483" header="0" footer="0"/>
  <pageSetup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J7"/>
  <sheetViews>
    <sheetView zoomScale="85" workbookViewId="0">
      <selection activeCell="B31" sqref="B31"/>
    </sheetView>
  </sheetViews>
  <sheetFormatPr baseColWidth="10" defaultColWidth="9.140625" defaultRowHeight="12.75" x14ac:dyDescent="0.2"/>
  <cols>
    <col min="1" max="1" width="9.140625" customWidth="1"/>
    <col min="2" max="2" width="35.7109375" customWidth="1"/>
    <col min="3" max="10" width="15.5703125" customWidth="1"/>
  </cols>
  <sheetData>
    <row r="2" spans="2:10" x14ac:dyDescent="0.2">
      <c r="C2" s="329" t="s">
        <v>107</v>
      </c>
      <c r="D2" s="329"/>
      <c r="E2" s="329"/>
      <c r="F2" s="329"/>
      <c r="G2" s="329"/>
      <c r="H2" s="329"/>
      <c r="I2" s="329"/>
      <c r="J2" s="329"/>
    </row>
    <row r="3" spans="2:10" ht="38.25" x14ac:dyDescent="0.2">
      <c r="B3" s="165" t="s">
        <v>59</v>
      </c>
      <c r="C3" s="166" t="s">
        <v>92</v>
      </c>
      <c r="D3" s="166" t="s">
        <v>109</v>
      </c>
      <c r="E3" s="166" t="s">
        <v>110</v>
      </c>
      <c r="F3" s="166" t="s">
        <v>93</v>
      </c>
      <c r="G3" s="166" t="s">
        <v>94</v>
      </c>
      <c r="H3" s="166" t="s">
        <v>95</v>
      </c>
      <c r="I3" s="166" t="s">
        <v>96</v>
      </c>
      <c r="J3" s="167" t="s">
        <v>97</v>
      </c>
    </row>
    <row r="4" spans="2:10" x14ac:dyDescent="0.2">
      <c r="B4" s="165"/>
      <c r="C4" s="168"/>
      <c r="D4" s="168"/>
      <c r="E4" s="168"/>
      <c r="F4" s="168"/>
      <c r="G4" s="168"/>
      <c r="H4" s="168"/>
      <c r="I4" s="168"/>
      <c r="J4" s="168"/>
    </row>
    <row r="5" spans="2:10" x14ac:dyDescent="0.2">
      <c r="B5" s="165"/>
      <c r="C5" s="168"/>
      <c r="D5" s="168"/>
      <c r="E5" s="168"/>
      <c r="F5" s="168"/>
      <c r="G5" s="168"/>
      <c r="H5" s="168"/>
      <c r="I5" s="168"/>
      <c r="J5" s="168"/>
    </row>
    <row r="6" spans="2:10" x14ac:dyDescent="0.2">
      <c r="B6" s="165"/>
      <c r="C6" s="168"/>
      <c r="D6" s="168"/>
      <c r="E6" s="168"/>
      <c r="F6" s="168"/>
      <c r="G6" s="168"/>
      <c r="H6" s="168"/>
      <c r="I6" s="168"/>
      <c r="J6" s="168"/>
    </row>
    <row r="7" spans="2:10" x14ac:dyDescent="0.2">
      <c r="B7" s="165"/>
      <c r="C7" s="168"/>
      <c r="D7" s="168"/>
      <c r="E7" s="168"/>
      <c r="F7" s="168"/>
      <c r="G7" s="168"/>
      <c r="H7" s="168"/>
      <c r="I7" s="168"/>
      <c r="J7" s="168"/>
    </row>
  </sheetData>
  <mergeCells count="1">
    <mergeCell ref="C2:J2"/>
  </mergeCells>
  <phoneticPr fontId="13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2"/>
  <dimension ref="A1:C36"/>
  <sheetViews>
    <sheetView topLeftCell="A23" workbookViewId="0">
      <selection activeCell="A36" sqref="A36"/>
    </sheetView>
  </sheetViews>
  <sheetFormatPr baseColWidth="10" defaultColWidth="9.140625" defaultRowHeight="12.75" x14ac:dyDescent="0.2"/>
  <cols>
    <col min="1" max="1" width="4.28515625" customWidth="1"/>
    <col min="2" max="2" width="61.42578125" bestFit="1" customWidth="1"/>
  </cols>
  <sheetData>
    <row r="1" spans="1:3" x14ac:dyDescent="0.2">
      <c r="A1" s="330" t="s">
        <v>29</v>
      </c>
      <c r="B1" s="330"/>
      <c r="C1" s="330"/>
    </row>
    <row r="2" spans="1:3" x14ac:dyDescent="0.2">
      <c r="A2" s="3">
        <v>2.1</v>
      </c>
      <c r="B2" s="3" t="s">
        <v>30</v>
      </c>
      <c r="C2" s="3"/>
    </row>
    <row r="3" spans="1:3" x14ac:dyDescent="0.2">
      <c r="B3" t="s">
        <v>27</v>
      </c>
      <c r="C3">
        <v>1</v>
      </c>
    </row>
    <row r="4" spans="1:3" x14ac:dyDescent="0.2">
      <c r="B4" t="s">
        <v>28</v>
      </c>
      <c r="C4">
        <v>2</v>
      </c>
    </row>
    <row r="5" spans="1:3" x14ac:dyDescent="0.2">
      <c r="A5" s="3">
        <v>2.2000000000000002</v>
      </c>
      <c r="B5" s="3" t="s">
        <v>12</v>
      </c>
      <c r="C5" s="3"/>
    </row>
    <row r="6" spans="1:3" x14ac:dyDescent="0.2">
      <c r="B6" t="s">
        <v>31</v>
      </c>
      <c r="C6">
        <v>1</v>
      </c>
    </row>
    <row r="7" spans="1:3" x14ac:dyDescent="0.2">
      <c r="B7" t="s">
        <v>32</v>
      </c>
      <c r="C7">
        <v>2</v>
      </c>
    </row>
    <row r="8" spans="1:3" x14ac:dyDescent="0.2">
      <c r="B8" t="s">
        <v>33</v>
      </c>
      <c r="C8">
        <v>3</v>
      </c>
    </row>
    <row r="9" spans="1:3" x14ac:dyDescent="0.2">
      <c r="A9" s="3">
        <v>2.2999999999999998</v>
      </c>
      <c r="B9" s="3" t="s">
        <v>14</v>
      </c>
      <c r="C9" s="3"/>
    </row>
    <row r="10" spans="1:3" x14ac:dyDescent="0.2">
      <c r="B10" t="s">
        <v>34</v>
      </c>
      <c r="C10">
        <v>1</v>
      </c>
    </row>
    <row r="11" spans="1:3" x14ac:dyDescent="0.2">
      <c r="B11" t="s">
        <v>35</v>
      </c>
      <c r="C11">
        <v>2</v>
      </c>
    </row>
    <row r="12" spans="1:3" x14ac:dyDescent="0.2">
      <c r="B12" t="s">
        <v>36</v>
      </c>
      <c r="C12">
        <v>3</v>
      </c>
    </row>
    <row r="13" spans="1:3" x14ac:dyDescent="0.2">
      <c r="A13" s="3">
        <v>2.4</v>
      </c>
      <c r="B13" s="3" t="s">
        <v>16</v>
      </c>
      <c r="C13" s="3"/>
    </row>
    <row r="14" spans="1:3" x14ac:dyDescent="0.2">
      <c r="B14" t="s">
        <v>37</v>
      </c>
      <c r="C14">
        <v>1</v>
      </c>
    </row>
    <row r="15" spans="1:3" x14ac:dyDescent="0.2">
      <c r="B15" t="s">
        <v>38</v>
      </c>
      <c r="C15">
        <v>2</v>
      </c>
    </row>
    <row r="16" spans="1:3" x14ac:dyDescent="0.2">
      <c r="B16" t="s">
        <v>39</v>
      </c>
      <c r="C16">
        <v>3</v>
      </c>
    </row>
    <row r="17" spans="1:3" x14ac:dyDescent="0.2">
      <c r="A17" s="3">
        <v>2.5</v>
      </c>
      <c r="B17" s="3" t="s">
        <v>43</v>
      </c>
      <c r="C17" s="3"/>
    </row>
    <row r="18" spans="1:3" x14ac:dyDescent="0.2">
      <c r="B18" t="s">
        <v>40</v>
      </c>
      <c r="C18">
        <v>1</v>
      </c>
    </row>
    <row r="19" spans="1:3" x14ac:dyDescent="0.2">
      <c r="B19" t="s">
        <v>41</v>
      </c>
      <c r="C19">
        <v>2</v>
      </c>
    </row>
    <row r="20" spans="1:3" x14ac:dyDescent="0.2">
      <c r="B20" t="s">
        <v>42</v>
      </c>
      <c r="C20">
        <v>3</v>
      </c>
    </row>
    <row r="21" spans="1:3" x14ac:dyDescent="0.2">
      <c r="A21" s="3">
        <v>2.6</v>
      </c>
      <c r="B21" s="3" t="s">
        <v>44</v>
      </c>
      <c r="C21" s="3"/>
    </row>
    <row r="22" spans="1:3" x14ac:dyDescent="0.2">
      <c r="B22" t="s">
        <v>45</v>
      </c>
      <c r="C22">
        <v>1</v>
      </c>
    </row>
    <row r="23" spans="1:3" x14ac:dyDescent="0.2">
      <c r="B23" t="s">
        <v>46</v>
      </c>
      <c r="C23">
        <v>2</v>
      </c>
    </row>
    <row r="24" spans="1:3" x14ac:dyDescent="0.2">
      <c r="B24" t="s">
        <v>47</v>
      </c>
      <c r="C24">
        <v>3</v>
      </c>
    </row>
    <row r="25" spans="1:3" x14ac:dyDescent="0.2">
      <c r="A25" s="3">
        <v>2.7</v>
      </c>
      <c r="B25" s="3" t="s">
        <v>51</v>
      </c>
      <c r="C25" s="3"/>
    </row>
    <row r="26" spans="1:3" x14ac:dyDescent="0.2">
      <c r="B26" t="s">
        <v>48</v>
      </c>
      <c r="C26">
        <v>1</v>
      </c>
    </row>
    <row r="27" spans="1:3" x14ac:dyDescent="0.2">
      <c r="B27" t="s">
        <v>49</v>
      </c>
      <c r="C27">
        <v>2</v>
      </c>
    </row>
    <row r="28" spans="1:3" x14ac:dyDescent="0.2">
      <c r="B28" t="s">
        <v>50</v>
      </c>
      <c r="C28">
        <v>3</v>
      </c>
    </row>
    <row r="29" spans="1:3" x14ac:dyDescent="0.2">
      <c r="A29" s="3">
        <v>2.8</v>
      </c>
      <c r="B29" s="3" t="s">
        <v>52</v>
      </c>
      <c r="C29" s="3"/>
    </row>
    <row r="30" spans="1:3" x14ac:dyDescent="0.2">
      <c r="B30" t="s">
        <v>53</v>
      </c>
      <c r="C30">
        <v>1</v>
      </c>
    </row>
    <row r="31" spans="1:3" x14ac:dyDescent="0.2">
      <c r="B31" t="s">
        <v>54</v>
      </c>
      <c r="C31">
        <v>2</v>
      </c>
    </row>
    <row r="32" spans="1:3" x14ac:dyDescent="0.2">
      <c r="B32" t="s">
        <v>58</v>
      </c>
      <c r="C32">
        <v>3</v>
      </c>
    </row>
    <row r="33" spans="1:3" x14ac:dyDescent="0.2">
      <c r="A33" s="3">
        <v>2.9</v>
      </c>
      <c r="B33" s="3" t="s">
        <v>26</v>
      </c>
    </row>
    <row r="34" spans="1:3" x14ac:dyDescent="0.2">
      <c r="B34" t="s">
        <v>55</v>
      </c>
      <c r="C34">
        <v>1</v>
      </c>
    </row>
    <row r="35" spans="1:3" x14ac:dyDescent="0.2">
      <c r="B35" t="s">
        <v>56</v>
      </c>
      <c r="C35">
        <v>2</v>
      </c>
    </row>
    <row r="36" spans="1:3" x14ac:dyDescent="0.2">
      <c r="B36" t="s">
        <v>57</v>
      </c>
      <c r="C36">
        <v>3</v>
      </c>
    </row>
  </sheetData>
  <mergeCells count="1">
    <mergeCell ref="A1:C1"/>
  </mergeCells>
  <phoneticPr fontId="0" type="noConversion"/>
  <printOptions gridLines="1"/>
  <pageMargins left="0.92" right="0.74803149606299213" top="0.89" bottom="0.82677165354330717" header="0.19685039370078741" footer="0.51181102362204722"/>
  <pageSetup orientation="portrait" r:id="rId1"/>
  <headerFooter alignWithMargins="0">
    <oddHeader>&amp;CServicios Telepro, S.A. de C.V.&amp;R&amp;T</oddHeader>
    <oddFooter>&amp;R&amp;P/&amp;N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F22"/>
  <sheetViews>
    <sheetView zoomScaleNormal="100" workbookViewId="0">
      <selection activeCell="A4" sqref="A4"/>
    </sheetView>
  </sheetViews>
  <sheetFormatPr baseColWidth="10" defaultColWidth="9.140625" defaultRowHeight="12.75" x14ac:dyDescent="0.2"/>
  <cols>
    <col min="1" max="1" width="9.140625" style="170" customWidth="1"/>
    <col min="2" max="2" width="16.85546875" style="170" customWidth="1"/>
    <col min="3" max="3" width="24.140625" style="170" customWidth="1"/>
    <col min="4" max="4" width="25.28515625" style="170" customWidth="1"/>
    <col min="5" max="5" width="16" style="170" customWidth="1"/>
    <col min="6" max="6" width="16.28515625" style="170" customWidth="1"/>
    <col min="7" max="16384" width="9.140625" style="170"/>
  </cols>
  <sheetData>
    <row r="1" spans="2:6" ht="15.75" x14ac:dyDescent="0.25">
      <c r="B1" s="174" t="s">
        <v>150</v>
      </c>
    </row>
    <row r="2" spans="2:6" ht="22.5" customHeight="1" x14ac:dyDescent="0.2">
      <c r="B2" s="169" t="s">
        <v>141</v>
      </c>
      <c r="C2" s="169" t="s">
        <v>142</v>
      </c>
      <c r="D2" s="169" t="s">
        <v>143</v>
      </c>
      <c r="E2" s="169" t="s">
        <v>144</v>
      </c>
      <c r="F2" s="169" t="s">
        <v>61</v>
      </c>
    </row>
    <row r="3" spans="2:6" x14ac:dyDescent="0.2">
      <c r="B3" s="171">
        <v>2</v>
      </c>
      <c r="C3" s="263" t="s">
        <v>194</v>
      </c>
      <c r="D3" s="263" t="s">
        <v>195</v>
      </c>
      <c r="E3" s="263" t="s">
        <v>196</v>
      </c>
      <c r="F3" s="173">
        <v>44079</v>
      </c>
    </row>
    <row r="4" spans="2:6" x14ac:dyDescent="0.2">
      <c r="B4" s="171"/>
      <c r="C4" s="171"/>
      <c r="D4" s="171"/>
      <c r="E4" s="171"/>
      <c r="F4" s="171"/>
    </row>
    <row r="5" spans="2:6" x14ac:dyDescent="0.2">
      <c r="B5" s="172"/>
      <c r="C5" s="172"/>
      <c r="D5" s="172"/>
      <c r="E5" s="172"/>
      <c r="F5" s="172"/>
    </row>
    <row r="6" spans="2:6" x14ac:dyDescent="0.2">
      <c r="B6" s="172"/>
      <c r="C6" s="172"/>
      <c r="D6" s="172"/>
      <c r="E6" s="172"/>
      <c r="F6" s="172"/>
    </row>
    <row r="7" spans="2:6" x14ac:dyDescent="0.2">
      <c r="B7" s="172"/>
      <c r="C7" s="172"/>
      <c r="D7" s="172"/>
      <c r="E7" s="172"/>
      <c r="F7" s="172"/>
    </row>
    <row r="8" spans="2:6" x14ac:dyDescent="0.2">
      <c r="B8" s="172"/>
      <c r="C8" s="172"/>
      <c r="D8" s="172"/>
      <c r="E8" s="172"/>
      <c r="F8" s="172"/>
    </row>
    <row r="9" spans="2:6" x14ac:dyDescent="0.2">
      <c r="B9" s="172"/>
      <c r="C9" s="172"/>
      <c r="D9" s="172"/>
      <c r="E9" s="172"/>
      <c r="F9" s="172"/>
    </row>
    <row r="10" spans="2:6" x14ac:dyDescent="0.2">
      <c r="B10" s="172"/>
      <c r="C10" s="172"/>
      <c r="D10" s="172"/>
      <c r="E10" s="172"/>
      <c r="F10" s="172"/>
    </row>
    <row r="11" spans="2:6" x14ac:dyDescent="0.2">
      <c r="B11" s="172"/>
      <c r="C11" s="172"/>
      <c r="D11" s="172"/>
      <c r="E11" s="172"/>
      <c r="F11" s="172"/>
    </row>
    <row r="19" spans="2:6" ht="15.75" x14ac:dyDescent="0.25">
      <c r="B19" s="174" t="s">
        <v>149</v>
      </c>
    </row>
    <row r="20" spans="2:6" x14ac:dyDescent="0.2">
      <c r="B20" s="169" t="s">
        <v>141</v>
      </c>
      <c r="C20" s="169" t="s">
        <v>142</v>
      </c>
      <c r="D20" s="169" t="s">
        <v>143</v>
      </c>
      <c r="E20" s="169" t="s">
        <v>144</v>
      </c>
      <c r="F20" s="169" t="s">
        <v>61</v>
      </c>
    </row>
    <row r="21" spans="2:6" x14ac:dyDescent="0.2">
      <c r="B21" s="171" t="s">
        <v>145</v>
      </c>
      <c r="C21" s="171" t="s">
        <v>146</v>
      </c>
      <c r="D21" s="171" t="s">
        <v>147</v>
      </c>
      <c r="E21" s="171" t="s">
        <v>148</v>
      </c>
      <c r="F21" s="173">
        <v>40003</v>
      </c>
    </row>
    <row r="22" spans="2:6" x14ac:dyDescent="0.2">
      <c r="B22" s="171"/>
      <c r="C22" s="171"/>
      <c r="D22" s="171"/>
      <c r="E22" s="171"/>
      <c r="F22" s="171"/>
    </row>
  </sheetData>
  <phoneticPr fontId="29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M85"/>
  <sheetViews>
    <sheetView view="pageLayout" topLeftCell="A7" zoomScale="85" zoomScaleNormal="100" zoomScalePageLayoutView="85" workbookViewId="0">
      <selection activeCell="B15" sqref="B15:J15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4" t="s">
        <v>65</v>
      </c>
      <c r="B11" s="275"/>
      <c r="C11" s="275"/>
      <c r="D11" s="275"/>
      <c r="E11" s="275"/>
      <c r="F11" s="275"/>
      <c r="G11" s="275"/>
      <c r="H11" s="275"/>
      <c r="I11" s="275"/>
      <c r="J11" s="276"/>
      <c r="K11" s="23"/>
    </row>
    <row r="12" spans="1:12" customFormat="1" ht="12.75" x14ac:dyDescent="0.2">
      <c r="A12" s="24" t="s">
        <v>60</v>
      </c>
      <c r="B12" s="261" t="s">
        <v>178</v>
      </c>
      <c r="C12" s="258"/>
      <c r="D12" s="258"/>
      <c r="E12" s="258"/>
      <c r="F12" s="258"/>
      <c r="G12" s="2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2" t="s">
        <v>159</v>
      </c>
      <c r="C15" s="283"/>
      <c r="D15" s="283"/>
      <c r="E15" s="283"/>
      <c r="F15" s="283"/>
      <c r="G15" s="283"/>
      <c r="H15" s="283"/>
      <c r="I15" s="283"/>
      <c r="J15" s="283"/>
      <c r="K15" s="259"/>
    </row>
    <row r="16" spans="1:12" ht="33.75" customHeight="1" x14ac:dyDescent="0.2">
      <c r="A16" s="272" t="s">
        <v>0</v>
      </c>
      <c r="B16" s="273"/>
      <c r="C16" s="277" t="s">
        <v>86</v>
      </c>
      <c r="D16" s="278"/>
      <c r="E16" s="279"/>
      <c r="F16" s="273" t="s">
        <v>1</v>
      </c>
      <c r="G16" s="273"/>
      <c r="H16" s="273"/>
      <c r="I16" s="280" t="s">
        <v>2</v>
      </c>
      <c r="J16" s="281"/>
      <c r="K16" s="281"/>
      <c r="L16" s="281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70" t="s">
        <v>135</v>
      </c>
      <c r="B18" s="271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2</v>
      </c>
      <c r="G19" s="10"/>
      <c r="H19" s="10"/>
      <c r="I19" s="19">
        <f>C19*F19</f>
        <v>8</v>
      </c>
      <c r="J19" s="19">
        <f>D19*G19</f>
        <v>0</v>
      </c>
      <c r="K19" s="68">
        <f>E19*H19</f>
        <v>0</v>
      </c>
      <c r="L19" s="2">
        <f>I19+J19+K19</f>
        <v>8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I28" si="0">C20*F20</f>
        <v>4</v>
      </c>
      <c r="J20" s="19">
        <f t="shared" ref="J20:J28" si="1">D20*G20</f>
        <v>0</v>
      </c>
      <c r="K20" s="68">
        <f t="shared" ref="K20:K28" si="2">E20*H20</f>
        <v>0</v>
      </c>
      <c r="L20" s="2">
        <f t="shared" ref="L20:L28" si="3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1"/>
        <v>0</v>
      </c>
      <c r="K21" s="68">
        <f t="shared" si="2"/>
        <v>0</v>
      </c>
      <c r="L21" s="2">
        <f t="shared" si="3"/>
        <v>4</v>
      </c>
    </row>
    <row r="22" spans="1:12" x14ac:dyDescent="0.2">
      <c r="A22" s="270" t="s">
        <v>136</v>
      </c>
      <c r="B22" s="271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/>
      <c r="G23" s="10"/>
      <c r="H23" s="10"/>
      <c r="I23" s="19">
        <f t="shared" si="0"/>
        <v>0</v>
      </c>
      <c r="J23" s="19">
        <f t="shared" si="1"/>
        <v>0</v>
      </c>
      <c r="K23" s="68">
        <f t="shared" si="2"/>
        <v>0</v>
      </c>
      <c r="L23" s="2">
        <f t="shared" si="3"/>
        <v>0</v>
      </c>
    </row>
    <row r="24" spans="1:12" x14ac:dyDescent="0.2">
      <c r="A24" s="270" t="s">
        <v>137</v>
      </c>
      <c r="B24" s="271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1"/>
        <v>0</v>
      </c>
      <c r="K25" s="68">
        <f t="shared" si="2"/>
        <v>0</v>
      </c>
      <c r="L25" s="2">
        <f t="shared" si="3"/>
        <v>0</v>
      </c>
    </row>
    <row r="26" spans="1:12" x14ac:dyDescent="0.2">
      <c r="A26" s="270" t="s">
        <v>5</v>
      </c>
      <c r="B26" s="271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4</v>
      </c>
      <c r="G27" s="10"/>
      <c r="H27" s="10"/>
      <c r="I27" s="19">
        <f t="shared" si="0"/>
        <v>16</v>
      </c>
      <c r="J27" s="19">
        <f t="shared" si="1"/>
        <v>0</v>
      </c>
      <c r="K27" s="68">
        <f t="shared" si="2"/>
        <v>0</v>
      </c>
      <c r="L27" s="2">
        <f t="shared" si="3"/>
        <v>16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/>
      <c r="G28" s="10"/>
      <c r="H28" s="10"/>
      <c r="I28" s="19">
        <f t="shared" si="0"/>
        <v>0</v>
      </c>
      <c r="J28" s="19">
        <f t="shared" si="1"/>
        <v>0</v>
      </c>
      <c r="K28" s="68">
        <f t="shared" si="2"/>
        <v>0</v>
      </c>
      <c r="L28" s="2">
        <f t="shared" si="3"/>
        <v>0</v>
      </c>
    </row>
    <row r="29" spans="1:12" ht="13.5" thickBot="1" x14ac:dyDescent="0.25">
      <c r="A29" s="71" t="str">
        <f>"Tamaño:"&amp;B15</f>
        <v>Tamaño:	Formulario para crear un usuario para cada investigador o administrador cuente con un nombre y una contraseña</v>
      </c>
      <c r="B29" s="67"/>
      <c r="C29" s="72"/>
      <c r="D29" s="72"/>
      <c r="E29" s="72"/>
      <c r="F29" s="48">
        <f>SUM(F19:F28)</f>
        <v>10</v>
      </c>
      <c r="G29" s="48">
        <f>SUM(G18:G28)</f>
        <v>0</v>
      </c>
      <c r="H29" s="48">
        <f>SUM(H19:H28)</f>
        <v>0</v>
      </c>
      <c r="I29" s="73">
        <f>SUM(I18:I28)</f>
        <v>32</v>
      </c>
      <c r="J29" s="73">
        <f>SUM(J18:J28)</f>
        <v>0</v>
      </c>
      <c r="K29" s="74">
        <f>SUM(K18:K28)</f>
        <v>0</v>
      </c>
      <c r="L29" s="74">
        <f>SUM(L19:L28)</f>
        <v>32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42.666666666666664</v>
      </c>
      <c r="J31" s="84">
        <f>J29*Complejidad!$G$25</f>
        <v>0</v>
      </c>
      <c r="K31" s="85">
        <f>K29*Complejidad!$G$25</f>
        <v>0</v>
      </c>
      <c r="L31" s="85">
        <f>L29*Complejidad!$G$25</f>
        <v>42.666666666666664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42.666666666666664</v>
      </c>
      <c r="J35" s="84">
        <f>J31/$C$33</f>
        <v>0</v>
      </c>
      <c r="K35" s="85">
        <f>K31/$C$33</f>
        <v>0</v>
      </c>
      <c r="L35" s="164">
        <f>L31/$C$33</f>
        <v>42.666666666666664</v>
      </c>
    </row>
    <row r="52" spans="13:13" ht="12.75" x14ac:dyDescent="0.2">
      <c r="M52" s="61"/>
    </row>
    <row r="53" spans="13:13" ht="12.75" x14ac:dyDescent="0.2">
      <c r="M53" s="62"/>
    </row>
    <row r="56" spans="13:13" ht="12.75" x14ac:dyDescent="0.2">
      <c r="M56" s="61"/>
    </row>
    <row r="57" spans="13:13" ht="12.75" x14ac:dyDescent="0.2">
      <c r="M57" s="62"/>
    </row>
    <row r="58" spans="13:13" ht="12.75" x14ac:dyDescent="0.2">
      <c r="M58" s="61"/>
    </row>
    <row r="79" spans="1:13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3" spans="1:13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</sheetData>
  <dataConsolidate/>
  <mergeCells count="10">
    <mergeCell ref="A26:B26"/>
    <mergeCell ref="A18:B18"/>
    <mergeCell ref="A22:B22"/>
    <mergeCell ref="A16:B16"/>
    <mergeCell ref="A11:J11"/>
    <mergeCell ref="A24:B24"/>
    <mergeCell ref="C16:E16"/>
    <mergeCell ref="I16:L16"/>
    <mergeCell ref="F16:H16"/>
    <mergeCell ref="B15:J15"/>
  </mergeCells>
  <phoneticPr fontId="0" type="noConversion"/>
  <printOptions horizontalCentered="1"/>
  <pageMargins left="0.31496062992125984" right="0.31496062992125984" top="1.0208333333333333" bottom="0.98425196850393704" header="0.35433070866141736" footer="0.35433070866141736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 sizeWithCells="1">
              <from>
                <xdr:col>9</xdr:col>
                <xdr:colOff>504825</xdr:colOff>
                <xdr:row>15</xdr:row>
                <xdr:rowOff>0</xdr:rowOff>
              </from>
              <to>
                <xdr:col>11</xdr:col>
                <xdr:colOff>0</xdr:colOff>
                <xdr:row>15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L85"/>
  <sheetViews>
    <sheetView view="pageLayout" topLeftCell="A11" zoomScaleNormal="100" workbookViewId="0">
      <selection activeCell="B12" sqref="B12:B14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4" t="s">
        <v>65</v>
      </c>
      <c r="B11" s="275"/>
      <c r="C11" s="275"/>
      <c r="D11" s="275"/>
      <c r="E11" s="275"/>
      <c r="F11" s="275"/>
      <c r="G11" s="275"/>
      <c r="H11" s="275"/>
      <c r="I11" s="275"/>
      <c r="J11" s="276"/>
      <c r="K11" s="23"/>
    </row>
    <row r="12" spans="1:12" customFormat="1" ht="12.75" x14ac:dyDescent="0.2">
      <c r="A12" s="24" t="s">
        <v>60</v>
      </c>
      <c r="B12" s="261" t="s">
        <v>157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158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60" t="s">
        <v>160</v>
      </c>
      <c r="C15" s="64"/>
      <c r="D15" s="64"/>
      <c r="E15" s="64"/>
      <c r="F15" s="64"/>
      <c r="G15" s="64"/>
      <c r="H15" s="64"/>
      <c r="I15" s="65"/>
      <c r="J15" s="66"/>
      <c r="K15" s="27"/>
    </row>
    <row r="16" spans="1:12" ht="33.75" customHeight="1" x14ac:dyDescent="0.2">
      <c r="A16" s="272" t="s">
        <v>0</v>
      </c>
      <c r="B16" s="273"/>
      <c r="C16" s="277" t="s">
        <v>86</v>
      </c>
      <c r="D16" s="278"/>
      <c r="E16" s="279"/>
      <c r="F16" s="273" t="s">
        <v>1</v>
      </c>
      <c r="G16" s="273"/>
      <c r="H16" s="273"/>
      <c r="I16" s="280" t="s">
        <v>2</v>
      </c>
      <c r="J16" s="281"/>
      <c r="K16" s="281"/>
      <c r="L16" s="281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70" t="s">
        <v>135</v>
      </c>
      <c r="B18" s="271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4</v>
      </c>
      <c r="G19" s="10"/>
      <c r="H19" s="10"/>
      <c r="I19" s="19">
        <f>C19*F19</f>
        <v>16</v>
      </c>
      <c r="J19" s="19">
        <f>D19*G19</f>
        <v>0</v>
      </c>
      <c r="K19" s="68">
        <f>E19*H19</f>
        <v>0</v>
      </c>
      <c r="L19" s="2">
        <f>I19+J19+K19</f>
        <v>16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0"/>
        <v>0</v>
      </c>
      <c r="K21" s="68">
        <f t="shared" si="0"/>
        <v>0</v>
      </c>
      <c r="L21" s="2">
        <f t="shared" si="1"/>
        <v>4</v>
      </c>
    </row>
    <row r="22" spans="1:12" x14ac:dyDescent="0.2">
      <c r="A22" s="270" t="s">
        <v>136</v>
      </c>
      <c r="B22" s="271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4</v>
      </c>
      <c r="G23" s="10"/>
      <c r="H23" s="10"/>
      <c r="I23" s="19">
        <f t="shared" si="0"/>
        <v>16</v>
      </c>
      <c r="J23" s="19">
        <f t="shared" si="0"/>
        <v>0</v>
      </c>
      <c r="K23" s="68">
        <f t="shared" si="0"/>
        <v>0</v>
      </c>
      <c r="L23" s="2">
        <f t="shared" si="1"/>
        <v>16</v>
      </c>
    </row>
    <row r="24" spans="1:12" x14ac:dyDescent="0.2">
      <c r="A24" s="270" t="s">
        <v>137</v>
      </c>
      <c r="B24" s="271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70" t="s">
        <v>5</v>
      </c>
      <c r="B26" s="271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4</v>
      </c>
      <c r="G27" s="10"/>
      <c r="H27" s="10"/>
      <c r="I27" s="19">
        <f t="shared" si="0"/>
        <v>16</v>
      </c>
      <c r="J27" s="19">
        <f t="shared" si="0"/>
        <v>0</v>
      </c>
      <c r="K27" s="68">
        <f t="shared" si="0"/>
        <v>0</v>
      </c>
      <c r="L27" s="2">
        <f t="shared" si="1"/>
        <v>16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/>
      <c r="G28" s="10"/>
      <c r="H28" s="10"/>
      <c r="I28" s="19">
        <f t="shared" si="0"/>
        <v>0</v>
      </c>
      <c r="J28" s="19">
        <f t="shared" si="0"/>
        <v>0</v>
      </c>
      <c r="K28" s="68">
        <f t="shared" si="0"/>
        <v>0</v>
      </c>
      <c r="L28" s="2">
        <f t="shared" si="1"/>
        <v>0</v>
      </c>
    </row>
    <row r="29" spans="1:12" ht="13.5" thickBot="1" x14ac:dyDescent="0.25">
      <c r="A29" s="71" t="str">
        <f>"Tamaño:"&amp;B15</f>
        <v>Tamaño:          Formulario para el registro de proyectos o investigaciones:</v>
      </c>
      <c r="B29" s="67"/>
      <c r="C29" s="72"/>
      <c r="D29" s="72"/>
      <c r="E29" s="72"/>
      <c r="F29" s="48">
        <f>SUM(F19:F28)</f>
        <v>16</v>
      </c>
      <c r="G29" s="48">
        <f>SUM(G18:G28)</f>
        <v>0</v>
      </c>
      <c r="H29" s="48">
        <f>SUM(H19:H28)</f>
        <v>0</v>
      </c>
      <c r="I29" s="73">
        <f>SUM(I18:I28)</f>
        <v>56</v>
      </c>
      <c r="J29" s="73">
        <f>SUM(J18:J28)</f>
        <v>0</v>
      </c>
      <c r="K29" s="74">
        <f>SUM(K18:K28)</f>
        <v>0</v>
      </c>
      <c r="L29" s="74">
        <f>SUM(L19:L28)</f>
        <v>56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74.666666666666657</v>
      </c>
      <c r="J31" s="84">
        <f>J29*Complejidad!$G$25</f>
        <v>0</v>
      </c>
      <c r="K31" s="85">
        <f>K29*Complejidad!$G$25</f>
        <v>0</v>
      </c>
      <c r="L31" s="85">
        <f>L29*Complejidad!$G$25</f>
        <v>74.666666666666657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74.666666666666657</v>
      </c>
      <c r="J35" s="84">
        <f>J31/$C$33</f>
        <v>0</v>
      </c>
      <c r="K35" s="85">
        <f>K31/$C$33</f>
        <v>0</v>
      </c>
      <c r="L35" s="164">
        <f>L31/$C$33</f>
        <v>74.666666666666657</v>
      </c>
    </row>
    <row r="70" spans="1:12" ht="0.75" customHeight="1" x14ac:dyDescent="0.2"/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9">
    <mergeCell ref="A24:B24"/>
    <mergeCell ref="A26:B26"/>
    <mergeCell ref="F16:H16"/>
    <mergeCell ref="A11:J11"/>
    <mergeCell ref="C16:E16"/>
    <mergeCell ref="I16:L16"/>
    <mergeCell ref="A18:B18"/>
    <mergeCell ref="A16:B16"/>
    <mergeCell ref="A22:B22"/>
  </mergeCells>
  <phoneticPr fontId="0" type="noConversion"/>
  <printOptions horizontalCentered="1"/>
  <pageMargins left="0.25" right="0.24166666666666667" top="0.9" bottom="1.1083333333333334" header="0.35433070866141736" footer="0.35433070866141736"/>
  <pageSetup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4817" r:id="rId4">
          <objectPr defaultSize="0" autoPict="0" r:id="rId5">
            <anchor moveWithCells="1" sizeWithCells="1">
              <from>
                <xdr:col>9</xdr:col>
                <xdr:colOff>504825</xdr:colOff>
                <xdr:row>15</xdr:row>
                <xdr:rowOff>0</xdr:rowOff>
              </from>
              <to>
                <xdr:col>11</xdr:col>
                <xdr:colOff>0</xdr:colOff>
                <xdr:row>15</xdr:row>
                <xdr:rowOff>9525</xdr:rowOff>
              </to>
            </anchor>
          </objectPr>
        </oleObject>
      </mc:Choice>
      <mc:Fallback>
        <oleObject progId="Word.Document.8" shapeId="3481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pageSetUpPr fitToPage="1"/>
  </sheetPr>
  <dimension ref="A1:L85"/>
  <sheetViews>
    <sheetView view="pageLayout" topLeftCell="A4" zoomScaleNormal="100" workbookViewId="0">
      <selection activeCell="B15" sqref="B15:J15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4" t="s">
        <v>65</v>
      </c>
      <c r="B11" s="275"/>
      <c r="C11" s="275"/>
      <c r="D11" s="275"/>
      <c r="E11" s="275"/>
      <c r="F11" s="275"/>
      <c r="G11" s="275"/>
      <c r="H11" s="275"/>
      <c r="I11" s="275"/>
      <c r="J11" s="276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4" t="s">
        <v>161</v>
      </c>
      <c r="C15" s="285"/>
      <c r="D15" s="285"/>
      <c r="E15" s="285"/>
      <c r="F15" s="285"/>
      <c r="G15" s="285"/>
      <c r="H15" s="285"/>
      <c r="I15" s="285"/>
      <c r="J15" s="286"/>
      <c r="K15" s="27"/>
    </row>
    <row r="16" spans="1:12" ht="33.75" customHeight="1" x14ac:dyDescent="0.2">
      <c r="A16" s="272" t="s">
        <v>0</v>
      </c>
      <c r="B16" s="273"/>
      <c r="C16" s="277" t="s">
        <v>86</v>
      </c>
      <c r="D16" s="278"/>
      <c r="E16" s="279"/>
      <c r="F16" s="273" t="s">
        <v>1</v>
      </c>
      <c r="G16" s="273"/>
      <c r="H16" s="273"/>
      <c r="I16" s="280" t="s">
        <v>2</v>
      </c>
      <c r="J16" s="281"/>
      <c r="K16" s="281"/>
      <c r="L16" s="281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70" t="s">
        <v>135</v>
      </c>
      <c r="B18" s="271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5</v>
      </c>
      <c r="G19" s="10"/>
      <c r="H19" s="10"/>
      <c r="I19" s="19">
        <f>C19*F19</f>
        <v>20</v>
      </c>
      <c r="J19" s="19">
        <f>D19*G19</f>
        <v>0</v>
      </c>
      <c r="K19" s="68">
        <f>E19*H19</f>
        <v>0</v>
      </c>
      <c r="L19" s="2">
        <f>I19+J19+K19</f>
        <v>20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4</v>
      </c>
      <c r="G21" s="10"/>
      <c r="H21" s="10"/>
      <c r="I21" s="19">
        <f t="shared" si="0"/>
        <v>8</v>
      </c>
      <c r="J21" s="19">
        <f t="shared" si="0"/>
        <v>0</v>
      </c>
      <c r="K21" s="68">
        <f t="shared" si="0"/>
        <v>0</v>
      </c>
      <c r="L21" s="2">
        <f t="shared" si="1"/>
        <v>8</v>
      </c>
    </row>
    <row r="22" spans="1:12" x14ac:dyDescent="0.2">
      <c r="A22" s="270" t="s">
        <v>136</v>
      </c>
      <c r="B22" s="271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4</v>
      </c>
      <c r="G23" s="10"/>
      <c r="H23" s="10"/>
      <c r="I23" s="19">
        <f t="shared" si="0"/>
        <v>16</v>
      </c>
      <c r="J23" s="19">
        <f t="shared" si="0"/>
        <v>0</v>
      </c>
      <c r="K23" s="68">
        <f t="shared" si="0"/>
        <v>0</v>
      </c>
      <c r="L23" s="2">
        <f t="shared" si="1"/>
        <v>16</v>
      </c>
    </row>
    <row r="24" spans="1:12" x14ac:dyDescent="0.2">
      <c r="A24" s="270" t="s">
        <v>137</v>
      </c>
      <c r="B24" s="271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70" t="s">
        <v>5</v>
      </c>
      <c r="B26" s="271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2</v>
      </c>
      <c r="G27" s="10"/>
      <c r="H27" s="10"/>
      <c r="I27" s="19">
        <f t="shared" si="0"/>
        <v>8</v>
      </c>
      <c r="J27" s="19">
        <f t="shared" si="0"/>
        <v>0</v>
      </c>
      <c r="K27" s="68">
        <f t="shared" si="0"/>
        <v>0</v>
      </c>
      <c r="L27" s="2">
        <f t="shared" si="1"/>
        <v>8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2</v>
      </c>
      <c r="G28" s="10"/>
      <c r="H28" s="10"/>
      <c r="I28" s="19">
        <f t="shared" si="0"/>
        <v>8</v>
      </c>
      <c r="J28" s="19">
        <f t="shared" si="0"/>
        <v>0</v>
      </c>
      <c r="K28" s="68">
        <f t="shared" si="0"/>
        <v>0</v>
      </c>
      <c r="L28" s="2">
        <f t="shared" si="1"/>
        <v>8</v>
      </c>
    </row>
    <row r="29" spans="1:12" ht="13.5" thickBot="1" x14ac:dyDescent="0.25">
      <c r="A29" s="71" t="str">
        <f>"Tamaño:"&amp;B15</f>
        <v>Tamaño:          Base de datos de la información de los investigadores:</v>
      </c>
      <c r="B29" s="67"/>
      <c r="C29" s="72"/>
      <c r="D29" s="72"/>
      <c r="E29" s="72"/>
      <c r="F29" s="48">
        <f>SUM(F19:F28)</f>
        <v>19</v>
      </c>
      <c r="G29" s="48">
        <f>SUM(G18:G28)</f>
        <v>0</v>
      </c>
      <c r="H29" s="48">
        <f>SUM(H19:H28)</f>
        <v>0</v>
      </c>
      <c r="I29" s="73">
        <f>SUM(I18:I28)</f>
        <v>64</v>
      </c>
      <c r="J29" s="73">
        <f>SUM(J18:J28)</f>
        <v>0</v>
      </c>
      <c r="K29" s="74">
        <f>SUM(K18:K28)</f>
        <v>0</v>
      </c>
      <c r="L29" s="74">
        <f>SUM(L19:L28)</f>
        <v>64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85.333333333333329</v>
      </c>
      <c r="J31" s="84">
        <f>J29*Complejidad!$G$25</f>
        <v>0</v>
      </c>
      <c r="K31" s="85">
        <f>K29*Complejidad!$G$25</f>
        <v>0</v>
      </c>
      <c r="L31" s="85">
        <f>L29*Complejidad!$G$25</f>
        <v>85.333333333333329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85.333333333333329</v>
      </c>
      <c r="J35" s="84">
        <f>J31/$C$33</f>
        <v>0</v>
      </c>
      <c r="K35" s="85">
        <f>K31/$C$33</f>
        <v>0</v>
      </c>
      <c r="L35" s="164">
        <f>L31/$C$33</f>
        <v>85.333333333333329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11:J11"/>
    <mergeCell ref="C16:E16"/>
    <mergeCell ref="I16:L16"/>
    <mergeCell ref="A22:B22"/>
    <mergeCell ref="A26:B26"/>
    <mergeCell ref="A18:B18"/>
    <mergeCell ref="A16:B16"/>
    <mergeCell ref="F16:H16"/>
    <mergeCell ref="A24:B24"/>
    <mergeCell ref="B15:J15"/>
  </mergeCells>
  <phoneticPr fontId="0" type="noConversion"/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5841" r:id="rId4">
          <objectPr defaultSize="0" autoPict="0" r:id="rId5">
            <anchor moveWithCells="1" sizeWithCells="1">
              <from>
                <xdr:col>9</xdr:col>
                <xdr:colOff>504825</xdr:colOff>
                <xdr:row>15</xdr:row>
                <xdr:rowOff>0</xdr:rowOff>
              </from>
              <to>
                <xdr:col>11</xdr:col>
                <xdr:colOff>0</xdr:colOff>
                <xdr:row>15</xdr:row>
                <xdr:rowOff>9525</xdr:rowOff>
              </to>
            </anchor>
          </objectPr>
        </oleObject>
      </mc:Choice>
      <mc:Fallback>
        <oleObject progId="Word.Document.8" shapeId="3584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85"/>
  <sheetViews>
    <sheetView view="pageLayout" topLeftCell="A11" zoomScaleNormal="100" workbookViewId="0">
      <selection activeCell="B15" sqref="B15:I15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4" t="s">
        <v>65</v>
      </c>
      <c r="B11" s="275"/>
      <c r="C11" s="275"/>
      <c r="D11" s="275"/>
      <c r="E11" s="275"/>
      <c r="F11" s="275"/>
      <c r="G11" s="275"/>
      <c r="H11" s="275"/>
      <c r="I11" s="275"/>
      <c r="J11" s="276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7" t="s">
        <v>165</v>
      </c>
      <c r="C15" s="288"/>
      <c r="D15" s="288"/>
      <c r="E15" s="288"/>
      <c r="F15" s="288"/>
      <c r="G15" s="288"/>
      <c r="H15" s="288"/>
      <c r="I15" s="288"/>
      <c r="J15" s="66"/>
      <c r="K15" s="27"/>
    </row>
    <row r="16" spans="1:12" ht="33.75" customHeight="1" x14ac:dyDescent="0.2">
      <c r="A16" s="272" t="s">
        <v>0</v>
      </c>
      <c r="B16" s="273"/>
      <c r="C16" s="277" t="s">
        <v>86</v>
      </c>
      <c r="D16" s="278"/>
      <c r="E16" s="279"/>
      <c r="F16" s="273" t="s">
        <v>1</v>
      </c>
      <c r="G16" s="273"/>
      <c r="H16" s="273"/>
      <c r="I16" s="280" t="s">
        <v>2</v>
      </c>
      <c r="J16" s="281"/>
      <c r="K16" s="281"/>
      <c r="L16" s="281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70" t="s">
        <v>135</v>
      </c>
      <c r="B18" s="271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5</v>
      </c>
      <c r="G19" s="10"/>
      <c r="H19" s="10"/>
      <c r="I19" s="19">
        <f>C19*F19</f>
        <v>20</v>
      </c>
      <c r="J19" s="19">
        <f>D19*G19</f>
        <v>0</v>
      </c>
      <c r="K19" s="68">
        <f>E19*H19</f>
        <v>0</v>
      </c>
      <c r="L19" s="2">
        <f>I19+J19+K19</f>
        <v>20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4</v>
      </c>
      <c r="G21" s="10"/>
      <c r="H21" s="10"/>
      <c r="I21" s="19">
        <f t="shared" si="0"/>
        <v>8</v>
      </c>
      <c r="J21" s="19">
        <f t="shared" si="0"/>
        <v>0</v>
      </c>
      <c r="K21" s="68">
        <f t="shared" si="0"/>
        <v>0</v>
      </c>
      <c r="L21" s="2">
        <f t="shared" si="1"/>
        <v>8</v>
      </c>
    </row>
    <row r="22" spans="1:12" x14ac:dyDescent="0.2">
      <c r="A22" s="270" t="s">
        <v>136</v>
      </c>
      <c r="B22" s="271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4</v>
      </c>
      <c r="G23" s="10"/>
      <c r="H23" s="10"/>
      <c r="I23" s="19">
        <f t="shared" si="0"/>
        <v>16</v>
      </c>
      <c r="J23" s="19">
        <f t="shared" si="0"/>
        <v>0</v>
      </c>
      <c r="K23" s="68">
        <f t="shared" si="0"/>
        <v>0</v>
      </c>
      <c r="L23" s="2">
        <f t="shared" si="1"/>
        <v>16</v>
      </c>
    </row>
    <row r="24" spans="1:12" x14ac:dyDescent="0.2">
      <c r="A24" s="270" t="s">
        <v>137</v>
      </c>
      <c r="B24" s="271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70" t="s">
        <v>5</v>
      </c>
      <c r="B26" s="271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2</v>
      </c>
      <c r="G27" s="10"/>
      <c r="H27" s="10"/>
      <c r="I27" s="19">
        <f t="shared" si="0"/>
        <v>8</v>
      </c>
      <c r="J27" s="19">
        <f t="shared" si="0"/>
        <v>0</v>
      </c>
      <c r="K27" s="68">
        <f t="shared" si="0"/>
        <v>0</v>
      </c>
      <c r="L27" s="2">
        <f t="shared" si="1"/>
        <v>8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2</v>
      </c>
      <c r="G28" s="10"/>
      <c r="H28" s="10"/>
      <c r="I28" s="19">
        <f t="shared" si="0"/>
        <v>8</v>
      </c>
      <c r="J28" s="19">
        <f t="shared" si="0"/>
        <v>0</v>
      </c>
      <c r="K28" s="68">
        <f t="shared" si="0"/>
        <v>0</v>
      </c>
      <c r="L28" s="2">
        <f t="shared" si="1"/>
        <v>8</v>
      </c>
    </row>
    <row r="29" spans="1:12" ht="13.5" thickBot="1" x14ac:dyDescent="0.25">
      <c r="A29" s="71" t="str">
        <f>"Tamaño:"&amp;B15</f>
        <v>Tamaño:          Base de datos de las investigaciones:</v>
      </c>
      <c r="B29" s="67"/>
      <c r="C29" s="72"/>
      <c r="D29" s="72"/>
      <c r="E29" s="72"/>
      <c r="F29" s="48">
        <f>SUM(F19:F28)</f>
        <v>19</v>
      </c>
      <c r="G29" s="48">
        <f>SUM(G18:G28)</f>
        <v>0</v>
      </c>
      <c r="H29" s="48">
        <f>SUM(H19:H28)</f>
        <v>0</v>
      </c>
      <c r="I29" s="73">
        <f>SUM(I18:I28)</f>
        <v>64</v>
      </c>
      <c r="J29" s="73">
        <f>SUM(J18:J28)</f>
        <v>0</v>
      </c>
      <c r="K29" s="74">
        <f>SUM(K18:K28)</f>
        <v>0</v>
      </c>
      <c r="L29" s="74">
        <f>SUM(L19:L28)</f>
        <v>64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85.333333333333329</v>
      </c>
      <c r="J31" s="84">
        <f>J29*Complejidad!$G$25</f>
        <v>0</v>
      </c>
      <c r="K31" s="85">
        <f>K29*Complejidad!$G$25</f>
        <v>0</v>
      </c>
      <c r="L31" s="85">
        <f>L29*Complejidad!$G$25</f>
        <v>85.333333333333329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85.333333333333329</v>
      </c>
      <c r="J35" s="84">
        <f>J31/$C$33</f>
        <v>0</v>
      </c>
      <c r="K35" s="85">
        <f>K31/$C$33</f>
        <v>0</v>
      </c>
      <c r="L35" s="164">
        <f>L31/$C$33</f>
        <v>85.333333333333329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22:B22"/>
    <mergeCell ref="A24:B24"/>
    <mergeCell ref="A26:B26"/>
    <mergeCell ref="A11:J11"/>
    <mergeCell ref="A16:B16"/>
    <mergeCell ref="C16:E16"/>
    <mergeCell ref="F16:H16"/>
    <mergeCell ref="I16:L16"/>
    <mergeCell ref="A18:B18"/>
    <mergeCell ref="B15:I15"/>
  </mergeCells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85"/>
  <sheetViews>
    <sheetView view="pageLayout" topLeftCell="A11" zoomScaleNormal="100" workbookViewId="0">
      <selection activeCell="B15" sqref="B15:J15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4" t="s">
        <v>65</v>
      </c>
      <c r="B11" s="275"/>
      <c r="C11" s="275"/>
      <c r="D11" s="275"/>
      <c r="E11" s="275"/>
      <c r="F11" s="275"/>
      <c r="G11" s="275"/>
      <c r="H11" s="275"/>
      <c r="I11" s="275"/>
      <c r="J11" s="276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4" t="s">
        <v>166</v>
      </c>
      <c r="C15" s="285"/>
      <c r="D15" s="285"/>
      <c r="E15" s="285"/>
      <c r="F15" s="285"/>
      <c r="G15" s="285"/>
      <c r="H15" s="285"/>
      <c r="I15" s="285"/>
      <c r="J15" s="286"/>
      <c r="K15" s="27"/>
    </row>
    <row r="16" spans="1:12" ht="33.75" customHeight="1" x14ac:dyDescent="0.2">
      <c r="A16" s="272" t="s">
        <v>0</v>
      </c>
      <c r="B16" s="273"/>
      <c r="C16" s="277" t="s">
        <v>86</v>
      </c>
      <c r="D16" s="278"/>
      <c r="E16" s="279"/>
      <c r="F16" s="273" t="s">
        <v>1</v>
      </c>
      <c r="G16" s="273"/>
      <c r="H16" s="273"/>
      <c r="I16" s="280" t="s">
        <v>2</v>
      </c>
      <c r="J16" s="281"/>
      <c r="K16" s="281"/>
      <c r="L16" s="281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70" t="s">
        <v>135</v>
      </c>
      <c r="B18" s="271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3</v>
      </c>
      <c r="G19" s="10"/>
      <c r="H19" s="10"/>
      <c r="I19" s="19">
        <f>C19*F19</f>
        <v>12</v>
      </c>
      <c r="J19" s="19">
        <f>D19*G19</f>
        <v>0</v>
      </c>
      <c r="K19" s="68">
        <f>E19*H19</f>
        <v>0</v>
      </c>
      <c r="L19" s="2">
        <f>I19+J19+K19</f>
        <v>12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1</v>
      </c>
      <c r="G21" s="10"/>
      <c r="H21" s="10"/>
      <c r="I21" s="19">
        <f t="shared" si="0"/>
        <v>2</v>
      </c>
      <c r="J21" s="19">
        <f t="shared" si="0"/>
        <v>0</v>
      </c>
      <c r="K21" s="68">
        <f t="shared" si="0"/>
        <v>0</v>
      </c>
      <c r="L21" s="2">
        <f t="shared" si="1"/>
        <v>2</v>
      </c>
    </row>
    <row r="22" spans="1:12" x14ac:dyDescent="0.2">
      <c r="A22" s="270" t="s">
        <v>136</v>
      </c>
      <c r="B22" s="271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2</v>
      </c>
      <c r="G23" s="10"/>
      <c r="H23" s="10"/>
      <c r="I23" s="19">
        <f t="shared" si="0"/>
        <v>8</v>
      </c>
      <c r="J23" s="19">
        <f t="shared" si="0"/>
        <v>0</v>
      </c>
      <c r="K23" s="68">
        <f t="shared" si="0"/>
        <v>0</v>
      </c>
      <c r="L23" s="2">
        <f t="shared" si="1"/>
        <v>8</v>
      </c>
    </row>
    <row r="24" spans="1:12" x14ac:dyDescent="0.2">
      <c r="A24" s="270" t="s">
        <v>137</v>
      </c>
      <c r="B24" s="271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70" t="s">
        <v>5</v>
      </c>
      <c r="B26" s="271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/>
      <c r="G27" s="10"/>
      <c r="H27" s="10"/>
      <c r="I27" s="19">
        <f t="shared" si="0"/>
        <v>0</v>
      </c>
      <c r="J27" s="19">
        <f t="shared" si="0"/>
        <v>0</v>
      </c>
      <c r="K27" s="68">
        <f t="shared" si="0"/>
        <v>0</v>
      </c>
      <c r="L27" s="2">
        <f t="shared" si="1"/>
        <v>0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3</v>
      </c>
      <c r="G28" s="10"/>
      <c r="H28" s="10"/>
      <c r="I28" s="19">
        <f t="shared" si="0"/>
        <v>12</v>
      </c>
      <c r="J28" s="19">
        <f t="shared" si="0"/>
        <v>0</v>
      </c>
      <c r="K28" s="68">
        <f t="shared" si="0"/>
        <v>0</v>
      </c>
      <c r="L28" s="2">
        <f t="shared" si="1"/>
        <v>12</v>
      </c>
    </row>
    <row r="29" spans="1:12" ht="13.5" thickBot="1" x14ac:dyDescent="0.25">
      <c r="A29" s="71" t="str">
        <f>"Tamaño:"&amp;B15</f>
        <v>Tamaño:Catalogo de investigaciones y proyectos con la información de los investigadores:</v>
      </c>
      <c r="B29" s="67"/>
      <c r="C29" s="72"/>
      <c r="D29" s="72"/>
      <c r="E29" s="72"/>
      <c r="F29" s="48">
        <f>SUM(F19:F28)</f>
        <v>11</v>
      </c>
      <c r="G29" s="48">
        <f>SUM(G18:G28)</f>
        <v>0</v>
      </c>
      <c r="H29" s="48">
        <f>SUM(H19:H28)</f>
        <v>0</v>
      </c>
      <c r="I29" s="73">
        <f>SUM(I18:I28)</f>
        <v>38</v>
      </c>
      <c r="J29" s="73">
        <f>SUM(J18:J28)</f>
        <v>0</v>
      </c>
      <c r="K29" s="74">
        <f>SUM(K18:K28)</f>
        <v>0</v>
      </c>
      <c r="L29" s="74">
        <f>SUM(L19:L28)</f>
        <v>38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50.666666666666664</v>
      </c>
      <c r="J31" s="84">
        <f>J29*Complejidad!$G$25</f>
        <v>0</v>
      </c>
      <c r="K31" s="85">
        <f>K29*Complejidad!$G$25</f>
        <v>0</v>
      </c>
      <c r="L31" s="85">
        <f>L29*Complejidad!$G$25</f>
        <v>50.666666666666664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50.666666666666664</v>
      </c>
      <c r="J35" s="84">
        <f>J31/$C$33</f>
        <v>0</v>
      </c>
      <c r="K35" s="85">
        <f>K31/$C$33</f>
        <v>0</v>
      </c>
      <c r="L35" s="164">
        <f>L31/$C$33</f>
        <v>50.666666666666664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22:B22"/>
    <mergeCell ref="A24:B24"/>
    <mergeCell ref="A26:B26"/>
    <mergeCell ref="A11:J11"/>
    <mergeCell ref="A16:B16"/>
    <mergeCell ref="C16:E16"/>
    <mergeCell ref="F16:H16"/>
    <mergeCell ref="I16:L16"/>
    <mergeCell ref="A18:B18"/>
    <mergeCell ref="B15:J15"/>
  </mergeCells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85"/>
  <sheetViews>
    <sheetView view="pageLayout" topLeftCell="B16" zoomScaleNormal="100" workbookViewId="0">
      <selection activeCell="G27" sqref="G27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4" t="s">
        <v>65</v>
      </c>
      <c r="B11" s="275"/>
      <c r="C11" s="275"/>
      <c r="D11" s="275"/>
      <c r="E11" s="275"/>
      <c r="F11" s="275"/>
      <c r="G11" s="275"/>
      <c r="H11" s="275"/>
      <c r="I11" s="275"/>
      <c r="J11" s="276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4" t="s">
        <v>181</v>
      </c>
      <c r="C15" s="285"/>
      <c r="D15" s="285"/>
      <c r="E15" s="285"/>
      <c r="F15" s="285"/>
      <c r="G15" s="285"/>
      <c r="H15" s="285"/>
      <c r="I15" s="285"/>
      <c r="J15" s="286"/>
      <c r="K15" s="27"/>
    </row>
    <row r="16" spans="1:12" ht="33.75" customHeight="1" x14ac:dyDescent="0.2">
      <c r="A16" s="272" t="s">
        <v>0</v>
      </c>
      <c r="B16" s="273"/>
      <c r="C16" s="277" t="s">
        <v>86</v>
      </c>
      <c r="D16" s="278"/>
      <c r="E16" s="279"/>
      <c r="F16" s="273" t="s">
        <v>1</v>
      </c>
      <c r="G16" s="273"/>
      <c r="H16" s="273"/>
      <c r="I16" s="280" t="s">
        <v>2</v>
      </c>
      <c r="J16" s="281"/>
      <c r="K16" s="281"/>
      <c r="L16" s="281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70" t="s">
        <v>135</v>
      </c>
      <c r="B18" s="271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/>
      <c r="G19" s="10"/>
      <c r="H19" s="10"/>
      <c r="I19" s="19">
        <f>C19*F19</f>
        <v>0</v>
      </c>
      <c r="J19" s="19">
        <f>D19*G19</f>
        <v>0</v>
      </c>
      <c r="K19" s="68">
        <f>E19*H19</f>
        <v>0</v>
      </c>
      <c r="L19" s="2">
        <f>I19+J19+K19</f>
        <v>0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0"/>
        <v>0</v>
      </c>
      <c r="K21" s="68">
        <f t="shared" si="0"/>
        <v>0</v>
      </c>
      <c r="L21" s="2">
        <f t="shared" si="1"/>
        <v>4</v>
      </c>
    </row>
    <row r="22" spans="1:12" x14ac:dyDescent="0.2">
      <c r="A22" s="270" t="s">
        <v>136</v>
      </c>
      <c r="B22" s="271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2</v>
      </c>
      <c r="G23" s="10"/>
      <c r="H23" s="10"/>
      <c r="I23" s="19">
        <f t="shared" si="0"/>
        <v>8</v>
      </c>
      <c r="J23" s="19">
        <f t="shared" si="0"/>
        <v>0</v>
      </c>
      <c r="K23" s="68">
        <f t="shared" si="0"/>
        <v>0</v>
      </c>
      <c r="L23" s="2">
        <f t="shared" si="1"/>
        <v>8</v>
      </c>
    </row>
    <row r="24" spans="1:12" x14ac:dyDescent="0.2">
      <c r="A24" s="270" t="s">
        <v>137</v>
      </c>
      <c r="B24" s="271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70" t="s">
        <v>5</v>
      </c>
      <c r="B26" s="271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2</v>
      </c>
      <c r="G27" s="10"/>
      <c r="H27" s="10"/>
      <c r="I27" s="19">
        <f t="shared" si="0"/>
        <v>8</v>
      </c>
      <c r="J27" s="19">
        <f t="shared" si="0"/>
        <v>0</v>
      </c>
      <c r="K27" s="68">
        <f t="shared" si="0"/>
        <v>0</v>
      </c>
      <c r="L27" s="2">
        <f t="shared" si="1"/>
        <v>8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2</v>
      </c>
      <c r="G28" s="10"/>
      <c r="H28" s="10"/>
      <c r="I28" s="19">
        <f t="shared" si="0"/>
        <v>8</v>
      </c>
      <c r="J28" s="19">
        <f t="shared" si="0"/>
        <v>0</v>
      </c>
      <c r="K28" s="68">
        <f t="shared" si="0"/>
        <v>0</v>
      </c>
      <c r="L28" s="2">
        <f t="shared" si="1"/>
        <v>8</v>
      </c>
    </row>
    <row r="29" spans="1:12" ht="13.5" thickBot="1" x14ac:dyDescent="0.25">
      <c r="A29" s="71" t="str">
        <f>"Tamaño:"&amp;B15</f>
        <v>Tamaño:Agregar opción para actualizar datos:</v>
      </c>
      <c r="B29" s="67"/>
      <c r="C29" s="72"/>
      <c r="D29" s="72"/>
      <c r="E29" s="72"/>
      <c r="F29" s="48">
        <f>SUM(F19:F28)</f>
        <v>10</v>
      </c>
      <c r="G29" s="48">
        <f>SUM(G18:G28)</f>
        <v>0</v>
      </c>
      <c r="H29" s="48">
        <f>SUM(H19:H28)</f>
        <v>0</v>
      </c>
      <c r="I29" s="73">
        <f>SUM(I18:I28)</f>
        <v>32</v>
      </c>
      <c r="J29" s="73">
        <f>SUM(J18:J28)</f>
        <v>0</v>
      </c>
      <c r="K29" s="74">
        <f>SUM(K18:K28)</f>
        <v>0</v>
      </c>
      <c r="L29" s="74">
        <f>SUM(L19:L28)</f>
        <v>32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42.666666666666664</v>
      </c>
      <c r="J31" s="84">
        <f>J29*Complejidad!$G$25</f>
        <v>0</v>
      </c>
      <c r="K31" s="85">
        <f>K29*Complejidad!$G$25</f>
        <v>0</v>
      </c>
      <c r="L31" s="85">
        <f>L29*Complejidad!$G$25</f>
        <v>42.666666666666664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42.666666666666664</v>
      </c>
      <c r="J35" s="84">
        <f>J31/$C$33</f>
        <v>0</v>
      </c>
      <c r="K35" s="85">
        <f>K31/$C$33</f>
        <v>0</v>
      </c>
      <c r="L35" s="164">
        <f>L31/$C$33</f>
        <v>42.666666666666664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22:B22"/>
    <mergeCell ref="A24:B24"/>
    <mergeCell ref="A26:B26"/>
    <mergeCell ref="A11:J11"/>
    <mergeCell ref="A16:B16"/>
    <mergeCell ref="C16:E16"/>
    <mergeCell ref="F16:H16"/>
    <mergeCell ref="I16:L16"/>
    <mergeCell ref="A18:B18"/>
    <mergeCell ref="B15:J15"/>
  </mergeCells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85"/>
  <sheetViews>
    <sheetView view="pageLayout" topLeftCell="B11" zoomScaleNormal="100" workbookViewId="0">
      <selection activeCell="I28" sqref="I28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4" t="s">
        <v>65</v>
      </c>
      <c r="B11" s="275"/>
      <c r="C11" s="275"/>
      <c r="D11" s="275"/>
      <c r="E11" s="275"/>
      <c r="F11" s="275"/>
      <c r="G11" s="275"/>
      <c r="H11" s="275"/>
      <c r="I11" s="275"/>
      <c r="J11" s="276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4" t="s">
        <v>182</v>
      </c>
      <c r="C15" s="285"/>
      <c r="D15" s="285"/>
      <c r="E15" s="285"/>
      <c r="F15" s="285"/>
      <c r="G15" s="285"/>
      <c r="H15" s="285"/>
      <c r="I15" s="285"/>
      <c r="J15" s="286"/>
      <c r="K15" s="27"/>
    </row>
    <row r="16" spans="1:12" ht="33.75" customHeight="1" x14ac:dyDescent="0.2">
      <c r="A16" s="272" t="s">
        <v>0</v>
      </c>
      <c r="B16" s="273"/>
      <c r="C16" s="277" t="s">
        <v>86</v>
      </c>
      <c r="D16" s="278"/>
      <c r="E16" s="279"/>
      <c r="F16" s="273" t="s">
        <v>1</v>
      </c>
      <c r="G16" s="273"/>
      <c r="H16" s="273"/>
      <c r="I16" s="280" t="s">
        <v>2</v>
      </c>
      <c r="J16" s="281"/>
      <c r="K16" s="281"/>
      <c r="L16" s="281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70" t="s">
        <v>135</v>
      </c>
      <c r="B18" s="271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1</v>
      </c>
      <c r="G19" s="10"/>
      <c r="H19" s="10"/>
      <c r="I19" s="19">
        <f>C19*F19</f>
        <v>4</v>
      </c>
      <c r="J19" s="19">
        <f>D19*G19</f>
        <v>0</v>
      </c>
      <c r="K19" s="68">
        <f>E19*H19</f>
        <v>0</v>
      </c>
      <c r="L19" s="2">
        <f>I19+J19+K19</f>
        <v>4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1</v>
      </c>
      <c r="G20" s="10"/>
      <c r="H20" s="10"/>
      <c r="I20" s="19">
        <f t="shared" ref="I20:K28" si="0">C20*F20</f>
        <v>2</v>
      </c>
      <c r="J20" s="19">
        <f t="shared" si="0"/>
        <v>0</v>
      </c>
      <c r="K20" s="68">
        <f t="shared" si="0"/>
        <v>0</v>
      </c>
      <c r="L20" s="2">
        <f t="shared" ref="L20:L28" si="1">I20+J20+K20</f>
        <v>2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1</v>
      </c>
      <c r="G21" s="10"/>
      <c r="H21" s="10"/>
      <c r="I21" s="19">
        <f t="shared" si="0"/>
        <v>2</v>
      </c>
      <c r="J21" s="19">
        <f t="shared" si="0"/>
        <v>0</v>
      </c>
      <c r="K21" s="68">
        <f t="shared" si="0"/>
        <v>0</v>
      </c>
      <c r="L21" s="2">
        <f t="shared" si="1"/>
        <v>2</v>
      </c>
    </row>
    <row r="22" spans="1:12" x14ac:dyDescent="0.2">
      <c r="A22" s="270" t="s">
        <v>136</v>
      </c>
      <c r="B22" s="271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1</v>
      </c>
      <c r="G23" s="10"/>
      <c r="H23" s="10"/>
      <c r="I23" s="19">
        <f t="shared" si="0"/>
        <v>4</v>
      </c>
      <c r="J23" s="19">
        <f t="shared" si="0"/>
        <v>0</v>
      </c>
      <c r="K23" s="68">
        <f t="shared" si="0"/>
        <v>0</v>
      </c>
      <c r="L23" s="2">
        <f t="shared" si="1"/>
        <v>4</v>
      </c>
    </row>
    <row r="24" spans="1:12" x14ac:dyDescent="0.2">
      <c r="A24" s="270" t="s">
        <v>137</v>
      </c>
      <c r="B24" s="271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70" t="s">
        <v>5</v>
      </c>
      <c r="B26" s="271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2</v>
      </c>
      <c r="G27" s="10"/>
      <c r="H27" s="10"/>
      <c r="I27" s="19">
        <f t="shared" si="0"/>
        <v>8</v>
      </c>
      <c r="J27" s="19">
        <f t="shared" si="0"/>
        <v>0</v>
      </c>
      <c r="K27" s="68">
        <f t="shared" si="0"/>
        <v>0</v>
      </c>
      <c r="L27" s="2">
        <f t="shared" si="1"/>
        <v>8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2</v>
      </c>
      <c r="G28" s="10"/>
      <c r="H28" s="10"/>
      <c r="I28" s="19">
        <f t="shared" si="0"/>
        <v>8</v>
      </c>
      <c r="J28" s="19">
        <f t="shared" si="0"/>
        <v>0</v>
      </c>
      <c r="K28" s="68">
        <f t="shared" si="0"/>
        <v>0</v>
      </c>
      <c r="L28" s="2">
        <f t="shared" si="1"/>
        <v>8</v>
      </c>
    </row>
    <row r="29" spans="1:12" ht="13.5" thickBot="1" x14ac:dyDescent="0.25">
      <c r="A29" s="71" t="str">
        <f>"Tamaño:"&amp;B15</f>
        <v>Tamaño:Añadir  opción de comentarios de parte del administrador:</v>
      </c>
      <c r="B29" s="67"/>
      <c r="C29" s="72"/>
      <c r="D29" s="72"/>
      <c r="E29" s="72"/>
      <c r="F29" s="48">
        <f>SUM(F19:F28)</f>
        <v>8</v>
      </c>
      <c r="G29" s="48">
        <f>SUM(G18:G28)</f>
        <v>0</v>
      </c>
      <c r="H29" s="48">
        <f>SUM(H19:H28)</f>
        <v>0</v>
      </c>
      <c r="I29" s="73">
        <f>SUM(I18:I28)</f>
        <v>28</v>
      </c>
      <c r="J29" s="73">
        <f>SUM(J18:J28)</f>
        <v>0</v>
      </c>
      <c r="K29" s="74">
        <f>SUM(K18:K28)</f>
        <v>0</v>
      </c>
      <c r="L29" s="74">
        <f>SUM(L19:L28)</f>
        <v>28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37.333333333333329</v>
      </c>
      <c r="J31" s="84">
        <f>J29*Complejidad!$G$25</f>
        <v>0</v>
      </c>
      <c r="K31" s="85">
        <f>K29*Complejidad!$G$25</f>
        <v>0</v>
      </c>
      <c r="L31" s="85">
        <f>L29*Complejidad!$G$25</f>
        <v>37.333333333333329</v>
      </c>
    </row>
    <row r="32" spans="1:12" ht="12" thickBot="1" x14ac:dyDescent="0.25">
      <c r="A32" s="1" t="s">
        <v>180</v>
      </c>
    </row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37.333333333333329</v>
      </c>
      <c r="J35" s="84">
        <f>J31/$C$33</f>
        <v>0</v>
      </c>
      <c r="K35" s="85">
        <f>K31/$C$33</f>
        <v>0</v>
      </c>
      <c r="L35" s="164">
        <f>L31/$C$33</f>
        <v>37.333333333333329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18:B18"/>
    <mergeCell ref="A22:B22"/>
    <mergeCell ref="A24:B24"/>
    <mergeCell ref="A26:B26"/>
    <mergeCell ref="A11:J11"/>
    <mergeCell ref="B15:J15"/>
    <mergeCell ref="A16:B16"/>
    <mergeCell ref="C16:E16"/>
    <mergeCell ref="F16:H16"/>
    <mergeCell ref="I16:L16"/>
  </mergeCells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85"/>
  <sheetViews>
    <sheetView view="pageLayout" topLeftCell="C11" zoomScaleNormal="100" workbookViewId="0">
      <selection activeCell="J23" sqref="J23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4" t="s">
        <v>65</v>
      </c>
      <c r="B11" s="275"/>
      <c r="C11" s="275"/>
      <c r="D11" s="275"/>
      <c r="E11" s="275"/>
      <c r="F11" s="275"/>
      <c r="G11" s="275"/>
      <c r="H11" s="275"/>
      <c r="I11" s="275"/>
      <c r="J11" s="276"/>
      <c r="K11" s="23"/>
    </row>
    <row r="12" spans="1:12" customFormat="1" ht="12.75" x14ac:dyDescent="0.2">
      <c r="A12" s="24" t="s">
        <v>60</v>
      </c>
      <c r="B12" s="261" t="s">
        <v>178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262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262" t="s">
        <v>179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84" t="s">
        <v>183</v>
      </c>
      <c r="C15" s="285"/>
      <c r="D15" s="285"/>
      <c r="E15" s="285"/>
      <c r="F15" s="285"/>
      <c r="G15" s="285"/>
      <c r="H15" s="285"/>
      <c r="I15" s="285"/>
      <c r="J15" s="286"/>
      <c r="K15" s="27"/>
    </row>
    <row r="16" spans="1:12" ht="33.75" customHeight="1" x14ac:dyDescent="0.2">
      <c r="A16" s="272" t="s">
        <v>0</v>
      </c>
      <c r="B16" s="273"/>
      <c r="C16" s="277" t="s">
        <v>86</v>
      </c>
      <c r="D16" s="278"/>
      <c r="E16" s="279"/>
      <c r="F16" s="273" t="s">
        <v>1</v>
      </c>
      <c r="G16" s="273"/>
      <c r="H16" s="273"/>
      <c r="I16" s="280" t="s">
        <v>2</v>
      </c>
      <c r="J16" s="281"/>
      <c r="K16" s="281"/>
      <c r="L16" s="281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70" t="s">
        <v>135</v>
      </c>
      <c r="B18" s="271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2</v>
      </c>
      <c r="G19" s="10"/>
      <c r="H19" s="10"/>
      <c r="I19" s="19">
        <f>C19*F19</f>
        <v>8</v>
      </c>
      <c r="J19" s="19">
        <f>D19*G19</f>
        <v>0</v>
      </c>
      <c r="K19" s="68">
        <f>E19*H19</f>
        <v>0</v>
      </c>
      <c r="L19" s="2">
        <f>I19+J19+K19</f>
        <v>8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0"/>
        <v>0</v>
      </c>
      <c r="K21" s="68">
        <f t="shared" si="0"/>
        <v>0</v>
      </c>
      <c r="L21" s="2">
        <f t="shared" si="1"/>
        <v>4</v>
      </c>
    </row>
    <row r="22" spans="1:12" x14ac:dyDescent="0.2">
      <c r="A22" s="270" t="s">
        <v>136</v>
      </c>
      <c r="B22" s="271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/>
      <c r="G23" s="10"/>
      <c r="H23" s="10"/>
      <c r="I23" s="19">
        <f t="shared" si="0"/>
        <v>0</v>
      </c>
      <c r="J23" s="19">
        <f t="shared" si="0"/>
        <v>0</v>
      </c>
      <c r="K23" s="68">
        <f t="shared" si="0"/>
        <v>0</v>
      </c>
      <c r="L23" s="2">
        <f t="shared" si="1"/>
        <v>0</v>
      </c>
    </row>
    <row r="24" spans="1:12" x14ac:dyDescent="0.2">
      <c r="A24" s="270" t="s">
        <v>137</v>
      </c>
      <c r="B24" s="271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70" t="s">
        <v>5</v>
      </c>
      <c r="B26" s="271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4</v>
      </c>
      <c r="G27" s="10"/>
      <c r="H27" s="10"/>
      <c r="I27" s="19">
        <f t="shared" si="0"/>
        <v>16</v>
      </c>
      <c r="J27" s="19">
        <f t="shared" si="0"/>
        <v>0</v>
      </c>
      <c r="K27" s="68">
        <f t="shared" si="0"/>
        <v>0</v>
      </c>
      <c r="L27" s="2">
        <f t="shared" si="1"/>
        <v>16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4</v>
      </c>
      <c r="G28" s="10"/>
      <c r="H28" s="10"/>
      <c r="I28" s="19">
        <f t="shared" si="0"/>
        <v>16</v>
      </c>
      <c r="J28" s="19">
        <f t="shared" si="0"/>
        <v>0</v>
      </c>
      <c r="K28" s="68">
        <f t="shared" si="0"/>
        <v>0</v>
      </c>
      <c r="L28" s="2">
        <f t="shared" si="1"/>
        <v>16</v>
      </c>
    </row>
    <row r="29" spans="1:12" ht="13.5" thickBot="1" x14ac:dyDescent="0.25">
      <c r="A29" s="71" t="str">
        <f>"Tamaño:"&amp;B15</f>
        <v>Tamaño:Calendario para registro de proyecto:</v>
      </c>
      <c r="B29" s="67"/>
      <c r="C29" s="72"/>
      <c r="D29" s="72"/>
      <c r="E29" s="72"/>
      <c r="F29" s="48">
        <f>SUM(F19:F28)</f>
        <v>14</v>
      </c>
      <c r="G29" s="48">
        <f>SUM(G18:G28)</f>
        <v>0</v>
      </c>
      <c r="H29" s="48">
        <f>SUM(H19:H28)</f>
        <v>0</v>
      </c>
      <c r="I29" s="73">
        <f>SUM(I18:I28)</f>
        <v>48</v>
      </c>
      <c r="J29" s="73">
        <f>SUM(J18:J28)</f>
        <v>0</v>
      </c>
      <c r="K29" s="74">
        <f>SUM(K18:K28)</f>
        <v>0</v>
      </c>
      <c r="L29" s="74">
        <f>SUM(L19:L28)</f>
        <v>48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64</v>
      </c>
      <c r="J31" s="84">
        <f>J29*Complejidad!$G$25</f>
        <v>0</v>
      </c>
      <c r="K31" s="85">
        <f>K29*Complejidad!$G$25</f>
        <v>0</v>
      </c>
      <c r="L31" s="85">
        <f>L29*Complejidad!$G$25</f>
        <v>64</v>
      </c>
    </row>
    <row r="32" spans="1:12" ht="12" thickBot="1" x14ac:dyDescent="0.25">
      <c r="A32" s="1" t="s">
        <v>180</v>
      </c>
    </row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64</v>
      </c>
      <c r="J35" s="84">
        <f>J31/$C$33</f>
        <v>0</v>
      </c>
      <c r="K35" s="85">
        <f>K31/$C$33</f>
        <v>0</v>
      </c>
      <c r="L35" s="164">
        <f>L31/$C$33</f>
        <v>64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18:B18"/>
    <mergeCell ref="A22:B22"/>
    <mergeCell ref="A24:B24"/>
    <mergeCell ref="A26:B26"/>
    <mergeCell ref="A11:J11"/>
    <mergeCell ref="B15:J15"/>
    <mergeCell ref="A16:B16"/>
    <mergeCell ref="C16:E16"/>
    <mergeCell ref="F16:H16"/>
    <mergeCell ref="I16:L16"/>
  </mergeCells>
  <printOptions horizontalCentered="1"/>
  <pageMargins left="0.28333333333333333" right="0.22500000000000001" top="0.79166666666666663" bottom="0.85" header="0.35433070866141736" footer="0.35433070866141736"/>
  <pageSetup scale="7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3CA60468D86F468FBBB05C56F552A1" ma:contentTypeVersion="8" ma:contentTypeDescription="Crear nuevo documento." ma:contentTypeScope="" ma:versionID="2f7a588df94d5f79218317e702683d0d">
  <xsd:schema xmlns:xsd="http://www.w3.org/2001/XMLSchema" xmlns:xs="http://www.w3.org/2001/XMLSchema" xmlns:p="http://schemas.microsoft.com/office/2006/metadata/properties" xmlns:ns2="7e15e860-e3ff-4b80-ab18-cc7342b3246b" targetNamespace="http://schemas.microsoft.com/office/2006/metadata/properties" ma:root="true" ma:fieldsID="fcc3b171fd221dfecb16be7c313c9950" ns2:_="">
    <xsd:import namespace="7e15e860-e3ff-4b80-ab18-cc7342b3246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5e860-e3ff-4b80-ab18-cc7342b3246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e15e860-e3ff-4b80-ab18-cc7342b3246b">559fc1ed-6069-466e-8e73-4fe35147ff01</ReferenceI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B247D8-9ABB-489F-8E07-9245674603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15e860-e3ff-4b80-ab18-cc7342b324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870AC6-EFD1-4677-9F6C-682E4A63525A}">
  <ds:schemaRefs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7e15e860-e3ff-4b80-ab18-cc7342b3246b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461DF007-5FE5-4147-AD8D-F26535648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12</vt:i4>
      </vt:variant>
    </vt:vector>
  </HeadingPairs>
  <TitlesOfParts>
    <vt:vector size="31" baseType="lpstr">
      <vt:lpstr>Complejidad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Puntos de Función</vt:lpstr>
      <vt:lpstr>Estimación de Esfuerzo y Tamaño</vt:lpstr>
      <vt:lpstr>Riesgos</vt:lpstr>
      <vt:lpstr>Planilla de Precios</vt:lpstr>
      <vt:lpstr>Historia de Proy</vt:lpstr>
      <vt:lpstr>Criterios de Complejidad</vt:lpstr>
      <vt:lpstr>Historial de cambios</vt:lpstr>
      <vt:lpstr>Complejidad!Área_de_impresión</vt:lpstr>
      <vt:lpstr>'R1'!Área_de_impresión</vt:lpstr>
      <vt:lpstr>'R10'!Área_de_impresión</vt:lpstr>
      <vt:lpstr>'R11'!Área_de_impresión</vt:lpstr>
      <vt:lpstr>'R2'!Área_de_impresión</vt:lpstr>
      <vt:lpstr>'R3'!Área_de_impresión</vt:lpstr>
      <vt:lpstr>'R4'!Área_de_impresión</vt:lpstr>
      <vt:lpstr>'R5'!Área_de_impresión</vt:lpstr>
      <vt:lpstr>'R6'!Área_de_impresión</vt:lpstr>
      <vt:lpstr>'R7'!Área_de_impresión</vt:lpstr>
      <vt:lpstr>'R8'!Área_de_impresión</vt:lpstr>
      <vt:lpstr>'R9'!Área_de_impresión</vt:lpstr>
    </vt:vector>
  </TitlesOfParts>
  <Company>Servicios Telepro S.A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del SW</dc:title>
  <dc:subject>Estimación del SW</dc:subject>
  <dc:creator>Prodigia</dc:creator>
  <cp:lastModifiedBy>Emilio Leos</cp:lastModifiedBy>
  <cp:lastPrinted>2013-04-02T03:28:24Z</cp:lastPrinted>
  <dcterms:created xsi:type="dcterms:W3CDTF">2001-06-08T17:42:17Z</dcterms:created>
  <dcterms:modified xsi:type="dcterms:W3CDTF">2020-05-28T14:41:25Z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rechos">
    <vt:lpwstr>Prodigia S.A: 2001</vt:lpwstr>
  </property>
  <property fmtid="{D5CDD505-2E9C-101B-9397-08002B2CF9AE}" pid="3" name="ContentTypeId">
    <vt:lpwstr>0x0101008E3CA60468D86F468FBBB05C56F552A1</vt:lpwstr>
  </property>
  <property fmtid="{D5CDD505-2E9C-101B-9397-08002B2CF9AE}" pid="4" name="Order">
    <vt:r8>2900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