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8" i="2" l="1"/>
  <c r="E58" i="2"/>
  <c r="D67" i="3"/>
  <c r="D68" i="3"/>
  <c r="D65" i="3"/>
  <c r="D70" i="3" l="1"/>
  <c r="M48" i="2"/>
  <c r="G58" i="3"/>
  <c r="G55" i="3"/>
  <c r="D60" i="3"/>
  <c r="D53" i="3"/>
  <c r="D58" i="3"/>
  <c r="D55" i="3"/>
  <c r="E43" i="2"/>
  <c r="E47" i="2"/>
  <c r="E48" i="2"/>
  <c r="F48" i="2"/>
  <c r="G60" i="3" l="1"/>
  <c r="L48" i="2"/>
  <c r="G47" i="3"/>
  <c r="G48" i="3" s="1"/>
  <c r="G50" i="3" s="1"/>
  <c r="G45" i="3"/>
  <c r="D47" i="3" l="1"/>
  <c r="M38" i="2" l="1"/>
  <c r="L37" i="2"/>
  <c r="L33" i="2"/>
  <c r="L38" i="2" s="1"/>
  <c r="D45" i="3" l="1"/>
  <c r="D48" i="3" l="1"/>
  <c r="D50" i="3" s="1"/>
  <c r="F38" i="2" l="1"/>
  <c r="E37" i="2"/>
  <c r="E33" i="2"/>
  <c r="E38" i="2" l="1"/>
  <c r="G37" i="3"/>
  <c r="G35" i="3" l="1"/>
  <c r="G38" i="3"/>
  <c r="G39" i="3" l="1"/>
  <c r="D37" i="3"/>
  <c r="D39" i="3" l="1"/>
  <c r="D38" i="3" l="1"/>
  <c r="D34" i="3"/>
  <c r="K24" i="2"/>
  <c r="L26" i="2"/>
  <c r="K25" i="2"/>
  <c r="K23" i="2"/>
  <c r="K21" i="2"/>
  <c r="D40" i="3" l="1"/>
  <c r="K26" i="2"/>
  <c r="G25" i="3" l="1"/>
  <c r="G21" i="3"/>
  <c r="G27" i="3" l="1"/>
  <c r="F15" i="2"/>
  <c r="L15" i="2"/>
  <c r="D26" i="3" l="1"/>
  <c r="F26" i="2"/>
  <c r="D25" i="3"/>
  <c r="D21" i="3"/>
  <c r="D27" i="3" l="1"/>
  <c r="G6" i="3"/>
  <c r="G11" i="3" s="1"/>
  <c r="D16" i="3" l="1"/>
  <c r="D13" i="3"/>
  <c r="D9" i="3"/>
  <c r="C22" i="2"/>
  <c r="C23" i="2"/>
  <c r="E24" i="2"/>
  <c r="I13" i="2" s="1"/>
  <c r="K13" i="2" s="1"/>
  <c r="C25" i="2"/>
  <c r="E25" i="2" s="1"/>
  <c r="I14" i="2" s="1"/>
  <c r="K14" i="2" s="1"/>
  <c r="C20" i="2"/>
  <c r="E20" i="2" s="1"/>
  <c r="I9" i="2" s="1"/>
  <c r="K9" i="2" s="1"/>
  <c r="C21" i="2"/>
  <c r="E15" i="2"/>
  <c r="E21" i="2" l="1"/>
  <c r="I10" i="2" s="1"/>
  <c r="E23" i="2"/>
  <c r="I12" i="2" s="1"/>
  <c r="E22" i="2"/>
  <c r="I11" i="2" s="1"/>
  <c r="K11" i="2" s="1"/>
  <c r="K15" i="2" l="1"/>
  <c r="E26" i="2"/>
</calcChain>
</file>

<file path=xl/sharedStrings.xml><?xml version="1.0" encoding="utf-8"?>
<sst xmlns="http://schemas.openxmlformats.org/spreadsheetml/2006/main" count="351" uniqueCount="135">
  <si>
    <t>Month</t>
  </si>
  <si>
    <t xml:space="preserve">Door No </t>
  </si>
  <si>
    <t>B2</t>
  </si>
  <si>
    <t>B1</t>
  </si>
  <si>
    <t>B3</t>
  </si>
  <si>
    <t>B4</t>
  </si>
  <si>
    <t>B5</t>
  </si>
  <si>
    <t>B6</t>
  </si>
  <si>
    <t xml:space="preserve">Compressor Motor </t>
  </si>
  <si>
    <t>Monoblock motor</t>
  </si>
  <si>
    <t xml:space="preserve">Compressor Motor :  </t>
  </si>
  <si>
    <t xml:space="preserve">Monoblock motor:   </t>
  </si>
  <si>
    <t>Sump  --&gt; Main Tank</t>
  </si>
  <si>
    <t>Bore --&gt;  Sump</t>
  </si>
  <si>
    <t xml:space="preserve">Motor On/Off  Schedule </t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</si>
  <si>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Note :  </t>
    </r>
    <r>
      <rPr>
        <sz val="11"/>
        <color theme="1"/>
        <rFont val="Calibri"/>
        <family val="2"/>
        <scheme val="minor"/>
      </rPr>
      <t xml:space="preserve">For emergency purpose If any one need ,kindly do Motor Switch On/Off </t>
    </r>
  </si>
  <si>
    <t>Parking Gate</t>
  </si>
  <si>
    <t>Door No</t>
  </si>
  <si>
    <t>Paid</t>
  </si>
  <si>
    <t>B2- Murugan</t>
  </si>
  <si>
    <t>B3 - Boopathy</t>
  </si>
  <si>
    <t>B5 - Vijay</t>
  </si>
  <si>
    <t>B6 - Arumugam</t>
  </si>
  <si>
    <t>Total Balance Amount</t>
  </si>
  <si>
    <t xml:space="preserve">Last Month Balance </t>
  </si>
  <si>
    <t>Current Month</t>
  </si>
  <si>
    <t>September 2017</t>
  </si>
  <si>
    <t>B1 -Karthik</t>
  </si>
  <si>
    <t>B4 -Kaviyarasan</t>
  </si>
  <si>
    <t>October 2017</t>
  </si>
  <si>
    <t>November 2017</t>
  </si>
  <si>
    <t>Bank Account - Deposit</t>
  </si>
  <si>
    <t xml:space="preserve">Expense </t>
  </si>
  <si>
    <t>Total in hand (Opening Balance- Bank Account Deposit )</t>
  </si>
  <si>
    <t>Total in hand</t>
  </si>
  <si>
    <t xml:space="preserve">B6 Spend Balance Amount </t>
  </si>
  <si>
    <t>Bank Account - Balance</t>
  </si>
  <si>
    <t xml:space="preserve">Overall Total </t>
  </si>
  <si>
    <t>Opening Balance (Karthik handover)</t>
  </si>
  <si>
    <t>Current Month Maintenance Collection (total in hand)</t>
  </si>
  <si>
    <t>B6(Maintenance Last month( ₹300) + Current month( ₹500))</t>
  </si>
  <si>
    <r>
      <t xml:space="preserve">B6 remaining Balance Amount ( </t>
    </r>
    <r>
      <rPr>
        <sz val="11"/>
        <color theme="1"/>
        <rFont val="Calibri"/>
        <family val="2"/>
        <scheme val="minor"/>
      </rPr>
      <t xml:space="preserve"> ₹1519 -  ₹800</t>
    </r>
    <r>
      <rPr>
        <b/>
        <sz val="11"/>
        <color theme="1"/>
        <rFont val="Calibri"/>
        <family val="2"/>
        <scheme val="minor"/>
      </rPr>
      <t>)</t>
    </r>
  </si>
  <si>
    <r>
      <t>Plumbing Work Expense ( ₹</t>
    </r>
    <r>
      <rPr>
        <b/>
        <sz val="11"/>
        <color rgb="FF000000"/>
        <rFont val="Calibri"/>
        <family val="2"/>
        <scheme val="minor"/>
      </rPr>
      <t>36857</t>
    </r>
    <r>
      <rPr>
        <sz val="11"/>
        <color rgb="FF000000"/>
        <rFont val="Calibri"/>
        <family val="2"/>
        <scheme val="minor"/>
      </rPr>
      <t>) , Housekeeping Salary( ₹</t>
    </r>
    <r>
      <rPr>
        <b/>
        <sz val="11"/>
        <color rgb="FF000000"/>
        <rFont val="Calibri"/>
        <family val="2"/>
        <scheme val="minor"/>
      </rPr>
      <t>1000</t>
    </r>
    <r>
      <rPr>
        <sz val="11"/>
        <color rgb="FF000000"/>
        <rFont val="Calibri"/>
        <family val="2"/>
        <scheme val="minor"/>
      </rPr>
      <t>) &amp; Stationary(Stamp Pad, Stamp ,File, Ledger Note ), Motor oil, LED  Bulb ( ₹</t>
    </r>
    <r>
      <rPr>
        <b/>
        <sz val="11"/>
        <color rgb="FF000000"/>
        <rFont val="Calibri"/>
        <family val="2"/>
        <scheme val="minor"/>
      </rPr>
      <t>692</t>
    </r>
    <r>
      <rPr>
        <sz val="11"/>
        <color rgb="FF000000"/>
        <rFont val="Calibri"/>
        <family val="2"/>
        <scheme val="minor"/>
      </rPr>
      <t>)</t>
    </r>
  </si>
  <si>
    <t>House Keeping (Floor Cleaner)</t>
  </si>
  <si>
    <t>Expense Total</t>
  </si>
  <si>
    <t>EB Bill</t>
  </si>
  <si>
    <t>Balance in our hand</t>
  </si>
  <si>
    <t>Cash Total</t>
  </si>
  <si>
    <t xml:space="preserve"> Cash Total - Expense Total</t>
  </si>
  <si>
    <t>Overall Balance Amount in Bank Account</t>
  </si>
  <si>
    <t>Overall B6 Spend Amount (1730 + 719(page 01))</t>
  </si>
  <si>
    <t>Amount withdraw from Bank account</t>
  </si>
  <si>
    <t>(Total in hand - Plumbing Work Expense )</t>
  </si>
  <si>
    <t>Plumbing  work(Bore connection material, pipeline &amp; labor charge )</t>
  </si>
  <si>
    <t xml:space="preserve">Expense Total </t>
  </si>
  <si>
    <t xml:space="preserve">Total Collected </t>
  </si>
  <si>
    <t>Balance Total</t>
  </si>
  <si>
    <t>Compound wall cleaning (₹500) and Housekeeping Salary( ₹1000)</t>
  </si>
  <si>
    <r>
      <t xml:space="preserve"> Overall Balance (</t>
    </r>
    <r>
      <rPr>
        <sz val="11"/>
        <color theme="1"/>
        <rFont val="Calibri"/>
        <family val="2"/>
        <scheme val="minor"/>
      </rPr>
      <t>Cash Total - Expense Total)</t>
    </r>
  </si>
  <si>
    <t xml:space="preserve">Drainage cleaning and block releasing </t>
  </si>
  <si>
    <t>Bank Account  Balance (B4 transfer amt for ₹500(Oct maintenance ))</t>
  </si>
  <si>
    <r>
      <t>B6 Spend Amount (₹</t>
    </r>
    <r>
      <rPr>
        <b/>
        <sz val="11"/>
        <color theme="1"/>
        <rFont val="Calibri"/>
        <family val="2"/>
        <scheme val="minor"/>
      </rPr>
      <t>2449</t>
    </r>
    <r>
      <rPr>
        <sz val="11"/>
        <color theme="1"/>
        <rFont val="Calibri"/>
        <family val="2"/>
        <scheme val="minor"/>
      </rPr>
      <t xml:space="preserve">(Page 02) </t>
    </r>
    <r>
      <rPr>
        <b/>
        <sz val="11"/>
        <color theme="1"/>
        <rFont val="Calibri"/>
        <family val="2"/>
        <scheme val="minor"/>
      </rPr>
      <t>- ₹500</t>
    </r>
    <r>
      <rPr>
        <sz val="11"/>
        <color theme="1"/>
        <rFont val="Calibri"/>
        <family val="2"/>
        <scheme val="minor"/>
      </rPr>
      <t>(Oct maintenance ))</t>
    </r>
  </si>
  <si>
    <t>Cash Total (2000 + 11055)</t>
  </si>
  <si>
    <t>Page 01 (8th September)</t>
  </si>
  <si>
    <t>Page 02  (20th September)</t>
  </si>
  <si>
    <t>Page 03 (11th October)</t>
  </si>
  <si>
    <r>
      <t>B6 Spend Amount (₹</t>
    </r>
    <r>
      <rPr>
        <b/>
        <sz val="11"/>
        <color theme="1"/>
        <rFont val="Calibri"/>
        <family val="2"/>
        <scheme val="minor"/>
      </rPr>
      <t>1949</t>
    </r>
    <r>
      <rPr>
        <sz val="11"/>
        <color theme="1"/>
        <rFont val="Calibri"/>
        <family val="2"/>
        <scheme val="minor"/>
      </rPr>
      <t xml:space="preserve">(Page 03) </t>
    </r>
    <r>
      <rPr>
        <b/>
        <sz val="11"/>
        <color theme="1"/>
        <rFont val="Calibri"/>
        <family val="2"/>
        <scheme val="minor"/>
      </rPr>
      <t>- ₹1000</t>
    </r>
    <r>
      <rPr>
        <sz val="11"/>
        <color theme="1"/>
        <rFont val="Calibri"/>
        <family val="2"/>
        <scheme val="minor"/>
      </rPr>
      <t>(Oct maintenance ))</t>
    </r>
  </si>
  <si>
    <t>Page 04 ( November)</t>
  </si>
  <si>
    <t>Bank Account  Balance(₹4655) + B4 transfer amt for ₹1000</t>
  </si>
  <si>
    <t>Dewali Bonus garbage Collection(₹200) &amp;house Keeping (₹300)</t>
  </si>
  <si>
    <t>Cash Total (2000 + 5655)</t>
  </si>
  <si>
    <t>Monthly maintenance  Collection(cash)(B2 &amp; B3)(₹1000 *2)</t>
  </si>
  <si>
    <t>Monthly maintenance  Collection(cash)(B2 &amp; B3(₹500*2)) &amp; B5-₹1000</t>
  </si>
  <si>
    <t>December 2017</t>
  </si>
  <si>
    <t>Page 05 ( December )</t>
  </si>
  <si>
    <r>
      <t>B6 Spend Amount (₹</t>
    </r>
    <r>
      <rPr>
        <b/>
        <sz val="11"/>
        <color theme="1"/>
        <rFont val="Calibri"/>
        <family val="2"/>
        <scheme val="minor"/>
      </rPr>
      <t>949</t>
    </r>
    <r>
      <rPr>
        <sz val="11"/>
        <color theme="1"/>
        <rFont val="Calibri"/>
        <family val="2"/>
        <scheme val="minor"/>
      </rPr>
      <t xml:space="preserve">(Page 04) </t>
    </r>
    <r>
      <rPr>
        <b/>
        <sz val="11"/>
        <color theme="1"/>
        <rFont val="Calibri"/>
        <family val="2"/>
        <scheme val="minor"/>
      </rPr>
      <t>- ₹1000</t>
    </r>
    <r>
      <rPr>
        <sz val="11"/>
        <color theme="1"/>
        <rFont val="Calibri"/>
        <family val="2"/>
        <scheme val="minor"/>
      </rPr>
      <t>(Oct maintenance ))</t>
    </r>
  </si>
  <si>
    <r>
      <t xml:space="preserve">Monthly  Collection(cash)(B2)(₹1000) + B6 (balance amount </t>
    </r>
    <r>
      <rPr>
        <b/>
        <sz val="11"/>
        <color rgb="FF00B050"/>
        <rFont val="Calibri"/>
        <family val="2"/>
        <scheme val="minor"/>
      </rPr>
      <t>₹51</t>
    </r>
    <r>
      <rPr>
        <sz val="11"/>
        <color theme="1"/>
        <rFont val="Calibri"/>
        <family val="2"/>
        <scheme val="minor"/>
      </rPr>
      <t>)</t>
    </r>
  </si>
  <si>
    <t>Bank Account  Balance(₹2665) + B4 transfer amt for ₹1000+ B1(₹1500)</t>
  </si>
  <si>
    <t>Cash Total (1051+5165)</t>
  </si>
  <si>
    <t>Housekeeping Salary( ₹1000) + Motor Oil (₹100)</t>
  </si>
  <si>
    <t>Page 06 ( December )</t>
  </si>
  <si>
    <t xml:space="preserve">Cash Total </t>
  </si>
  <si>
    <t>Housekeeping Salary( ₹1000) + Drainage cleaning (₹3200) + EB bill(₹290)</t>
  </si>
  <si>
    <t>B6 Spend own Money (Road cutting work Material-₹1000,Labour Charge-₹2000 &amp; Police Commision-₹200) Not included Common Maintenance Amount</t>
  </si>
  <si>
    <r>
      <t>Monthly  Collection(cash)(B3)(</t>
    </r>
    <r>
      <rPr>
        <b/>
        <sz val="11"/>
        <color theme="1"/>
        <rFont val="Calibri"/>
        <family val="2"/>
        <scheme val="minor"/>
      </rPr>
      <t>₹1000</t>
    </r>
    <r>
      <rPr>
        <sz val="11"/>
        <color theme="1"/>
        <rFont val="Calibri"/>
        <family val="2"/>
        <scheme val="minor"/>
      </rPr>
      <t>) + B5 (</t>
    </r>
    <r>
      <rPr>
        <b/>
        <sz val="11"/>
        <color theme="1"/>
        <rFont val="Calibri"/>
        <family val="2"/>
        <scheme val="minor"/>
      </rPr>
      <t>₹2000</t>
    </r>
    <r>
      <rPr>
        <sz val="11"/>
        <color theme="1"/>
        <rFont val="Calibri"/>
        <family val="2"/>
        <scheme val="minor"/>
      </rPr>
      <t>)+B1(</t>
    </r>
    <r>
      <rPr>
        <b/>
        <sz val="11"/>
        <color theme="1"/>
        <rFont val="Calibri"/>
        <family val="2"/>
        <scheme val="minor"/>
      </rPr>
      <t>₹1500</t>
    </r>
    <r>
      <rPr>
        <sz val="11"/>
        <color theme="1"/>
        <rFont val="Calibri"/>
        <family val="2"/>
        <scheme val="minor"/>
      </rPr>
      <t>)</t>
    </r>
  </si>
  <si>
    <r>
      <t>Drainage cleaning (</t>
    </r>
    <r>
      <rPr>
        <b/>
        <sz val="11"/>
        <color theme="1"/>
        <rFont val="Calibri"/>
        <family val="2"/>
        <scheme val="minor"/>
      </rPr>
      <t>₹3200</t>
    </r>
    <r>
      <rPr>
        <sz val="11"/>
        <color theme="1"/>
        <rFont val="Calibri"/>
        <family val="2"/>
        <scheme val="minor"/>
      </rPr>
      <t>) + Broom(</t>
    </r>
    <r>
      <rPr>
        <b/>
        <sz val="11"/>
        <color theme="1"/>
        <rFont val="Calibri"/>
        <family val="2"/>
        <scheme val="minor"/>
      </rPr>
      <t>₹30</t>
    </r>
    <r>
      <rPr>
        <sz val="11"/>
        <color theme="1"/>
        <rFont val="Calibri"/>
        <family val="2"/>
        <scheme val="minor"/>
      </rPr>
      <t>)</t>
    </r>
  </si>
  <si>
    <r>
      <t>Plumbing material(</t>
    </r>
    <r>
      <rPr>
        <b/>
        <sz val="11"/>
        <color theme="1"/>
        <rFont val="Calibri"/>
        <family val="2"/>
        <scheme val="minor"/>
      </rPr>
      <t>₹5677</t>
    </r>
    <r>
      <rPr>
        <sz val="11"/>
        <color theme="1"/>
        <rFont val="Calibri"/>
        <family val="2"/>
        <scheme val="minor"/>
      </rPr>
      <t>)+ Labour Charge (</t>
    </r>
    <r>
      <rPr>
        <b/>
        <sz val="11"/>
        <color theme="1"/>
        <rFont val="Calibri"/>
        <family val="2"/>
        <scheme val="minor"/>
      </rPr>
      <t>₹6000</t>
    </r>
    <r>
      <rPr>
        <sz val="11"/>
        <color theme="1"/>
        <rFont val="Calibri"/>
        <family val="2"/>
        <scheme val="minor"/>
      </rPr>
      <t>)</t>
    </r>
  </si>
  <si>
    <r>
      <t>Bank Account  Balance(</t>
    </r>
    <r>
      <rPr>
        <b/>
        <sz val="11"/>
        <color theme="1"/>
        <rFont val="Calibri"/>
        <family val="2"/>
        <scheme val="minor"/>
      </rPr>
      <t>₹5116</t>
    </r>
    <r>
      <rPr>
        <sz val="11"/>
        <color theme="1"/>
        <rFont val="Calibri"/>
        <family val="2"/>
        <scheme val="minor"/>
      </rPr>
      <t>)+ Advanced amount Paid(B1-</t>
    </r>
    <r>
      <rPr>
        <b/>
        <sz val="11"/>
        <color theme="1"/>
        <rFont val="Calibri"/>
        <family val="2"/>
        <scheme val="minor"/>
      </rPr>
      <t>₹2000</t>
    </r>
    <r>
      <rPr>
        <sz val="11"/>
        <color theme="1"/>
        <rFont val="Calibri"/>
        <family val="2"/>
        <scheme val="minor"/>
      </rPr>
      <t xml:space="preserve"> , B2 -</t>
    </r>
    <r>
      <rPr>
        <b/>
        <sz val="11"/>
        <color theme="1"/>
        <rFont val="Calibri"/>
        <family val="2"/>
        <scheme val="minor"/>
      </rPr>
      <t xml:space="preserve">₹2000 </t>
    </r>
    <r>
      <rPr>
        <sz val="11"/>
        <color theme="1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B6</t>
    </r>
    <r>
      <rPr>
        <b/>
        <sz val="11"/>
        <color theme="1"/>
        <rFont val="Calibri"/>
        <family val="2"/>
        <scheme val="minor"/>
      </rPr>
      <t xml:space="preserve"> -₹2000 </t>
    </r>
    <r>
      <rPr>
        <sz val="11"/>
        <color theme="1"/>
        <rFont val="Calibri"/>
        <family val="2"/>
        <scheme val="minor"/>
      </rPr>
      <t>)</t>
    </r>
  </si>
  <si>
    <t>Remarks</t>
  </si>
  <si>
    <t>January 2018</t>
  </si>
  <si>
    <r>
      <t>Paid Advanced amount (₹</t>
    </r>
    <r>
      <rPr>
        <b/>
        <sz val="11"/>
        <color theme="1"/>
        <rFont val="Calibri"/>
        <family val="2"/>
        <scheme val="minor"/>
      </rPr>
      <t>2000</t>
    </r>
    <r>
      <rPr>
        <sz val="11"/>
        <color theme="1"/>
        <rFont val="Calibri"/>
        <family val="2"/>
        <scheme val="minor"/>
      </rPr>
      <t>)</t>
    </r>
  </si>
  <si>
    <t>Page 07 ( January - 2018 )</t>
  </si>
  <si>
    <t>February</t>
  </si>
  <si>
    <t>March</t>
  </si>
  <si>
    <t>April</t>
  </si>
  <si>
    <t>May</t>
  </si>
  <si>
    <t>June</t>
  </si>
  <si>
    <t>July</t>
  </si>
  <si>
    <r>
      <t>Morning (</t>
    </r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 xml:space="preserve"> 1hr)     Evening(1/2 hr)  </t>
    </r>
  </si>
  <si>
    <t>Not Paid</t>
  </si>
  <si>
    <t xml:space="preserve">Drainage Cleaning </t>
  </si>
  <si>
    <r>
      <t xml:space="preserve"> Overall Balance (</t>
    </r>
    <r>
      <rPr>
        <sz val="11"/>
        <color theme="1"/>
        <rFont val="Calibri"/>
        <family val="2"/>
        <scheme val="minor"/>
      </rPr>
      <t xml:space="preserve">Cash Total - Expense Total) - Bank Account Minimum Balance </t>
    </r>
  </si>
  <si>
    <t xml:space="preserve">Monthly  Collection(cash)(B3)(₹1000) + B5 (₹1000) </t>
  </si>
  <si>
    <t xml:space="preserve">Bank Account  Minimum Balance Maintain </t>
  </si>
  <si>
    <t>Housekeeping Salary( ₹1200) + Pongal Bonus for garbage Collection(₹200)</t>
  </si>
  <si>
    <r>
      <t xml:space="preserve">For Motor Safety Purpose , kindly close the Parking gate at </t>
    </r>
    <r>
      <rPr>
        <b/>
        <sz val="11"/>
        <color theme="1"/>
        <rFont val="Calibri"/>
        <family val="2"/>
        <scheme val="minor"/>
      </rPr>
      <t>9.00 P.M</t>
    </r>
  </si>
  <si>
    <t>February 2018</t>
  </si>
  <si>
    <r>
      <t xml:space="preserve"> Account  Balance(₹709) +  B4 transfer amt for ₹1000+ </t>
    </r>
    <r>
      <rPr>
        <b/>
        <sz val="11"/>
        <color theme="1"/>
        <rFont val="Calibri"/>
        <family val="2"/>
        <scheme val="minor"/>
      </rPr>
      <t>B2 Paid Advanced amount  (₹1600)</t>
    </r>
  </si>
  <si>
    <t>Housekeeping Salary( ₹1000) + Pongal Bonus for Housekeeping(₹300)</t>
  </si>
  <si>
    <t xml:space="preserve"> Account  Balance(-₹291) +  B4 transfer amt for ₹1000</t>
  </si>
  <si>
    <t>EB Bill(₹155)</t>
  </si>
  <si>
    <r>
      <t>Paid Advanced amount (₹36</t>
    </r>
    <r>
      <rPr>
        <b/>
        <sz val="11"/>
        <color theme="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)</t>
    </r>
  </si>
  <si>
    <r>
      <t xml:space="preserve"> Overall Balance (</t>
    </r>
    <r>
      <rPr>
        <sz val="11"/>
        <color theme="1"/>
        <rFont val="Calibri"/>
        <family val="2"/>
        <scheme val="minor"/>
      </rPr>
      <t xml:space="preserve">Cash Total - Expense Total) + Bank Account Minimum Balance </t>
    </r>
  </si>
  <si>
    <t xml:space="preserve">Last Month </t>
  </si>
  <si>
    <r>
      <t xml:space="preserve">Morning( </t>
    </r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1/2hr)    Evening(1/2hr)          (</t>
    </r>
    <r>
      <rPr>
        <b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>)</t>
    </r>
  </si>
  <si>
    <t>March 2018</t>
  </si>
  <si>
    <t xml:space="preserve">Monthly  Collection(cash)(B3)(₹1000) </t>
  </si>
  <si>
    <t xml:space="preserve">Last month balance paid ₹1000 </t>
  </si>
  <si>
    <t xml:space="preserve">Housekeeping Salary( ₹1000) </t>
  </si>
  <si>
    <t xml:space="preserve"> Account  Balance(₹1254) +  B4 transfer amt for ₹1000</t>
  </si>
  <si>
    <r>
      <t xml:space="preserve"> Overall Balance (</t>
    </r>
    <r>
      <rPr>
        <sz val="11"/>
        <color theme="1"/>
        <rFont val="Calibri"/>
        <family val="2"/>
        <scheme val="minor"/>
      </rPr>
      <t xml:space="preserve">Cash Total - Expense Total) </t>
    </r>
  </si>
  <si>
    <t>Monthly  Collection(cash)(B5-last month ₹1000) +(B6 - ₹1000)</t>
  </si>
  <si>
    <t>Page 08 ( February - 2018 )</t>
  </si>
  <si>
    <t>Page 09 (March - 2018 )</t>
  </si>
  <si>
    <r>
      <t>Main Motor Electric work &amp;  Parking work(</t>
    </r>
    <r>
      <rPr>
        <b/>
        <sz val="11"/>
        <color theme="1"/>
        <rFont val="Calibri"/>
        <family val="2"/>
        <scheme val="minor"/>
      </rPr>
      <t xml:space="preserve">₹1150 </t>
    </r>
    <r>
      <rPr>
        <sz val="11"/>
        <color theme="1"/>
        <rFont val="Calibri"/>
        <family val="2"/>
        <scheme val="minor"/>
      </rPr>
      <t>material and labor charge)</t>
    </r>
  </si>
  <si>
    <t>April 2018</t>
  </si>
  <si>
    <t xml:space="preserve"> Account  Balance(₹2104) +  B4 transfer amt for ₹1000</t>
  </si>
  <si>
    <t>Page 10 (April - 2018 )</t>
  </si>
  <si>
    <t>Motor oil (₹100)&amp; EB (bill (₹155) + Cc Deposit(₹200))</t>
  </si>
  <si>
    <t>Monthly  Collection(cash)(B3- ₹2000) +(B6 - ₹1000)+(B5- ₹2000)+(B2- ₹400)</t>
  </si>
  <si>
    <t>Drainage Cleaning(3100)</t>
  </si>
  <si>
    <t>Monthly  Collection(cash)(B6 - ₹1000)</t>
  </si>
  <si>
    <t>Page 11 (May - 2018 )</t>
  </si>
  <si>
    <t>May 2018</t>
  </si>
  <si>
    <t xml:space="preserve"> Account  Balance(₹7049) +  B4 transfer amt for ₹1000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</si>
</sst>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4" xfId="0" applyFont="1" applyFill="1" applyBorder="1"/>
    <xf numFmtId="0" fontId="1" fillId="2" borderId="5" xfId="0" applyFont="1" applyFill="1" applyBorder="1"/>
    <xf numFmtId="0" fontId="0" fillId="0" borderId="7" xfId="0" applyFill="1" applyBorder="1"/>
    <xf numFmtId="0" fontId="3" fillId="0" borderId="4" xfId="0" applyFont="1" applyBorder="1" applyAlignment="1">
      <alignment wrapText="1"/>
    </xf>
    <xf numFmtId="0" fontId="0" fillId="0" borderId="6" xfId="0" applyFill="1" applyBorder="1"/>
    <xf numFmtId="0" fontId="3" fillId="0" borderId="4" xfId="0" applyFont="1" applyBorder="1"/>
    <xf numFmtId="0" fontId="1" fillId="0" borderId="4" xfId="0" applyFont="1" applyBorder="1"/>
    <xf numFmtId="0" fontId="1" fillId="0" borderId="8" xfId="0" applyFont="1" applyBorder="1"/>
    <xf numFmtId="0" fontId="2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4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center" vertical="center"/>
    </xf>
    <xf numFmtId="0" fontId="0" fillId="0" borderId="8" xfId="0" applyBorder="1"/>
    <xf numFmtId="0" fontId="6" fillId="2" borderId="9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0" borderId="17" xfId="0" applyBorder="1"/>
    <xf numFmtId="0" fontId="7" fillId="0" borderId="5" xfId="0" applyFont="1" applyBorder="1"/>
    <xf numFmtId="0" fontId="2" fillId="2" borderId="5" xfId="0" applyFont="1" applyFill="1" applyBorder="1"/>
    <xf numFmtId="0" fontId="7" fillId="0" borderId="9" xfId="0" applyFont="1" applyBorder="1"/>
    <xf numFmtId="0" fontId="7" fillId="0" borderId="8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2" borderId="9" xfId="0" applyFont="1" applyFill="1" applyBorder="1"/>
    <xf numFmtId="0" fontId="0" fillId="0" borderId="4" xfId="0" applyBorder="1" applyAlignment="1">
      <alignment wrapText="1"/>
    </xf>
    <xf numFmtId="0" fontId="9" fillId="2" borderId="9" xfId="0" applyFont="1" applyFill="1" applyBorder="1"/>
    <xf numFmtId="0" fontId="10" fillId="0" borderId="8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49" fontId="1" fillId="0" borderId="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5"/>
  <sheetViews>
    <sheetView workbookViewId="0">
      <selection activeCell="D20" sqref="D20"/>
    </sheetView>
  </sheetViews>
  <sheetFormatPr defaultRowHeight="15" x14ac:dyDescent="0.25"/>
  <cols>
    <col min="2" max="2" width="10.85546875" style="7" bestFit="1" customWidth="1"/>
    <col min="4" max="4" width="19.140625" bestFit="1" customWidth="1"/>
    <col min="5" max="5" width="25.140625" customWidth="1"/>
    <col min="6" max="6" width="35.42578125" customWidth="1"/>
  </cols>
  <sheetData>
    <row r="4" spans="2:10" x14ac:dyDescent="0.25">
      <c r="B4" s="54" t="s">
        <v>14</v>
      </c>
      <c r="C4" s="54"/>
      <c r="D4" s="54"/>
      <c r="E4" s="54"/>
      <c r="F4" s="54"/>
    </row>
    <row r="5" spans="2:10" x14ac:dyDescent="0.25">
      <c r="B5" s="5" t="s">
        <v>0</v>
      </c>
      <c r="C5" s="3" t="s">
        <v>1</v>
      </c>
      <c r="D5" s="3" t="s">
        <v>9</v>
      </c>
      <c r="E5" s="3" t="s">
        <v>8</v>
      </c>
      <c r="F5" s="8" t="s">
        <v>16</v>
      </c>
    </row>
    <row r="6" spans="2:10" ht="15" customHeight="1" x14ac:dyDescent="0.25">
      <c r="B6" s="6" t="s">
        <v>92</v>
      </c>
      <c r="C6" s="2" t="s">
        <v>3</v>
      </c>
      <c r="D6" s="56" t="s">
        <v>98</v>
      </c>
      <c r="E6" s="56" t="s">
        <v>114</v>
      </c>
      <c r="F6" s="56" t="s">
        <v>105</v>
      </c>
    </row>
    <row r="7" spans="2:10" x14ac:dyDescent="0.25">
      <c r="B7" s="6" t="s">
        <v>93</v>
      </c>
      <c r="C7" s="2" t="s">
        <v>2</v>
      </c>
      <c r="D7" s="56"/>
      <c r="E7" s="56"/>
      <c r="F7" s="56"/>
    </row>
    <row r="8" spans="2:10" x14ac:dyDescent="0.25">
      <c r="B8" s="6" t="s">
        <v>94</v>
      </c>
      <c r="C8" s="2" t="s">
        <v>4</v>
      </c>
      <c r="D8" s="56"/>
      <c r="E8" s="56"/>
      <c r="F8" s="56"/>
    </row>
    <row r="9" spans="2:10" x14ac:dyDescent="0.25">
      <c r="B9" s="6" t="s">
        <v>95</v>
      </c>
      <c r="C9" s="2" t="s">
        <v>5</v>
      </c>
      <c r="D9" s="56"/>
      <c r="E9" s="56"/>
      <c r="F9" s="56"/>
      <c r="J9" s="4"/>
    </row>
    <row r="10" spans="2:10" x14ac:dyDescent="0.25">
      <c r="B10" s="6" t="s">
        <v>96</v>
      </c>
      <c r="C10" s="2" t="s">
        <v>6</v>
      </c>
      <c r="D10" s="56"/>
      <c r="E10" s="56"/>
      <c r="F10" s="56"/>
      <c r="J10" s="55"/>
    </row>
    <row r="11" spans="2:10" x14ac:dyDescent="0.25">
      <c r="B11" s="6" t="s">
        <v>97</v>
      </c>
      <c r="C11" s="2" t="s">
        <v>7</v>
      </c>
      <c r="D11" s="56"/>
      <c r="E11" s="56"/>
      <c r="F11" s="56"/>
      <c r="J11" s="55"/>
    </row>
    <row r="12" spans="2:10" x14ac:dyDescent="0.25">
      <c r="B12" s="57" t="s">
        <v>10</v>
      </c>
      <c r="C12" s="57"/>
      <c r="D12" s="1" t="s">
        <v>13</v>
      </c>
      <c r="J12" s="55"/>
    </row>
    <row r="13" spans="2:10" x14ac:dyDescent="0.25">
      <c r="B13" s="57" t="s">
        <v>11</v>
      </c>
      <c r="C13" s="57"/>
      <c r="D13" s="1" t="s">
        <v>12</v>
      </c>
      <c r="J13" s="55"/>
    </row>
    <row r="14" spans="2:10" x14ac:dyDescent="0.25">
      <c r="B14" s="15" t="s">
        <v>15</v>
      </c>
      <c r="C14" s="15"/>
      <c r="D14" s="15"/>
      <c r="E14" s="15"/>
      <c r="J14" s="55"/>
    </row>
    <row r="15" spans="2:10" x14ac:dyDescent="0.25">
      <c r="J15" s="55"/>
    </row>
  </sheetData>
  <mergeCells count="7">
    <mergeCell ref="B4:F4"/>
    <mergeCell ref="J10:J15"/>
    <mergeCell ref="D6:D11"/>
    <mergeCell ref="E6:E11"/>
    <mergeCell ref="B12:C12"/>
    <mergeCell ref="B13:C13"/>
    <mergeCell ref="F6:F1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58"/>
  <sheetViews>
    <sheetView topLeftCell="A35" zoomScale="84" zoomScaleNormal="84" workbookViewId="0">
      <selection activeCell="M57" sqref="M57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14.28515625" style="9" bestFit="1" customWidth="1"/>
    <col min="5" max="5" width="12.7109375" style="9" bestFit="1" customWidth="1"/>
    <col min="6" max="6" width="14.85546875" style="17" bestFit="1" customWidth="1"/>
    <col min="7" max="7" width="29.28515625" style="17" bestFit="1" customWidth="1"/>
    <col min="8" max="8" width="14.85546875" bestFit="1" customWidth="1"/>
    <col min="9" max="9" width="18.85546875" bestFit="1" customWidth="1"/>
    <col min="10" max="11" width="14.28515625" bestFit="1" customWidth="1"/>
    <col min="12" max="13" width="14.85546875" bestFit="1" customWidth="1"/>
    <col min="14" max="14" width="29.5703125" bestFit="1" customWidth="1"/>
  </cols>
  <sheetData>
    <row r="6" spans="2:12" ht="15.75" thickBot="1" x14ac:dyDescent="0.3"/>
    <row r="7" spans="2:12" x14ac:dyDescent="0.25">
      <c r="B7" s="63" t="s">
        <v>26</v>
      </c>
      <c r="C7" s="64"/>
      <c r="D7" s="64"/>
      <c r="E7" s="64"/>
      <c r="F7" s="65"/>
      <c r="G7" s="16"/>
      <c r="H7" s="63" t="s">
        <v>30</v>
      </c>
      <c r="I7" s="64"/>
      <c r="J7" s="64"/>
      <c r="K7" s="64"/>
      <c r="L7" s="65"/>
    </row>
    <row r="8" spans="2:12" x14ac:dyDescent="0.25">
      <c r="B8" s="26" t="s">
        <v>17</v>
      </c>
      <c r="C8" s="11" t="s">
        <v>24</v>
      </c>
      <c r="D8" s="12" t="s">
        <v>25</v>
      </c>
      <c r="E8" s="12" t="s">
        <v>56</v>
      </c>
      <c r="F8" s="33" t="s">
        <v>55</v>
      </c>
      <c r="G8" s="13"/>
      <c r="H8" s="26" t="s">
        <v>17</v>
      </c>
      <c r="I8" s="11" t="s">
        <v>24</v>
      </c>
      <c r="J8" s="12" t="s">
        <v>25</v>
      </c>
      <c r="K8" s="12" t="s">
        <v>56</v>
      </c>
      <c r="L8" s="33" t="s">
        <v>55</v>
      </c>
    </row>
    <row r="9" spans="2:12" x14ac:dyDescent="0.25">
      <c r="B9" s="18" t="s">
        <v>27</v>
      </c>
      <c r="C9" s="10" t="s">
        <v>18</v>
      </c>
      <c r="D9" s="10">
        <v>500</v>
      </c>
      <c r="E9" s="12">
        <v>500</v>
      </c>
      <c r="F9" s="33">
        <v>0</v>
      </c>
      <c r="G9" s="13"/>
      <c r="H9" s="18" t="s">
        <v>27</v>
      </c>
      <c r="I9" s="12">
        <f t="shared" ref="I9:I14" si="0">IF(E20=0,"Paid",E20)</f>
        <v>1000</v>
      </c>
      <c r="J9" s="10">
        <v>1000</v>
      </c>
      <c r="K9" s="12">
        <f>IF(J9="Paid",0,J9)+IF(I9="Paid",0,I9)</f>
        <v>2000</v>
      </c>
      <c r="L9" s="33">
        <v>0</v>
      </c>
    </row>
    <row r="10" spans="2:12" x14ac:dyDescent="0.25">
      <c r="B10" s="18" t="s">
        <v>19</v>
      </c>
      <c r="C10" s="10" t="s">
        <v>18</v>
      </c>
      <c r="D10" s="10" t="s">
        <v>18</v>
      </c>
      <c r="E10" s="12">
        <v>0</v>
      </c>
      <c r="F10" s="33">
        <v>500</v>
      </c>
      <c r="G10" s="13"/>
      <c r="H10" s="18" t="s">
        <v>19</v>
      </c>
      <c r="I10" s="12" t="str">
        <f t="shared" si="0"/>
        <v>Paid</v>
      </c>
      <c r="J10" s="10" t="s">
        <v>18</v>
      </c>
      <c r="K10" s="12">
        <v>0</v>
      </c>
      <c r="L10" s="33">
        <v>1000</v>
      </c>
    </row>
    <row r="11" spans="2:12" x14ac:dyDescent="0.25">
      <c r="B11" s="18" t="s">
        <v>20</v>
      </c>
      <c r="C11" s="10" t="s">
        <v>18</v>
      </c>
      <c r="D11" s="10" t="s">
        <v>18</v>
      </c>
      <c r="E11" s="12">
        <v>0</v>
      </c>
      <c r="F11" s="33">
        <v>500</v>
      </c>
      <c r="G11" s="13"/>
      <c r="H11" s="18" t="s">
        <v>20</v>
      </c>
      <c r="I11" s="12" t="str">
        <f t="shared" si="0"/>
        <v>Paid</v>
      </c>
      <c r="J11" s="10" t="s">
        <v>18</v>
      </c>
      <c r="K11" s="12">
        <f>IF(J11="Paid",0,J11)+IF(I11="Paid",0,I11)</f>
        <v>0</v>
      </c>
      <c r="L11" s="33">
        <v>1000</v>
      </c>
    </row>
    <row r="12" spans="2:12" x14ac:dyDescent="0.25">
      <c r="B12" s="18" t="s">
        <v>28</v>
      </c>
      <c r="C12" s="10" t="s">
        <v>18</v>
      </c>
      <c r="D12" s="10" t="s">
        <v>18</v>
      </c>
      <c r="E12" s="12">
        <v>0</v>
      </c>
      <c r="F12" s="33">
        <v>500</v>
      </c>
      <c r="G12" s="13"/>
      <c r="H12" s="18" t="s">
        <v>28</v>
      </c>
      <c r="I12" s="12" t="str">
        <f t="shared" si="0"/>
        <v>Paid</v>
      </c>
      <c r="J12" s="10" t="s">
        <v>18</v>
      </c>
      <c r="K12" s="12">
        <v>0</v>
      </c>
      <c r="L12" s="33">
        <v>1000</v>
      </c>
    </row>
    <row r="13" spans="2:12" x14ac:dyDescent="0.25">
      <c r="B13" s="18" t="s">
        <v>21</v>
      </c>
      <c r="C13" s="10" t="s">
        <v>18</v>
      </c>
      <c r="D13" s="10">
        <v>500</v>
      </c>
      <c r="E13" s="12">
        <v>500</v>
      </c>
      <c r="F13" s="33">
        <v>0</v>
      </c>
      <c r="G13" s="13"/>
      <c r="H13" s="18" t="s">
        <v>21</v>
      </c>
      <c r="I13" s="12" t="str">
        <f t="shared" si="0"/>
        <v>Paid</v>
      </c>
      <c r="J13" s="10">
        <v>1000</v>
      </c>
      <c r="K13" s="12">
        <f>IF(J13="Paid",0,J13)+IF(I13="Paid",0,I13)</f>
        <v>1000</v>
      </c>
      <c r="L13" s="33">
        <v>0</v>
      </c>
    </row>
    <row r="14" spans="2:12" x14ac:dyDescent="0.25">
      <c r="B14" s="18" t="s">
        <v>22</v>
      </c>
      <c r="C14" s="10" t="s">
        <v>18</v>
      </c>
      <c r="D14" s="10" t="s">
        <v>18</v>
      </c>
      <c r="E14" s="12">
        <v>0</v>
      </c>
      <c r="F14" s="33">
        <v>500</v>
      </c>
      <c r="G14" s="13"/>
      <c r="H14" s="18" t="s">
        <v>22</v>
      </c>
      <c r="I14" s="12" t="str">
        <f t="shared" si="0"/>
        <v>Paid</v>
      </c>
      <c r="J14" s="10" t="s">
        <v>18</v>
      </c>
      <c r="K14" s="12">
        <f>IF(J14="Paid",0,J14)+IF(I14="Paid",0,I14)</f>
        <v>0</v>
      </c>
      <c r="L14" s="33">
        <v>1000</v>
      </c>
    </row>
    <row r="15" spans="2:12" ht="15.75" thickBot="1" x14ac:dyDescent="0.3">
      <c r="B15" s="37"/>
      <c r="C15" s="69" t="s">
        <v>23</v>
      </c>
      <c r="D15" s="68"/>
      <c r="E15" s="36">
        <f>SUM(E9:E14)</f>
        <v>1000</v>
      </c>
      <c r="F15" s="35">
        <f>SUM(F9:F14)</f>
        <v>2000</v>
      </c>
      <c r="G15" s="13"/>
      <c r="H15" s="66" t="s">
        <v>23</v>
      </c>
      <c r="I15" s="67"/>
      <c r="J15" s="68"/>
      <c r="K15" s="36">
        <f>SUM(K9:K14)</f>
        <v>3000</v>
      </c>
      <c r="L15" s="35">
        <f>SUM(L9:L14)</f>
        <v>4000</v>
      </c>
    </row>
    <row r="17" spans="2:14" ht="15.75" thickBot="1" x14ac:dyDescent="0.3"/>
    <row r="18" spans="2:14" x14ac:dyDescent="0.25">
      <c r="B18" s="58" t="s">
        <v>29</v>
      </c>
      <c r="C18" s="59"/>
      <c r="D18" s="59"/>
      <c r="E18" s="59"/>
      <c r="F18" s="60"/>
      <c r="G18" s="16"/>
      <c r="H18" s="63" t="s">
        <v>73</v>
      </c>
      <c r="I18" s="64"/>
      <c r="J18" s="64"/>
      <c r="K18" s="64"/>
      <c r="L18" s="65"/>
    </row>
    <row r="19" spans="2:14" x14ac:dyDescent="0.25">
      <c r="B19" s="26" t="s">
        <v>17</v>
      </c>
      <c r="C19" s="11" t="s">
        <v>24</v>
      </c>
      <c r="D19" s="12" t="s">
        <v>25</v>
      </c>
      <c r="E19" s="12" t="s">
        <v>56</v>
      </c>
      <c r="F19" s="33" t="s">
        <v>55</v>
      </c>
      <c r="G19" s="13"/>
      <c r="H19" s="26" t="s">
        <v>17</v>
      </c>
      <c r="I19" s="11" t="s">
        <v>24</v>
      </c>
      <c r="J19" s="12" t="s">
        <v>25</v>
      </c>
      <c r="K19" s="12" t="s">
        <v>56</v>
      </c>
      <c r="L19" s="33" t="s">
        <v>55</v>
      </c>
    </row>
    <row r="20" spans="2:14" x14ac:dyDescent="0.25">
      <c r="B20" s="18" t="s">
        <v>27</v>
      </c>
      <c r="C20" s="12">
        <f>IF(E9=0,"Paid",E9)</f>
        <v>500</v>
      </c>
      <c r="D20" s="10">
        <v>500</v>
      </c>
      <c r="E20" s="12">
        <f t="shared" ref="E20:E25" si="1">IF(D20="Paid",0,D20)+IF(C20="Paid",0,C20)</f>
        <v>1000</v>
      </c>
      <c r="F20" s="33">
        <v>0</v>
      </c>
      <c r="G20" s="13"/>
      <c r="H20" s="18" t="s">
        <v>27</v>
      </c>
      <c r="I20" s="12" t="s">
        <v>18</v>
      </c>
      <c r="J20" s="10" t="s">
        <v>18</v>
      </c>
      <c r="K20" s="12">
        <v>0</v>
      </c>
      <c r="L20" s="33">
        <v>1500</v>
      </c>
      <c r="N20" s="13"/>
    </row>
    <row r="21" spans="2:14" x14ac:dyDescent="0.25">
      <c r="B21" s="18" t="s">
        <v>19</v>
      </c>
      <c r="C21" s="12" t="str">
        <f>IF(E10=0,"Paid",E10)</f>
        <v>Paid</v>
      </c>
      <c r="D21" s="10" t="s">
        <v>18</v>
      </c>
      <c r="E21" s="12">
        <f t="shared" si="1"/>
        <v>0</v>
      </c>
      <c r="F21" s="33">
        <v>500</v>
      </c>
      <c r="G21" s="13"/>
      <c r="H21" s="18" t="s">
        <v>19</v>
      </c>
      <c r="I21" s="12" t="s">
        <v>18</v>
      </c>
      <c r="J21" s="10" t="s">
        <v>18</v>
      </c>
      <c r="K21" s="12">
        <f>IF(J21="Paid",0,J21)+IF(I21="Paid",0,I21)</f>
        <v>0</v>
      </c>
      <c r="L21" s="33">
        <v>1000</v>
      </c>
    </row>
    <row r="22" spans="2:14" x14ac:dyDescent="0.25">
      <c r="B22" s="18" t="s">
        <v>20</v>
      </c>
      <c r="C22" s="12" t="str">
        <f>IF(E11=0,"Paid",E11)</f>
        <v>Paid</v>
      </c>
      <c r="D22" s="10" t="s">
        <v>18</v>
      </c>
      <c r="E22" s="12">
        <f t="shared" si="1"/>
        <v>0</v>
      </c>
      <c r="F22" s="33">
        <v>500</v>
      </c>
      <c r="G22" s="13"/>
      <c r="H22" s="18" t="s">
        <v>20</v>
      </c>
      <c r="I22" s="12" t="s">
        <v>18</v>
      </c>
      <c r="J22" s="10" t="s">
        <v>18</v>
      </c>
      <c r="K22" s="12">
        <v>0</v>
      </c>
      <c r="L22" s="33">
        <v>1000</v>
      </c>
    </row>
    <row r="23" spans="2:14" x14ac:dyDescent="0.25">
      <c r="B23" s="18" t="s">
        <v>28</v>
      </c>
      <c r="C23" s="12" t="str">
        <f>IF(E12=0,"Paid",E12)</f>
        <v>Paid</v>
      </c>
      <c r="D23" s="10" t="s">
        <v>18</v>
      </c>
      <c r="E23" s="12">
        <f t="shared" si="1"/>
        <v>0</v>
      </c>
      <c r="F23" s="33">
        <v>500</v>
      </c>
      <c r="G23" s="13"/>
      <c r="H23" s="18" t="s">
        <v>28</v>
      </c>
      <c r="I23" s="12" t="s">
        <v>18</v>
      </c>
      <c r="J23" s="10" t="s">
        <v>18</v>
      </c>
      <c r="K23" s="12">
        <f>IF(J23="Paid",0,J23)+IF(I23="Paid",0,I23)</f>
        <v>0</v>
      </c>
      <c r="L23" s="33">
        <v>1000</v>
      </c>
    </row>
    <row r="24" spans="2:14" x14ac:dyDescent="0.25">
      <c r="B24" s="18" t="s">
        <v>21</v>
      </c>
      <c r="C24" s="12" t="s">
        <v>18</v>
      </c>
      <c r="D24" s="10" t="s">
        <v>18</v>
      </c>
      <c r="E24" s="12">
        <f t="shared" si="1"/>
        <v>0</v>
      </c>
      <c r="F24" s="33">
        <v>1000</v>
      </c>
      <c r="G24" s="13"/>
      <c r="H24" s="18" t="s">
        <v>21</v>
      </c>
      <c r="I24" s="12" t="s">
        <v>18</v>
      </c>
      <c r="J24" s="10" t="s">
        <v>18</v>
      </c>
      <c r="K24" s="12">
        <f>IF(J24="Paid",0,J24)+IF(I24="Paid",0,I24)</f>
        <v>0</v>
      </c>
      <c r="L24" s="33">
        <v>2000</v>
      </c>
    </row>
    <row r="25" spans="2:14" x14ac:dyDescent="0.25">
      <c r="B25" s="18" t="s">
        <v>22</v>
      </c>
      <c r="C25" s="12" t="str">
        <f>IF(E14=0,"Paid",E14)</f>
        <v>Paid</v>
      </c>
      <c r="D25" s="10" t="s">
        <v>18</v>
      </c>
      <c r="E25" s="12">
        <f t="shared" si="1"/>
        <v>0</v>
      </c>
      <c r="F25" s="33">
        <v>500</v>
      </c>
      <c r="G25" s="13"/>
      <c r="H25" s="18" t="s">
        <v>22</v>
      </c>
      <c r="I25" s="12" t="s">
        <v>18</v>
      </c>
      <c r="J25" s="10" t="s">
        <v>18</v>
      </c>
      <c r="K25" s="12">
        <f>IF(J25="Paid",0,J25)+IF(I25="Paid",0,I25)</f>
        <v>0</v>
      </c>
      <c r="L25" s="33">
        <v>1000</v>
      </c>
    </row>
    <row r="26" spans="2:14" ht="15.75" thickBot="1" x14ac:dyDescent="0.3">
      <c r="B26" s="34"/>
      <c r="C26" s="62" t="s">
        <v>23</v>
      </c>
      <c r="D26" s="62"/>
      <c r="E26" s="36">
        <f>SUM(E20:E25)</f>
        <v>1000</v>
      </c>
      <c r="F26" s="35">
        <f>SUM(F20:F25)</f>
        <v>3000</v>
      </c>
      <c r="G26" s="13"/>
      <c r="H26" s="66" t="s">
        <v>23</v>
      </c>
      <c r="I26" s="67"/>
      <c r="J26" s="68"/>
      <c r="K26" s="36">
        <f>SUM(K20:K25)</f>
        <v>0</v>
      </c>
      <c r="L26" s="35">
        <f>SUM(L20:L25)</f>
        <v>7500</v>
      </c>
    </row>
    <row r="27" spans="2:14" x14ac:dyDescent="0.25">
      <c r="B27" s="46"/>
      <c r="C27" s="47"/>
      <c r="D27" s="47"/>
      <c r="E27" s="48"/>
      <c r="F27" s="49"/>
      <c r="G27" s="13"/>
      <c r="H27" s="47"/>
      <c r="I27" s="47"/>
      <c r="J27" s="47"/>
      <c r="K27" s="48"/>
      <c r="L27" s="49"/>
    </row>
    <row r="28" spans="2:14" x14ac:dyDescent="0.25">
      <c r="B28" s="46"/>
      <c r="C28" s="47"/>
      <c r="D28" s="47"/>
      <c r="E28" s="48"/>
      <c r="F28" s="49"/>
      <c r="G28" s="13"/>
      <c r="H28" s="47"/>
      <c r="I28" s="47"/>
      <c r="J28" s="47"/>
      <c r="K28" s="48"/>
      <c r="L28" s="49"/>
    </row>
    <row r="29" spans="2:14" ht="15.75" thickBot="1" x14ac:dyDescent="0.3"/>
    <row r="30" spans="2:14" x14ac:dyDescent="0.25">
      <c r="B30" s="58" t="s">
        <v>89</v>
      </c>
      <c r="C30" s="59"/>
      <c r="D30" s="59"/>
      <c r="E30" s="59"/>
      <c r="F30" s="59"/>
      <c r="G30" s="60"/>
      <c r="I30" s="58" t="s">
        <v>106</v>
      </c>
      <c r="J30" s="59"/>
      <c r="K30" s="59"/>
      <c r="L30" s="59"/>
      <c r="M30" s="59"/>
      <c r="N30" s="60"/>
    </row>
    <row r="31" spans="2:14" x14ac:dyDescent="0.25">
      <c r="B31" s="26" t="s">
        <v>17</v>
      </c>
      <c r="C31" s="11" t="s">
        <v>24</v>
      </c>
      <c r="D31" s="12" t="s">
        <v>25</v>
      </c>
      <c r="E31" s="12" t="s">
        <v>56</v>
      </c>
      <c r="F31" s="42" t="s">
        <v>55</v>
      </c>
      <c r="G31" s="33" t="s">
        <v>88</v>
      </c>
      <c r="I31" s="26" t="s">
        <v>17</v>
      </c>
      <c r="J31" s="11" t="s">
        <v>113</v>
      </c>
      <c r="K31" s="12" t="s">
        <v>25</v>
      </c>
      <c r="L31" s="12" t="s">
        <v>56</v>
      </c>
      <c r="M31" s="42" t="s">
        <v>55</v>
      </c>
      <c r="N31" s="33" t="s">
        <v>88</v>
      </c>
    </row>
    <row r="32" spans="2:14" x14ac:dyDescent="0.25">
      <c r="B32" s="18" t="s">
        <v>27</v>
      </c>
      <c r="C32" s="12" t="s">
        <v>18</v>
      </c>
      <c r="D32" s="10" t="s">
        <v>18</v>
      </c>
      <c r="E32" s="12">
        <v>0</v>
      </c>
      <c r="F32" s="42">
        <v>0</v>
      </c>
      <c r="G32" s="43" t="s">
        <v>90</v>
      </c>
      <c r="I32" s="18" t="s">
        <v>27</v>
      </c>
      <c r="J32" s="12" t="s">
        <v>18</v>
      </c>
      <c r="K32" s="10" t="s">
        <v>18</v>
      </c>
      <c r="L32" s="12">
        <v>0</v>
      </c>
      <c r="M32" s="42">
        <v>0</v>
      </c>
      <c r="N32" s="43" t="s">
        <v>90</v>
      </c>
    </row>
    <row r="33" spans="2:14" x14ac:dyDescent="0.25">
      <c r="B33" s="18" t="s">
        <v>19</v>
      </c>
      <c r="C33" s="12" t="s">
        <v>18</v>
      </c>
      <c r="D33" s="10" t="s">
        <v>18</v>
      </c>
      <c r="E33" s="12">
        <f>IF(D33="Paid",0,D33)+IF(C33="Paid",0,C33)</f>
        <v>0</v>
      </c>
      <c r="F33" s="42">
        <v>0</v>
      </c>
      <c r="G33" s="43" t="s">
        <v>90</v>
      </c>
      <c r="I33" s="18" t="s">
        <v>19</v>
      </c>
      <c r="J33" s="12" t="s">
        <v>18</v>
      </c>
      <c r="K33" s="10" t="s">
        <v>18</v>
      </c>
      <c r="L33" s="12">
        <f>IF(K33="Paid",0,K33)+IF(J33="Paid",0,J33)</f>
        <v>0</v>
      </c>
      <c r="M33" s="42">
        <v>0</v>
      </c>
      <c r="N33" s="43" t="s">
        <v>111</v>
      </c>
    </row>
    <row r="34" spans="2:14" x14ac:dyDescent="0.25">
      <c r="B34" s="18" t="s">
        <v>20</v>
      </c>
      <c r="C34" s="12" t="s">
        <v>18</v>
      </c>
      <c r="D34" s="10" t="s">
        <v>18</v>
      </c>
      <c r="E34" s="12">
        <v>0</v>
      </c>
      <c r="F34" s="42">
        <v>1000</v>
      </c>
      <c r="G34" s="43"/>
      <c r="I34" s="18" t="s">
        <v>20</v>
      </c>
      <c r="J34" s="12" t="s">
        <v>18</v>
      </c>
      <c r="K34" s="10" t="s">
        <v>99</v>
      </c>
      <c r="L34" s="12">
        <v>0</v>
      </c>
      <c r="M34" s="42">
        <v>1000</v>
      </c>
      <c r="N34" s="43"/>
    </row>
    <row r="35" spans="2:14" x14ac:dyDescent="0.25">
      <c r="B35" s="18" t="s">
        <v>28</v>
      </c>
      <c r="C35" s="12" t="s">
        <v>18</v>
      </c>
      <c r="D35" s="10" t="s">
        <v>18</v>
      </c>
      <c r="E35" s="12">
        <v>0</v>
      </c>
      <c r="F35" s="42">
        <v>1000</v>
      </c>
      <c r="G35" s="43"/>
      <c r="I35" s="18" t="s">
        <v>28</v>
      </c>
      <c r="J35" s="12" t="s">
        <v>18</v>
      </c>
      <c r="K35" s="10" t="s">
        <v>18</v>
      </c>
      <c r="L35" s="12">
        <v>0</v>
      </c>
      <c r="M35" s="42">
        <v>1000</v>
      </c>
      <c r="N35" s="43"/>
    </row>
    <row r="36" spans="2:14" x14ac:dyDescent="0.25">
      <c r="B36" s="18" t="s">
        <v>21</v>
      </c>
      <c r="C36" s="12" t="s">
        <v>18</v>
      </c>
      <c r="D36" s="10" t="s">
        <v>18</v>
      </c>
      <c r="E36" s="12">
        <v>0</v>
      </c>
      <c r="F36" s="42">
        <v>1000</v>
      </c>
      <c r="G36" s="43"/>
      <c r="I36" s="18" t="s">
        <v>21</v>
      </c>
      <c r="J36" s="12" t="s">
        <v>18</v>
      </c>
      <c r="K36" s="10" t="s">
        <v>99</v>
      </c>
      <c r="L36" s="12">
        <v>1000</v>
      </c>
      <c r="M36" s="42">
        <v>0</v>
      </c>
      <c r="N36" s="43"/>
    </row>
    <row r="37" spans="2:14" x14ac:dyDescent="0.25">
      <c r="B37" s="18" t="s">
        <v>22</v>
      </c>
      <c r="C37" s="12" t="s">
        <v>18</v>
      </c>
      <c r="D37" s="10" t="s">
        <v>18</v>
      </c>
      <c r="E37" s="12">
        <f>IF(D37="Paid",0,D37)+IF(C37="Paid",0,C37)</f>
        <v>0</v>
      </c>
      <c r="F37" s="42">
        <v>0</v>
      </c>
      <c r="G37" s="43" t="s">
        <v>90</v>
      </c>
      <c r="I37" s="18" t="s">
        <v>22</v>
      </c>
      <c r="J37" s="12" t="s">
        <v>18</v>
      </c>
      <c r="K37" s="10" t="s">
        <v>18</v>
      </c>
      <c r="L37" s="12">
        <f>IF(K37="Paid",0,K37)+IF(J37="Paid",0,J37)</f>
        <v>0</v>
      </c>
      <c r="M37" s="42">
        <v>0</v>
      </c>
      <c r="N37" s="43" t="s">
        <v>90</v>
      </c>
    </row>
    <row r="38" spans="2:14" ht="15.75" thickBot="1" x14ac:dyDescent="0.3">
      <c r="B38" s="61" t="s">
        <v>23</v>
      </c>
      <c r="C38" s="62"/>
      <c r="D38" s="62"/>
      <c r="E38" s="36">
        <f>SUM(E32:E37)</f>
        <v>0</v>
      </c>
      <c r="F38" s="44">
        <f>SUM(F32:F37)</f>
        <v>3000</v>
      </c>
      <c r="G38" s="45"/>
      <c r="I38" s="61" t="s">
        <v>23</v>
      </c>
      <c r="J38" s="62"/>
      <c r="K38" s="62"/>
      <c r="L38" s="36">
        <f>SUM(L32:L37)</f>
        <v>1000</v>
      </c>
      <c r="M38" s="44">
        <f>SUM(M32:M37)</f>
        <v>2000</v>
      </c>
      <c r="N38" s="45"/>
    </row>
    <row r="39" spans="2:14" ht="15.75" thickBot="1" x14ac:dyDescent="0.3"/>
    <row r="40" spans="2:14" x14ac:dyDescent="0.25">
      <c r="B40" s="58" t="s">
        <v>115</v>
      </c>
      <c r="C40" s="59"/>
      <c r="D40" s="59"/>
      <c r="E40" s="59"/>
      <c r="F40" s="59"/>
      <c r="G40" s="60"/>
      <c r="I40" s="58" t="s">
        <v>125</v>
      </c>
      <c r="J40" s="59"/>
      <c r="K40" s="59"/>
      <c r="L40" s="59"/>
      <c r="M40" s="59"/>
      <c r="N40" s="60"/>
    </row>
    <row r="41" spans="2:14" x14ac:dyDescent="0.25">
      <c r="B41" s="26" t="s">
        <v>17</v>
      </c>
      <c r="C41" s="11" t="s">
        <v>113</v>
      </c>
      <c r="D41" s="12" t="s">
        <v>25</v>
      </c>
      <c r="E41" s="12" t="s">
        <v>56</v>
      </c>
      <c r="F41" s="42" t="s">
        <v>55</v>
      </c>
      <c r="G41" s="33" t="s">
        <v>88</v>
      </c>
      <c r="I41" s="26" t="s">
        <v>17</v>
      </c>
      <c r="J41" s="11" t="s">
        <v>113</v>
      </c>
      <c r="K41" s="12" t="s">
        <v>25</v>
      </c>
      <c r="L41" s="12" t="s">
        <v>56</v>
      </c>
      <c r="M41" s="42" t="s">
        <v>55</v>
      </c>
      <c r="N41" s="33" t="s">
        <v>88</v>
      </c>
    </row>
    <row r="42" spans="2:14" x14ac:dyDescent="0.25">
      <c r="B42" s="18" t="s">
        <v>27</v>
      </c>
      <c r="C42" s="12" t="s">
        <v>18</v>
      </c>
      <c r="D42" s="10" t="s">
        <v>99</v>
      </c>
      <c r="E42" s="12">
        <v>1000</v>
      </c>
      <c r="F42" s="42">
        <v>0</v>
      </c>
      <c r="G42" s="43"/>
      <c r="I42" s="18" t="s">
        <v>27</v>
      </c>
      <c r="J42" s="10" t="s">
        <v>99</v>
      </c>
      <c r="K42" s="10" t="s">
        <v>99</v>
      </c>
      <c r="L42" s="12">
        <v>2000</v>
      </c>
      <c r="M42" s="42">
        <v>0</v>
      </c>
      <c r="N42" s="43"/>
    </row>
    <row r="43" spans="2:14" x14ac:dyDescent="0.25">
      <c r="B43" s="18" t="s">
        <v>19</v>
      </c>
      <c r="C43" s="12" t="s">
        <v>18</v>
      </c>
      <c r="D43" s="10" t="s">
        <v>18</v>
      </c>
      <c r="E43" s="12">
        <f>IF(D43="Paid",0,D43)+IF(C43="Paid",0,C43)</f>
        <v>0</v>
      </c>
      <c r="F43" s="42">
        <v>0</v>
      </c>
      <c r="G43" s="43" t="s">
        <v>111</v>
      </c>
      <c r="I43" s="18" t="s">
        <v>19</v>
      </c>
      <c r="J43" s="12" t="s">
        <v>18</v>
      </c>
      <c r="K43" s="12" t="s">
        <v>18</v>
      </c>
      <c r="L43" s="12">
        <v>0</v>
      </c>
      <c r="M43" s="42">
        <v>400</v>
      </c>
      <c r="N43" s="43"/>
    </row>
    <row r="44" spans="2:14" x14ac:dyDescent="0.25">
      <c r="B44" s="18" t="s">
        <v>20</v>
      </c>
      <c r="C44" s="12" t="s">
        <v>18</v>
      </c>
      <c r="D44" s="10" t="s">
        <v>99</v>
      </c>
      <c r="E44" s="12">
        <v>1000</v>
      </c>
      <c r="F44" s="42">
        <v>0</v>
      </c>
      <c r="G44" s="43"/>
      <c r="I44" s="18" t="s">
        <v>20</v>
      </c>
      <c r="J44" s="12" t="s">
        <v>18</v>
      </c>
      <c r="K44" s="12" t="s">
        <v>18</v>
      </c>
      <c r="L44" s="12">
        <v>0</v>
      </c>
      <c r="M44" s="42">
        <v>2000</v>
      </c>
      <c r="N44" s="43"/>
    </row>
    <row r="45" spans="2:14" x14ac:dyDescent="0.25">
      <c r="B45" s="18" t="s">
        <v>28</v>
      </c>
      <c r="C45" s="12" t="s">
        <v>18</v>
      </c>
      <c r="D45" s="10" t="s">
        <v>18</v>
      </c>
      <c r="E45" s="12">
        <v>0</v>
      </c>
      <c r="F45" s="42">
        <v>1000</v>
      </c>
      <c r="G45" s="43"/>
      <c r="I45" s="18" t="s">
        <v>28</v>
      </c>
      <c r="J45" s="12" t="s">
        <v>18</v>
      </c>
      <c r="K45" s="12" t="s">
        <v>18</v>
      </c>
      <c r="L45" s="12">
        <v>0</v>
      </c>
      <c r="M45" s="42">
        <v>1000</v>
      </c>
      <c r="N45" s="43"/>
    </row>
    <row r="46" spans="2:14" x14ac:dyDescent="0.25">
      <c r="B46" s="18" t="s">
        <v>21</v>
      </c>
      <c r="C46" s="12" t="s">
        <v>18</v>
      </c>
      <c r="D46" s="10" t="s">
        <v>99</v>
      </c>
      <c r="E46" s="12">
        <v>1000</v>
      </c>
      <c r="F46" s="42">
        <v>1000</v>
      </c>
      <c r="G46" s="43" t="s">
        <v>117</v>
      </c>
      <c r="I46" s="18" t="s">
        <v>21</v>
      </c>
      <c r="J46" s="12" t="s">
        <v>18</v>
      </c>
      <c r="K46" s="12" t="s">
        <v>18</v>
      </c>
      <c r="L46" s="12">
        <v>0</v>
      </c>
      <c r="M46" s="42">
        <v>2000</v>
      </c>
      <c r="N46" s="43"/>
    </row>
    <row r="47" spans="2:14" x14ac:dyDescent="0.25">
      <c r="B47" s="18" t="s">
        <v>22</v>
      </c>
      <c r="C47" s="12" t="s">
        <v>18</v>
      </c>
      <c r="D47" s="10" t="s">
        <v>18</v>
      </c>
      <c r="E47" s="12">
        <f>IF(D47="Paid",0,D47)+IF(C47="Paid",0,C47)</f>
        <v>0</v>
      </c>
      <c r="F47" s="42">
        <v>1000</v>
      </c>
      <c r="G47" s="43"/>
      <c r="I47" s="18" t="s">
        <v>22</v>
      </c>
      <c r="J47" s="12" t="s">
        <v>18</v>
      </c>
      <c r="K47" s="12" t="s">
        <v>18</v>
      </c>
      <c r="L47" s="12">
        <v>0</v>
      </c>
      <c r="M47" s="42">
        <v>1000</v>
      </c>
      <c r="N47" s="43"/>
    </row>
    <row r="48" spans="2:14" ht="15.75" thickBot="1" x14ac:dyDescent="0.3">
      <c r="B48" s="61" t="s">
        <v>23</v>
      </c>
      <c r="C48" s="62"/>
      <c r="D48" s="62"/>
      <c r="E48" s="36">
        <f>SUM(E42:E47)</f>
        <v>3000</v>
      </c>
      <c r="F48" s="44">
        <f>SUM(F42:F47)</f>
        <v>3000</v>
      </c>
      <c r="G48" s="45"/>
      <c r="I48" s="61" t="s">
        <v>23</v>
      </c>
      <c r="J48" s="62"/>
      <c r="K48" s="62"/>
      <c r="L48" s="36">
        <f>SUM(L42:L47)</f>
        <v>2000</v>
      </c>
      <c r="M48" s="44">
        <f>SUM(M42:M47)</f>
        <v>6400</v>
      </c>
      <c r="N48" s="45"/>
    </row>
    <row r="49" spans="2:7" ht="15.75" thickBot="1" x14ac:dyDescent="0.3"/>
    <row r="50" spans="2:7" x14ac:dyDescent="0.25">
      <c r="B50" s="58" t="s">
        <v>133</v>
      </c>
      <c r="C50" s="59"/>
      <c r="D50" s="59"/>
      <c r="E50" s="59"/>
      <c r="F50" s="59"/>
      <c r="G50" s="60"/>
    </row>
    <row r="51" spans="2:7" x14ac:dyDescent="0.25">
      <c r="B51" s="26" t="s">
        <v>17</v>
      </c>
      <c r="C51" s="11" t="s">
        <v>113</v>
      </c>
      <c r="D51" s="12" t="s">
        <v>25</v>
      </c>
      <c r="E51" s="12" t="s">
        <v>56</v>
      </c>
      <c r="F51" s="42" t="s">
        <v>55</v>
      </c>
      <c r="G51" s="33" t="s">
        <v>88</v>
      </c>
    </row>
    <row r="52" spans="2:7" x14ac:dyDescent="0.25">
      <c r="B52" s="18" t="s">
        <v>27</v>
      </c>
      <c r="C52" s="12" t="s">
        <v>99</v>
      </c>
      <c r="D52" s="12" t="s">
        <v>99</v>
      </c>
      <c r="E52" s="12">
        <v>3000</v>
      </c>
      <c r="F52" s="42">
        <v>0</v>
      </c>
      <c r="G52" s="43"/>
    </row>
    <row r="53" spans="2:7" x14ac:dyDescent="0.25">
      <c r="B53" s="18" t="s">
        <v>19</v>
      </c>
      <c r="C53" s="12" t="s">
        <v>18</v>
      </c>
      <c r="D53" s="12" t="s">
        <v>99</v>
      </c>
      <c r="E53" s="12">
        <v>1000</v>
      </c>
      <c r="F53" s="42">
        <v>0</v>
      </c>
      <c r="G53" s="43"/>
    </row>
    <row r="54" spans="2:7" x14ac:dyDescent="0.25">
      <c r="B54" s="18" t="s">
        <v>20</v>
      </c>
      <c r="C54" s="12" t="s">
        <v>18</v>
      </c>
      <c r="D54" s="12" t="s">
        <v>99</v>
      </c>
      <c r="E54" s="12">
        <v>1000</v>
      </c>
      <c r="F54" s="42">
        <v>0</v>
      </c>
      <c r="G54" s="43"/>
    </row>
    <row r="55" spans="2:7" x14ac:dyDescent="0.25">
      <c r="B55" s="18" t="s">
        <v>28</v>
      </c>
      <c r="C55" s="12" t="s">
        <v>18</v>
      </c>
      <c r="D55" s="12" t="s">
        <v>99</v>
      </c>
      <c r="E55" s="12">
        <v>1000</v>
      </c>
      <c r="F55" s="42">
        <v>0</v>
      </c>
      <c r="G55" s="43"/>
    </row>
    <row r="56" spans="2:7" x14ac:dyDescent="0.25">
      <c r="B56" s="18" t="s">
        <v>21</v>
      </c>
      <c r="C56" s="12" t="s">
        <v>18</v>
      </c>
      <c r="D56" s="12" t="s">
        <v>99</v>
      </c>
      <c r="E56" s="12">
        <v>1000</v>
      </c>
      <c r="F56" s="42">
        <v>0</v>
      </c>
      <c r="G56" s="43"/>
    </row>
    <row r="57" spans="2:7" x14ac:dyDescent="0.25">
      <c r="B57" s="18" t="s">
        <v>22</v>
      </c>
      <c r="C57" s="12" t="s">
        <v>18</v>
      </c>
      <c r="D57" s="12" t="s">
        <v>18</v>
      </c>
      <c r="E57" s="12">
        <v>0</v>
      </c>
      <c r="F57" s="42">
        <v>1000</v>
      </c>
      <c r="G57" s="43"/>
    </row>
    <row r="58" spans="2:7" ht="15.75" thickBot="1" x14ac:dyDescent="0.3">
      <c r="B58" s="61" t="s">
        <v>23</v>
      </c>
      <c r="C58" s="62"/>
      <c r="D58" s="62"/>
      <c r="E58" s="36">
        <f>SUM(E52:E57)</f>
        <v>7000</v>
      </c>
      <c r="F58" s="44">
        <f>SUM(F52:F57)</f>
        <v>1000</v>
      </c>
      <c r="G58" s="45"/>
    </row>
  </sheetData>
  <mergeCells count="18">
    <mergeCell ref="B50:G50"/>
    <mergeCell ref="B58:D58"/>
    <mergeCell ref="B30:G30"/>
    <mergeCell ref="B7:F7"/>
    <mergeCell ref="H7:L7"/>
    <mergeCell ref="H15:J15"/>
    <mergeCell ref="C15:D15"/>
    <mergeCell ref="C26:D26"/>
    <mergeCell ref="B18:F18"/>
    <mergeCell ref="H18:L18"/>
    <mergeCell ref="H26:J26"/>
    <mergeCell ref="I30:N30"/>
    <mergeCell ref="B40:G40"/>
    <mergeCell ref="B48:D48"/>
    <mergeCell ref="I40:N40"/>
    <mergeCell ref="I48:K48"/>
    <mergeCell ref="B38:D38"/>
    <mergeCell ref="I38:K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70"/>
  <sheetViews>
    <sheetView tabSelected="1" topLeftCell="B51" zoomScaleNormal="100" workbookViewId="0">
      <selection activeCell="F69" sqref="F69"/>
    </sheetView>
  </sheetViews>
  <sheetFormatPr defaultRowHeight="15" x14ac:dyDescent="0.25"/>
  <cols>
    <col min="2" max="2" width="4.28515625" customWidth="1"/>
    <col min="3" max="3" width="73.85546875" customWidth="1"/>
    <col min="5" max="5" width="6.28515625" customWidth="1"/>
    <col min="6" max="6" width="80.7109375" bestFit="1" customWidth="1"/>
    <col min="7" max="7" width="10.42578125" customWidth="1"/>
  </cols>
  <sheetData>
    <row r="1" spans="3:7" ht="15.75" thickBot="1" x14ac:dyDescent="0.3"/>
    <row r="2" spans="3:7" ht="15.75" x14ac:dyDescent="0.25">
      <c r="C2" s="74" t="s">
        <v>63</v>
      </c>
      <c r="D2" s="75"/>
      <c r="F2" s="74" t="s">
        <v>64</v>
      </c>
      <c r="G2" s="75"/>
    </row>
    <row r="3" spans="3:7" x14ac:dyDescent="0.25">
      <c r="C3" s="18" t="s">
        <v>38</v>
      </c>
      <c r="D3" s="19">
        <v>57030</v>
      </c>
      <c r="F3" s="18" t="s">
        <v>43</v>
      </c>
      <c r="G3" s="19">
        <v>75</v>
      </c>
    </row>
    <row r="4" spans="3:7" x14ac:dyDescent="0.25">
      <c r="C4" s="18" t="s">
        <v>31</v>
      </c>
      <c r="D4" s="19">
        <v>20000</v>
      </c>
      <c r="F4" s="18" t="s">
        <v>53</v>
      </c>
      <c r="G4" s="19">
        <v>13976</v>
      </c>
    </row>
    <row r="5" spans="3:7" x14ac:dyDescent="0.25">
      <c r="C5" s="20" t="s">
        <v>33</v>
      </c>
      <c r="D5" s="21">
        <v>37030</v>
      </c>
      <c r="F5" s="18" t="s">
        <v>45</v>
      </c>
      <c r="G5" s="19">
        <v>680</v>
      </c>
    </row>
    <row r="6" spans="3:7" x14ac:dyDescent="0.25">
      <c r="C6" s="72" t="s">
        <v>32</v>
      </c>
      <c r="D6" s="73"/>
      <c r="F6" s="26" t="s">
        <v>44</v>
      </c>
      <c r="G6" s="21">
        <f>SUM(G3:G5)</f>
        <v>14731</v>
      </c>
    </row>
    <row r="7" spans="3:7" x14ac:dyDescent="0.25">
      <c r="C7" s="18" t="s">
        <v>34</v>
      </c>
      <c r="D7" s="19">
        <v>37030</v>
      </c>
      <c r="F7" s="29"/>
      <c r="G7" s="30"/>
    </row>
    <row r="8" spans="3:7" ht="27.75" customHeight="1" x14ac:dyDescent="0.25">
      <c r="C8" s="23" t="s">
        <v>42</v>
      </c>
      <c r="D8" s="19">
        <v>38549</v>
      </c>
      <c r="F8" s="18" t="s">
        <v>51</v>
      </c>
      <c r="G8" s="19">
        <v>10000</v>
      </c>
    </row>
    <row r="9" spans="3:7" x14ac:dyDescent="0.25">
      <c r="C9" s="20" t="s">
        <v>52</v>
      </c>
      <c r="D9" s="21">
        <f>D7-D8</f>
        <v>-1519</v>
      </c>
      <c r="F9" s="18" t="s">
        <v>46</v>
      </c>
      <c r="G9" s="19">
        <v>3000</v>
      </c>
    </row>
    <row r="10" spans="3:7" s="14" customFormat="1" x14ac:dyDescent="0.25">
      <c r="C10" s="24"/>
      <c r="D10" s="22"/>
      <c r="F10" s="18" t="s">
        <v>47</v>
      </c>
      <c r="G10" s="19">
        <v>13000</v>
      </c>
    </row>
    <row r="11" spans="3:7" x14ac:dyDescent="0.25">
      <c r="C11" s="18" t="s">
        <v>35</v>
      </c>
      <c r="D11" s="19">
        <v>1519</v>
      </c>
      <c r="F11" s="26" t="s">
        <v>48</v>
      </c>
      <c r="G11" s="21">
        <f>G10-G6</f>
        <v>-1731</v>
      </c>
    </row>
    <row r="12" spans="3:7" x14ac:dyDescent="0.25">
      <c r="C12" s="25" t="s">
        <v>40</v>
      </c>
      <c r="D12" s="19">
        <v>800</v>
      </c>
      <c r="F12" s="18" t="s">
        <v>35</v>
      </c>
      <c r="G12" s="19">
        <v>1731</v>
      </c>
    </row>
    <row r="13" spans="3:7" x14ac:dyDescent="0.25">
      <c r="C13" s="26" t="s">
        <v>41</v>
      </c>
      <c r="D13" s="21">
        <f>D11-D12</f>
        <v>719</v>
      </c>
      <c r="F13" s="31" t="s">
        <v>50</v>
      </c>
      <c r="G13" s="32">
        <v>2449</v>
      </c>
    </row>
    <row r="14" spans="3:7" ht="19.5" thickBot="1" x14ac:dyDescent="0.35">
      <c r="C14" s="18" t="s">
        <v>39</v>
      </c>
      <c r="D14" s="19">
        <v>3000</v>
      </c>
      <c r="F14" s="27" t="s">
        <v>49</v>
      </c>
      <c r="G14" s="28">
        <v>10500</v>
      </c>
    </row>
    <row r="15" spans="3:7" x14ac:dyDescent="0.25">
      <c r="C15" s="18" t="s">
        <v>36</v>
      </c>
      <c r="D15" s="19">
        <v>20500</v>
      </c>
    </row>
    <row r="16" spans="3:7" ht="19.5" thickBot="1" x14ac:dyDescent="0.35">
      <c r="C16" s="27" t="s">
        <v>37</v>
      </c>
      <c r="D16" s="28">
        <f>D14+D15</f>
        <v>23500</v>
      </c>
    </row>
    <row r="17" spans="3:7" ht="15.75" thickBot="1" x14ac:dyDescent="0.3"/>
    <row r="18" spans="3:7" ht="15.75" x14ac:dyDescent="0.25">
      <c r="C18" s="70" t="s">
        <v>65</v>
      </c>
      <c r="D18" s="71"/>
      <c r="F18" s="70" t="s">
        <v>67</v>
      </c>
      <c r="G18" s="71"/>
    </row>
    <row r="19" spans="3:7" x14ac:dyDescent="0.25">
      <c r="C19" s="18" t="s">
        <v>59</v>
      </c>
      <c r="D19" s="19">
        <v>6900</v>
      </c>
      <c r="F19" s="18" t="s">
        <v>69</v>
      </c>
      <c r="G19" s="19">
        <v>500</v>
      </c>
    </row>
    <row r="20" spans="3:7" x14ac:dyDescent="0.25">
      <c r="C20" s="18" t="s">
        <v>57</v>
      </c>
      <c r="D20" s="19">
        <v>1500</v>
      </c>
      <c r="F20" s="18" t="s">
        <v>82</v>
      </c>
      <c r="G20" s="19">
        <v>4490</v>
      </c>
    </row>
    <row r="21" spans="3:7" x14ac:dyDescent="0.25">
      <c r="C21" s="26" t="s">
        <v>54</v>
      </c>
      <c r="D21" s="21">
        <f>SUM(D19:D20)</f>
        <v>8400</v>
      </c>
      <c r="F21" s="26" t="s">
        <v>54</v>
      </c>
      <c r="G21" s="21">
        <f>SUM(G19:G20)</f>
        <v>4990</v>
      </c>
    </row>
    <row r="22" spans="3:7" x14ac:dyDescent="0.25">
      <c r="C22" s="18"/>
      <c r="D22" s="19"/>
      <c r="F22" s="18"/>
      <c r="G22" s="19"/>
    </row>
    <row r="23" spans="3:7" x14ac:dyDescent="0.25">
      <c r="C23" s="18" t="s">
        <v>72</v>
      </c>
      <c r="D23" s="19">
        <v>2000</v>
      </c>
      <c r="F23" s="18" t="s">
        <v>71</v>
      </c>
      <c r="G23" s="19">
        <v>2000</v>
      </c>
    </row>
    <row r="24" spans="3:7" x14ac:dyDescent="0.25">
      <c r="C24" s="18" t="s">
        <v>60</v>
      </c>
      <c r="D24" s="19">
        <v>11055</v>
      </c>
      <c r="F24" s="18" t="s">
        <v>68</v>
      </c>
      <c r="G24" s="19">
        <v>5655</v>
      </c>
    </row>
    <row r="25" spans="3:7" x14ac:dyDescent="0.25">
      <c r="C25" s="26" t="s">
        <v>62</v>
      </c>
      <c r="D25" s="21">
        <f>SUM(D23:D24)</f>
        <v>13055</v>
      </c>
      <c r="F25" s="26" t="s">
        <v>70</v>
      </c>
      <c r="G25" s="21">
        <f>SUM(G23:G24)</f>
        <v>7655</v>
      </c>
    </row>
    <row r="26" spans="3:7" x14ac:dyDescent="0.25">
      <c r="C26" s="18" t="s">
        <v>61</v>
      </c>
      <c r="D26" s="19">
        <f>2449-500</f>
        <v>1949</v>
      </c>
      <c r="F26" s="18" t="s">
        <v>66</v>
      </c>
      <c r="G26" s="19">
        <v>949</v>
      </c>
    </row>
    <row r="27" spans="3:7" ht="19.5" thickBot="1" x14ac:dyDescent="0.35">
      <c r="C27" s="27" t="s">
        <v>58</v>
      </c>
      <c r="D27" s="28">
        <f>D25-D21</f>
        <v>4655</v>
      </c>
      <c r="F27" s="27" t="s">
        <v>58</v>
      </c>
      <c r="G27" s="28">
        <f>G25-G21</f>
        <v>2665</v>
      </c>
    </row>
    <row r="28" spans="3:7" ht="10.5" customHeight="1" thickBot="1" x14ac:dyDescent="0.3"/>
    <row r="29" spans="3:7" hidden="1" x14ac:dyDescent="0.25"/>
    <row r="30" spans="3:7" hidden="1" x14ac:dyDescent="0.25"/>
    <row r="31" spans="3:7" hidden="1" x14ac:dyDescent="0.25"/>
    <row r="32" spans="3:7" ht="15.75" x14ac:dyDescent="0.25">
      <c r="C32" s="70" t="s">
        <v>74</v>
      </c>
      <c r="D32" s="71"/>
      <c r="F32" s="70" t="s">
        <v>80</v>
      </c>
      <c r="G32" s="71"/>
    </row>
    <row r="33" spans="3:7" x14ac:dyDescent="0.25">
      <c r="C33" s="18" t="s">
        <v>79</v>
      </c>
      <c r="D33" s="19">
        <v>1100</v>
      </c>
      <c r="F33" s="18" t="s">
        <v>86</v>
      </c>
      <c r="G33" s="19">
        <v>11677</v>
      </c>
    </row>
    <row r="34" spans="3:7" x14ac:dyDescent="0.25">
      <c r="C34" s="26" t="s">
        <v>54</v>
      </c>
      <c r="D34" s="21">
        <f>SUM(D33:D33)</f>
        <v>1100</v>
      </c>
      <c r="F34" s="18" t="s">
        <v>85</v>
      </c>
      <c r="G34" s="19">
        <v>3230</v>
      </c>
    </row>
    <row r="35" spans="3:7" x14ac:dyDescent="0.25">
      <c r="C35" s="18"/>
      <c r="D35" s="19"/>
      <c r="F35" s="26" t="s">
        <v>54</v>
      </c>
      <c r="G35" s="21">
        <f>SUM(G33:G34)</f>
        <v>14907</v>
      </c>
    </row>
    <row r="36" spans="3:7" x14ac:dyDescent="0.25">
      <c r="C36" s="18" t="s">
        <v>76</v>
      </c>
      <c r="D36" s="19">
        <v>1051</v>
      </c>
      <c r="F36" s="18" t="s">
        <v>84</v>
      </c>
      <c r="G36" s="19">
        <v>4500</v>
      </c>
    </row>
    <row r="37" spans="3:7" x14ac:dyDescent="0.25">
      <c r="C37" s="18" t="s">
        <v>77</v>
      </c>
      <c r="D37" s="19">
        <f>2665+1000+1500</f>
        <v>5165</v>
      </c>
      <c r="F37" s="18" t="s">
        <v>87</v>
      </c>
      <c r="G37" s="19">
        <f>5116+6000</f>
        <v>11116</v>
      </c>
    </row>
    <row r="38" spans="3:7" x14ac:dyDescent="0.25">
      <c r="C38" s="26" t="s">
        <v>78</v>
      </c>
      <c r="D38" s="21">
        <f>SUM(D36:D37)</f>
        <v>6216</v>
      </c>
      <c r="F38" s="26" t="s">
        <v>81</v>
      </c>
      <c r="G38" s="21">
        <f>SUM(G36:G37)</f>
        <v>15616</v>
      </c>
    </row>
    <row r="39" spans="3:7" ht="18.75" x14ac:dyDescent="0.3">
      <c r="C39" s="18" t="s">
        <v>75</v>
      </c>
      <c r="D39" s="38">
        <f>949-1000</f>
        <v>-51</v>
      </c>
      <c r="F39" s="26" t="s">
        <v>58</v>
      </c>
      <c r="G39" s="39">
        <f>G38-G35</f>
        <v>709</v>
      </c>
    </row>
    <row r="40" spans="3:7" ht="31.5" thickBot="1" x14ac:dyDescent="0.35">
      <c r="C40" s="27" t="s">
        <v>58</v>
      </c>
      <c r="D40" s="28">
        <f>D38-D34</f>
        <v>5116</v>
      </c>
      <c r="F40" s="41" t="s">
        <v>83</v>
      </c>
      <c r="G40" s="40">
        <v>3200</v>
      </c>
    </row>
    <row r="41" spans="3:7" ht="15.75" thickBot="1" x14ac:dyDescent="0.3"/>
    <row r="42" spans="3:7" ht="15.75" x14ac:dyDescent="0.25">
      <c r="C42" s="70" t="s">
        <v>91</v>
      </c>
      <c r="D42" s="71"/>
      <c r="F42" s="70" t="s">
        <v>122</v>
      </c>
      <c r="G42" s="71"/>
    </row>
    <row r="43" spans="3:7" x14ac:dyDescent="0.25">
      <c r="C43" s="18" t="s">
        <v>100</v>
      </c>
      <c r="D43" s="19">
        <v>3200</v>
      </c>
      <c r="F43" s="18" t="s">
        <v>110</v>
      </c>
      <c r="G43" s="19">
        <v>155</v>
      </c>
    </row>
    <row r="44" spans="3:7" x14ac:dyDescent="0.25">
      <c r="C44" s="18" t="s">
        <v>104</v>
      </c>
      <c r="D44" s="19">
        <v>1400</v>
      </c>
      <c r="F44" s="18" t="s">
        <v>108</v>
      </c>
      <c r="G44" s="19">
        <v>1300</v>
      </c>
    </row>
    <row r="45" spans="3:7" x14ac:dyDescent="0.25">
      <c r="C45" s="26" t="s">
        <v>54</v>
      </c>
      <c r="D45" s="21">
        <f>SUM(D43:D44)</f>
        <v>4600</v>
      </c>
      <c r="F45" s="26" t="s">
        <v>54</v>
      </c>
      <c r="G45" s="21">
        <f>SUM(G43:G44)</f>
        <v>1455</v>
      </c>
    </row>
    <row r="46" spans="3:7" x14ac:dyDescent="0.25">
      <c r="C46" s="18" t="s">
        <v>102</v>
      </c>
      <c r="D46" s="19">
        <v>2000</v>
      </c>
      <c r="F46" s="18" t="s">
        <v>116</v>
      </c>
      <c r="G46" s="19">
        <v>1000</v>
      </c>
    </row>
    <row r="47" spans="3:7" ht="30" x14ac:dyDescent="0.25">
      <c r="C47" s="51" t="s">
        <v>107</v>
      </c>
      <c r="D47" s="19">
        <f>1709+1600</f>
        <v>3309</v>
      </c>
      <c r="F47" s="51" t="s">
        <v>109</v>
      </c>
      <c r="G47" s="19">
        <f>1000-291</f>
        <v>709</v>
      </c>
    </row>
    <row r="48" spans="3:7" x14ac:dyDescent="0.25">
      <c r="C48" s="26" t="s">
        <v>81</v>
      </c>
      <c r="D48" s="21">
        <f>SUM(D46:D47)</f>
        <v>5309</v>
      </c>
      <c r="F48" s="26" t="s">
        <v>81</v>
      </c>
      <c r="G48" s="21">
        <f>SUM(G46:G47)</f>
        <v>1709</v>
      </c>
    </row>
    <row r="49" spans="3:7" ht="15.75" thickBot="1" x14ac:dyDescent="0.3">
      <c r="C49" s="41" t="s">
        <v>103</v>
      </c>
      <c r="D49" s="41">
        <v>1000</v>
      </c>
      <c r="F49" s="53" t="s">
        <v>103</v>
      </c>
      <c r="G49" s="53">
        <v>1000</v>
      </c>
    </row>
    <row r="50" spans="3:7" ht="19.5" thickBot="1" x14ac:dyDescent="0.35">
      <c r="C50" s="27" t="s">
        <v>101</v>
      </c>
      <c r="D50" s="50">
        <f>D48-D45-D49</f>
        <v>-291</v>
      </c>
      <c r="F50" s="27" t="s">
        <v>112</v>
      </c>
      <c r="G50" s="52">
        <f>(G48-G45)+G49</f>
        <v>1254</v>
      </c>
    </row>
    <row r="51" spans="3:7" ht="15.75" thickBot="1" x14ac:dyDescent="0.3"/>
    <row r="52" spans="3:7" ht="15.75" x14ac:dyDescent="0.25">
      <c r="C52" s="70" t="s">
        <v>123</v>
      </c>
      <c r="D52" s="71"/>
      <c r="F52" s="70" t="s">
        <v>127</v>
      </c>
      <c r="G52" s="71"/>
    </row>
    <row r="53" spans="3:7" x14ac:dyDescent="0.25">
      <c r="C53" s="18" t="s">
        <v>124</v>
      </c>
      <c r="D53" s="19">
        <f>650+500</f>
        <v>1150</v>
      </c>
      <c r="F53" s="18" t="s">
        <v>128</v>
      </c>
      <c r="G53" s="19">
        <v>455</v>
      </c>
    </row>
    <row r="54" spans="3:7" x14ac:dyDescent="0.25">
      <c r="C54" s="18" t="s">
        <v>118</v>
      </c>
      <c r="D54" s="19">
        <v>1000</v>
      </c>
      <c r="F54" s="18" t="s">
        <v>118</v>
      </c>
      <c r="G54" s="19">
        <v>1000</v>
      </c>
    </row>
    <row r="55" spans="3:7" x14ac:dyDescent="0.25">
      <c r="C55" s="26" t="s">
        <v>54</v>
      </c>
      <c r="D55" s="21">
        <f>SUM(D53:D54)</f>
        <v>2150</v>
      </c>
      <c r="F55" s="26" t="s">
        <v>54</v>
      </c>
      <c r="G55" s="21">
        <f>SUM(G53:G54)</f>
        <v>1455</v>
      </c>
    </row>
    <row r="56" spans="3:7" x14ac:dyDescent="0.25">
      <c r="C56" s="18" t="s">
        <v>121</v>
      </c>
      <c r="D56" s="19">
        <v>2000</v>
      </c>
      <c r="F56" s="18" t="s">
        <v>129</v>
      </c>
      <c r="G56" s="19">
        <v>5400</v>
      </c>
    </row>
    <row r="57" spans="3:7" x14ac:dyDescent="0.25">
      <c r="C57" s="51" t="s">
        <v>119</v>
      </c>
      <c r="D57" s="19">
        <v>2254</v>
      </c>
      <c r="F57" s="51" t="s">
        <v>126</v>
      </c>
      <c r="G57" s="19">
        <v>3104</v>
      </c>
    </row>
    <row r="58" spans="3:7" x14ac:dyDescent="0.25">
      <c r="C58" s="26" t="s">
        <v>81</v>
      </c>
      <c r="D58" s="21">
        <f>SUM(D56:D57)</f>
        <v>4254</v>
      </c>
      <c r="F58" s="26" t="s">
        <v>81</v>
      </c>
      <c r="G58" s="21">
        <f>SUM(G56:G57)</f>
        <v>8504</v>
      </c>
    </row>
    <row r="59" spans="3:7" ht="15.75" thickBot="1" x14ac:dyDescent="0.3">
      <c r="C59" s="53"/>
      <c r="D59" s="53"/>
      <c r="F59" s="53"/>
      <c r="G59" s="53"/>
    </row>
    <row r="60" spans="3:7" ht="19.5" thickBot="1" x14ac:dyDescent="0.35">
      <c r="C60" s="27" t="s">
        <v>120</v>
      </c>
      <c r="D60" s="52">
        <f>(D58-D55)</f>
        <v>2104</v>
      </c>
      <c r="F60" s="27" t="s">
        <v>120</v>
      </c>
      <c r="G60" s="52">
        <f>(G58-G55)</f>
        <v>7049</v>
      </c>
    </row>
    <row r="61" spans="3:7" ht="15.75" thickBot="1" x14ac:dyDescent="0.3"/>
    <row r="62" spans="3:7" ht="15.75" x14ac:dyDescent="0.25">
      <c r="C62" s="70" t="s">
        <v>132</v>
      </c>
      <c r="D62" s="71"/>
    </row>
    <row r="63" spans="3:7" x14ac:dyDescent="0.25">
      <c r="C63" s="18" t="s">
        <v>130</v>
      </c>
      <c r="D63" s="19">
        <v>3100</v>
      </c>
    </row>
    <row r="64" spans="3:7" x14ac:dyDescent="0.25">
      <c r="C64" s="18" t="s">
        <v>118</v>
      </c>
      <c r="D64" s="19">
        <v>0</v>
      </c>
    </row>
    <row r="65" spans="3:4" x14ac:dyDescent="0.25">
      <c r="C65" s="26" t="s">
        <v>54</v>
      </c>
      <c r="D65" s="21">
        <f>SUM(D63:D64)</f>
        <v>3100</v>
      </c>
    </row>
    <row r="66" spans="3:4" x14ac:dyDescent="0.25">
      <c r="C66" s="18" t="s">
        <v>131</v>
      </c>
      <c r="D66" s="19">
        <v>1000</v>
      </c>
    </row>
    <row r="67" spans="3:4" x14ac:dyDescent="0.25">
      <c r="C67" s="51" t="s">
        <v>134</v>
      </c>
      <c r="D67" s="19">
        <f>7049</f>
        <v>7049</v>
      </c>
    </row>
    <row r="68" spans="3:4" x14ac:dyDescent="0.25">
      <c r="C68" s="26" t="s">
        <v>81</v>
      </c>
      <c r="D68" s="21">
        <f>SUM(D66:D67)</f>
        <v>8049</v>
      </c>
    </row>
    <row r="69" spans="3:4" ht="15.75" thickBot="1" x14ac:dyDescent="0.3">
      <c r="C69" s="53"/>
      <c r="D69" s="53"/>
    </row>
    <row r="70" spans="3:4" ht="19.5" thickBot="1" x14ac:dyDescent="0.35">
      <c r="C70" s="27" t="s">
        <v>120</v>
      </c>
      <c r="D70" s="52">
        <f>(D68-D65)</f>
        <v>4949</v>
      </c>
    </row>
  </sheetData>
  <mergeCells count="12">
    <mergeCell ref="C62:D62"/>
    <mergeCell ref="C2:D2"/>
    <mergeCell ref="F2:G2"/>
    <mergeCell ref="C18:D18"/>
    <mergeCell ref="F18:G18"/>
    <mergeCell ref="F32:G32"/>
    <mergeCell ref="C52:D52"/>
    <mergeCell ref="F52:G52"/>
    <mergeCell ref="C42:D42"/>
    <mergeCell ref="C32:D32"/>
    <mergeCell ref="C6:D6"/>
    <mergeCell ref="F42:G4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2017-10-16T08:09:00Z</cp:lastPrinted>
  <dcterms:created xsi:type="dcterms:W3CDTF">2017-09-04T06:11:53Z</dcterms:created>
  <dcterms:modified xsi:type="dcterms:W3CDTF">2018-04-23T12:34:50Z</dcterms:modified>
</cp:coreProperties>
</file>