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_Revenue_Forecasting-main\"/>
    </mc:Choice>
  </mc:AlternateContent>
  <xr:revisionPtr revIDLastSave="0" documentId="13_ncr:1_{2FE08956-D98E-4E8A-B2CA-3CD721F90282}" xr6:coauthVersionLast="47" xr6:coauthVersionMax="47" xr10:uidLastSave="{00000000-0000-0000-0000-000000000000}"/>
  <bookViews>
    <workbookView xWindow="-110" yWindow="-110" windowWidth="19420" windowHeight="10300" tabRatio="921" activeTab="4" xr2:uid="{00000000-000D-0000-FFFF-FFFF00000000}"/>
  </bookViews>
  <sheets>
    <sheet name="Cover" sheetId="25" r:id="rId1"/>
    <sheet name="Occupancy Summary - Numeric" sheetId="9" r:id="rId2"/>
    <sheet name="Revenue Summary" sheetId="19" r:id="rId3"/>
    <sheet name="Segment_Summary" sheetId="1" r:id="rId4"/>
    <sheet name="Day on Day FC" sheetId="14" r:id="rId5"/>
    <sheet name="Glossary" sheetId="27" r:id="rId6"/>
    <sheet name="Summary" sheetId="26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4" hidden="1">'Day on Day FC'!$A$1:$XCS$366</definedName>
    <definedName name="_xlnm._FilterDatabase" localSheetId="1" hidden="1">'Occupancy Summary - Numeric'!$A$5:$AE$5</definedName>
    <definedName name="_xlnm._FilterDatabase" localSheetId="3" hidden="1">Segment_Summary!$A$2:$AB$78</definedName>
    <definedName name="aaaa" localSheetId="0">'[1]Forecast(Calls)'!$C$5:$C$13</definedName>
    <definedName name="aaaa">'[2]Forecast(Calls)'!$C$5:$C$13</definedName>
    <definedName name="AM_Data_TCS" localSheetId="0">#REF!</definedName>
    <definedName name="AM_Data_TCS" localSheetId="6">#REF!</definedName>
    <definedName name="AM_Data_TCS">#REF!</definedName>
    <definedName name="Data" localSheetId="0">#REF!</definedName>
    <definedName name="Data" localSheetId="6">#REF!</definedName>
    <definedName name="Data">#REF!</definedName>
    <definedName name="DATA_FORACC_SUMM" localSheetId="0">#REF!</definedName>
    <definedName name="DATA_FORACC_SUMM" localSheetId="6">#REF!</definedName>
    <definedName name="DATA_FORACC_SUMM">#REF!</definedName>
    <definedName name="Flights" localSheetId="0">'[1]Forecast(Calls)'!$B$4:$AG$24</definedName>
    <definedName name="Flights">'[2]Forecast(Calls)'!$B$4:$AG$24</definedName>
    <definedName name="FlightsForecast" localSheetId="0">'[1]Forecast(Calls)'!$C$5:$AG$24</definedName>
    <definedName name="FlightsForecast">'[2]Forecast(Calls)'!$C$5:$AG$24</definedName>
    <definedName name="IMPORT_ACCMGT_EXCEPT" localSheetId="0">[3]Input!#REF!</definedName>
    <definedName name="IMPORT_ACCMGT_EXCEPT" localSheetId="2">[4]Input!#REF!</definedName>
    <definedName name="IMPORT_ACCMGT_EXCEPT">[4]Input!#REF!</definedName>
    <definedName name="IMPORT_PAYT70_EXCEPT" localSheetId="0">[3]Input!#REF!</definedName>
    <definedName name="IMPORT_PAYT70_EXCEPT" localSheetId="2">[4]Input!#REF!</definedName>
    <definedName name="IMPORT_PAYT70_EXCEPT">[4]Input!#REF!</definedName>
    <definedName name="IMPORT_PAYT70_ROTA" localSheetId="0">[3]Input!#REF!</definedName>
    <definedName name="IMPORT_PAYT70_ROTA" localSheetId="2">[4]Input!#REF!</definedName>
    <definedName name="IMPORT_PAYT70_ROTA">[4]Input!#REF!</definedName>
    <definedName name="Key_Points" localSheetId="2">'Revenue Summary'!#REF!</definedName>
    <definedName name="Key_Points">'Occupancy Summary - Numeric'!$B$50:$O$60</definedName>
    <definedName name="KP" localSheetId="2">'Revenue Summary'!#REF!</definedName>
    <definedName name="KP">'Occupancy Summary - Numeric'!$C$51:$O$51</definedName>
    <definedName name="LifestyleForecast" localSheetId="0">'[1]Forecast(Calls)'!$C$54:$AG$73</definedName>
    <definedName name="LifestyleForecast">'[2]Forecast(Calls)'!$C$54:$AG$73</definedName>
    <definedName name="_xlnm.Print_Area" localSheetId="1">'Occupancy Summary - Numeric'!$B$1:$O$60</definedName>
    <definedName name="_xlnm.Print_Area" localSheetId="2">'Revenue Summary'!$A$1:$J$71</definedName>
    <definedName name="SM_Data_TCS" localSheetId="0">#REF!</definedName>
    <definedName name="SM_Data_TCS" localSheetId="6">#REF!</definedName>
    <definedName name="SM_Data_TCS">#REF!</definedName>
    <definedName name="SMDATA" localSheetId="0">#REF!</definedName>
    <definedName name="SMDATA" localSheetId="6">#REF!</definedName>
    <definedName name="SMDATA">#REF!</definedName>
    <definedName name="tbl_ACCMGT_ROTA" localSheetId="0">'[5]ACCMGT ASH MWORKS'!#REF!</definedName>
    <definedName name="tbl_ACCMGT_ROTA" localSheetId="2">'[6]ACCMGT ASH MWORKS'!#REF!</definedName>
    <definedName name="tbl_ACCMGT_ROTA" localSheetId="6">'[6]ACCMGT ASH MWORKS'!#REF!</definedName>
    <definedName name="tbl_ACCMGT_ROTA">'[6]ACCMGT ASH MWORKS'!#REF!</definedName>
    <definedName name="tbl_EDACC_ROTA" localSheetId="0">'[5]ACCMGT ASH EBURGH'!#REF!</definedName>
    <definedName name="tbl_EDACC_ROTA" localSheetId="2">'[6]ACCMGT ASH EBURGH'!#REF!</definedName>
    <definedName name="tbl_EDACC_ROTA">'[6]ACCMGT ASH EBURGH'!#REF!</definedName>
    <definedName name="tbl_EDSER_ROTA" localSheetId="0">'[5]ACCMGT ASH EBURGH'!#REF!</definedName>
    <definedName name="tbl_EDSER_ROTA" localSheetId="2">'[6]ACCMGT ASH EBURGH'!#REF!</definedName>
    <definedName name="tbl_EDSER_ROTA">'[6]ACCMGT ASH EBURGH'!#REF!</definedName>
    <definedName name="tbl_FORACC_ROTA" localSheetId="0">'[5]ACCMGT ASH FORRES'!#REF!</definedName>
    <definedName name="tbl_FORACC_ROTA" localSheetId="2">'[6]ACCMGT ASH FORRES'!#REF!</definedName>
    <definedName name="tbl_FORACC_ROTA">'[6]ACCMGT ASH FORRES'!#REF!</definedName>
    <definedName name="tbl_FORSER_ROTA" localSheetId="0">'[5]ACCMGT ASH FORRES'!#REF!</definedName>
    <definedName name="tbl_FORSER_ROTA" localSheetId="2">'[6]ACCMGT ASH FORRES'!#REF!</definedName>
    <definedName name="tbl_FORSER_ROTA">'[6]ACCMGT ASH FORRES'!#REF!</definedName>
    <definedName name="tbl_PAYT70_EXCEPT" localSheetId="0">'[5]ACCMGT ASH MWORKS'!#REF!</definedName>
    <definedName name="tbl_PAYT70_EXCEPT" localSheetId="2">'[6]ACCMGT ASH MWORKS'!#REF!</definedName>
    <definedName name="tbl_PAYT70_EXCEPT">'[6]ACCMGT ASH MWORKS'!#REF!</definedName>
    <definedName name="tbl_PAYT70_ROTA" localSheetId="0">'[5]ACCMGT ASH MWORKS'!#REF!</definedName>
    <definedName name="tbl_PAYT70_ROTA" localSheetId="2">'[6]ACCMGT ASH MWORKS'!#REF!</definedName>
    <definedName name="tbl_PAYT70_ROTA">'[6]ACCMGT ASH MWORKS'!#REF!</definedName>
    <definedName name="TravelForecast" localSheetId="0">'[1]Forecast(Calls)'!$C$29:$AG$48</definedName>
    <definedName name="TravelForecast">'[2]Forecast(Calls)'!$C$29:$AG$48</definedName>
    <definedName name="Wed_28_04_2004" localSheetId="0">'[5]ACCMGT ASH MWORKS'!#REF!</definedName>
    <definedName name="Wed_28_04_2004" localSheetId="2">'[6]ACCMGT ASH MWORKS'!#REF!</definedName>
    <definedName name="Wed_28_04_2004">'[6]ACCMGT ASH MWORKS'!#REF!</definedName>
    <definedName name="WEEK" localSheetId="0">#REF!</definedName>
    <definedName name="WEEK" localSheetId="6">#REF!</definedName>
    <definedName name="WEEK">#REF!</definedName>
  </definedNames>
  <calcPr calcId="191029"/>
</workbook>
</file>

<file path=xl/calcChain.xml><?xml version="1.0" encoding="utf-8"?>
<calcChain xmlns="http://schemas.openxmlformats.org/spreadsheetml/2006/main">
  <c r="N6" i="1" l="1"/>
  <c r="S50" i="1"/>
  <c r="R50" i="1"/>
  <c r="Q50" i="1"/>
  <c r="S46" i="1"/>
  <c r="R46" i="1"/>
  <c r="Q46" i="1"/>
  <c r="S42" i="1"/>
  <c r="R42" i="1"/>
  <c r="Q42" i="1"/>
  <c r="S38" i="1"/>
  <c r="R38" i="1"/>
  <c r="Q38" i="1"/>
  <c r="S34" i="1"/>
  <c r="R34" i="1"/>
  <c r="Q34" i="1"/>
  <c r="S30" i="1"/>
  <c r="R30" i="1"/>
  <c r="Q30" i="1"/>
  <c r="S26" i="1"/>
  <c r="R26" i="1"/>
  <c r="Q26" i="1"/>
  <c r="S22" i="1"/>
  <c r="R22" i="1"/>
  <c r="Q22" i="1"/>
  <c r="S18" i="1"/>
  <c r="R18" i="1"/>
  <c r="Q18" i="1"/>
  <c r="S14" i="1"/>
  <c r="R14" i="1"/>
  <c r="Q14" i="1"/>
  <c r="S10" i="1"/>
  <c r="R10" i="1"/>
  <c r="Q10" i="1"/>
  <c r="S6" i="1"/>
  <c r="R6" i="1"/>
  <c r="Q6" i="1"/>
  <c r="B2" i="19"/>
  <c r="C2" i="9"/>
  <c r="AN2" i="14" l="1"/>
  <c r="AN3" i="14"/>
  <c r="AN4" i="14"/>
  <c r="AN5" i="14"/>
  <c r="AN6" i="14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N80" i="14"/>
  <c r="AN81" i="14"/>
  <c r="AN82" i="14"/>
  <c r="AN83" i="14"/>
  <c r="AN84" i="14"/>
  <c r="AN85" i="14"/>
  <c r="AN86" i="14"/>
  <c r="AN87" i="14"/>
  <c r="AN88" i="14"/>
  <c r="AN89" i="14"/>
  <c r="AN90" i="14"/>
  <c r="AN91" i="14"/>
  <c r="AN92" i="14"/>
  <c r="AN93" i="14"/>
  <c r="AN94" i="14"/>
  <c r="AN95" i="14"/>
  <c r="AN96" i="14"/>
  <c r="AN97" i="14"/>
  <c r="AN98" i="14"/>
  <c r="AN99" i="14"/>
  <c r="AN100" i="14"/>
  <c r="AN101" i="14"/>
  <c r="AN102" i="14"/>
  <c r="AN103" i="14"/>
  <c r="AN104" i="14"/>
  <c r="AN105" i="14"/>
  <c r="AN106" i="14"/>
  <c r="AN107" i="14"/>
  <c r="AN108" i="14"/>
  <c r="AN109" i="14"/>
  <c r="AN110" i="14"/>
  <c r="AN111" i="14"/>
  <c r="AN112" i="14"/>
  <c r="AN113" i="14"/>
  <c r="AN114" i="14"/>
  <c r="AN115" i="14"/>
  <c r="AN116" i="14"/>
  <c r="AN117" i="14"/>
  <c r="AN118" i="14"/>
  <c r="AN119" i="14"/>
  <c r="AN120" i="14"/>
  <c r="AN121" i="14"/>
  <c r="AN122" i="14"/>
  <c r="AN123" i="14"/>
  <c r="AN124" i="14"/>
  <c r="AN125" i="14"/>
  <c r="AN126" i="14"/>
  <c r="AN127" i="14"/>
  <c r="AN128" i="14"/>
  <c r="AN129" i="14"/>
  <c r="AN130" i="14"/>
  <c r="AN131" i="14"/>
  <c r="AN132" i="14"/>
  <c r="AN133" i="14"/>
  <c r="AN134" i="14"/>
  <c r="AN135" i="14"/>
  <c r="AN136" i="14"/>
  <c r="AN137" i="14"/>
  <c r="AN138" i="14"/>
  <c r="AN139" i="14"/>
  <c r="AN140" i="14"/>
  <c r="AN141" i="14"/>
  <c r="AN142" i="14"/>
  <c r="AN143" i="14"/>
  <c r="AN144" i="14"/>
  <c r="AN145" i="14"/>
  <c r="AN146" i="14"/>
  <c r="AN147" i="14"/>
  <c r="AN148" i="14"/>
  <c r="AN149" i="14"/>
  <c r="AN150" i="14"/>
  <c r="AN151" i="14"/>
  <c r="AN152" i="14"/>
  <c r="AN153" i="14"/>
  <c r="AN154" i="14"/>
  <c r="AN155" i="14"/>
  <c r="AN156" i="14"/>
  <c r="AN157" i="14"/>
  <c r="AN158" i="14"/>
  <c r="AN159" i="14"/>
  <c r="AN160" i="14"/>
  <c r="AN161" i="14"/>
  <c r="AN162" i="14"/>
  <c r="AN163" i="14"/>
  <c r="AN164" i="14"/>
  <c r="AN165" i="14"/>
  <c r="AN166" i="14"/>
  <c r="AN167" i="14"/>
  <c r="AN168" i="14"/>
  <c r="AN169" i="14"/>
  <c r="AN170" i="14"/>
  <c r="AN171" i="14"/>
  <c r="AN172" i="14"/>
  <c r="AN173" i="14"/>
  <c r="AN174" i="14"/>
  <c r="AN175" i="14"/>
  <c r="AN176" i="14"/>
  <c r="AN177" i="14"/>
  <c r="AN178" i="14"/>
  <c r="AN179" i="14"/>
  <c r="AN180" i="14"/>
  <c r="AN181" i="14"/>
  <c r="AN182" i="14"/>
  <c r="AN183" i="14"/>
  <c r="AN184" i="14"/>
  <c r="AN185" i="14"/>
  <c r="AN186" i="14"/>
  <c r="AN187" i="14"/>
  <c r="AN188" i="14"/>
  <c r="AN189" i="14"/>
  <c r="AN190" i="14"/>
  <c r="AN191" i="14"/>
  <c r="AN192" i="14"/>
  <c r="AN193" i="14"/>
  <c r="AN194" i="14"/>
  <c r="AN195" i="14"/>
  <c r="AN196" i="14"/>
  <c r="AN197" i="14"/>
  <c r="AN198" i="14"/>
  <c r="AN199" i="14"/>
  <c r="AN200" i="14"/>
  <c r="AN201" i="14"/>
  <c r="AN202" i="14"/>
  <c r="AN203" i="14"/>
  <c r="AN204" i="14"/>
  <c r="AN205" i="14"/>
  <c r="AN206" i="14"/>
  <c r="AN207" i="14"/>
  <c r="AN208" i="14"/>
  <c r="AN209" i="14"/>
  <c r="AN210" i="14"/>
  <c r="AN211" i="14"/>
  <c r="AN212" i="14"/>
  <c r="AN213" i="14"/>
  <c r="AN214" i="14"/>
  <c r="AN215" i="14"/>
  <c r="AN216" i="14"/>
  <c r="AN217" i="14"/>
  <c r="AN218" i="14"/>
  <c r="AN219" i="14"/>
  <c r="AN220" i="14"/>
  <c r="AN221" i="14"/>
  <c r="AN222" i="14"/>
  <c r="AN223" i="14"/>
  <c r="AN224" i="14"/>
  <c r="AN225" i="14"/>
  <c r="AN226" i="14"/>
  <c r="AN227" i="14"/>
  <c r="AN228" i="14"/>
  <c r="AN229" i="14"/>
  <c r="AN230" i="14"/>
  <c r="AN231" i="14"/>
  <c r="AN232" i="14"/>
  <c r="AN233" i="14"/>
  <c r="AN234" i="14"/>
  <c r="AN235" i="14"/>
  <c r="AN236" i="14"/>
  <c r="AN237" i="14"/>
  <c r="AN238" i="14"/>
  <c r="AN239" i="14"/>
  <c r="AN240" i="14"/>
  <c r="AN241" i="14"/>
  <c r="AN242" i="14"/>
  <c r="AN243" i="14"/>
  <c r="AN244" i="14"/>
  <c r="AN245" i="14"/>
  <c r="AN246" i="14"/>
  <c r="AN247" i="14"/>
  <c r="AN248" i="14"/>
  <c r="AN249" i="14"/>
  <c r="AN250" i="14"/>
  <c r="AN251" i="14"/>
  <c r="AN252" i="14"/>
  <c r="AN253" i="14"/>
  <c r="AN254" i="14"/>
  <c r="AN255" i="14"/>
  <c r="AN256" i="14"/>
  <c r="AN257" i="14"/>
  <c r="AN258" i="14"/>
  <c r="AN259" i="14"/>
  <c r="AN260" i="14"/>
  <c r="AN261" i="14"/>
  <c r="AN262" i="14"/>
  <c r="AN263" i="14"/>
  <c r="AN264" i="14"/>
  <c r="AN265" i="14"/>
  <c r="AN266" i="14"/>
  <c r="AN267" i="14"/>
  <c r="AN268" i="14"/>
  <c r="AN269" i="14"/>
  <c r="AN270" i="14"/>
  <c r="AN271" i="14"/>
  <c r="AN272" i="14"/>
  <c r="AN273" i="14"/>
  <c r="AN274" i="14"/>
  <c r="AN275" i="14"/>
  <c r="AN276" i="14"/>
  <c r="AN277" i="14"/>
  <c r="AN278" i="14"/>
  <c r="AN279" i="14"/>
  <c r="AN280" i="14"/>
  <c r="AN281" i="14"/>
  <c r="AN282" i="14"/>
  <c r="AN283" i="14"/>
  <c r="AN284" i="14"/>
  <c r="AN285" i="14"/>
  <c r="AN286" i="14"/>
  <c r="AN287" i="14"/>
  <c r="AN288" i="14"/>
  <c r="AN289" i="14"/>
  <c r="AN290" i="14"/>
  <c r="AN291" i="14"/>
  <c r="AN292" i="14"/>
  <c r="AN293" i="14"/>
  <c r="AN294" i="14"/>
  <c r="AN295" i="14"/>
  <c r="AN296" i="14"/>
  <c r="AN297" i="14"/>
  <c r="B365" i="14" l="1"/>
  <c r="AJ197" i="14" l="1"/>
  <c r="AJ196" i="14"/>
  <c r="AJ195" i="14"/>
  <c r="AJ194" i="14"/>
  <c r="AJ193" i="14"/>
  <c r="AJ192" i="14"/>
  <c r="AJ191" i="14"/>
  <c r="AJ190" i="14"/>
  <c r="AJ189" i="14"/>
  <c r="Z1" i="1" l="1"/>
  <c r="AJ20" i="14" l="1"/>
  <c r="AJ19" i="14"/>
  <c r="AJ18" i="14"/>
  <c r="AJ17" i="14"/>
  <c r="AJ16" i="14"/>
  <c r="AJ15" i="14"/>
  <c r="D365" i="14" l="1"/>
  <c r="A365" i="14" s="1"/>
  <c r="G365" i="14"/>
  <c r="K365" i="14"/>
  <c r="P365" i="14" s="1"/>
  <c r="O365" i="14"/>
  <c r="BH365" i="14" s="1"/>
  <c r="S365" i="14"/>
  <c r="V365" i="14"/>
  <c r="W365" i="14"/>
  <c r="X365" i="14"/>
  <c r="AB365" i="14"/>
  <c r="AC365" i="14"/>
  <c r="AD365" i="14"/>
  <c r="AJ365" i="14"/>
  <c r="AO365" i="14" s="1"/>
  <c r="AN365" i="14"/>
  <c r="AP365" i="14" s="1"/>
  <c r="AV365" i="14"/>
  <c r="AW365" i="14"/>
  <c r="AX365" i="14"/>
  <c r="BE365" i="14"/>
  <c r="BF365" i="14"/>
  <c r="BG365" i="14"/>
  <c r="Q365" i="14" l="1"/>
  <c r="AY365" i="14"/>
  <c r="AE365" i="14"/>
  <c r="T365" i="14"/>
  <c r="K339" i="14" l="1"/>
  <c r="AJ339" i="14" l="1"/>
  <c r="AJ338" i="14"/>
  <c r="AJ337" i="14"/>
  <c r="AJ336" i="14"/>
  <c r="AJ335" i="14"/>
  <c r="AJ334" i="14"/>
  <c r="AJ333" i="14"/>
  <c r="AJ332" i="14"/>
  <c r="AJ331" i="14"/>
  <c r="AJ330" i="14"/>
  <c r="AJ329" i="14"/>
  <c r="AJ328" i="14"/>
  <c r="AJ327" i="14"/>
  <c r="AJ326" i="14"/>
  <c r="AJ325" i="14"/>
  <c r="AJ324" i="14"/>
  <c r="AJ323" i="14"/>
  <c r="AJ322" i="14"/>
  <c r="AJ321" i="14"/>
  <c r="AJ320" i="14"/>
  <c r="AJ319" i="14"/>
  <c r="AJ318" i="14"/>
  <c r="AJ317" i="14"/>
  <c r="AJ316" i="14"/>
  <c r="AJ315" i="14"/>
  <c r="AJ314" i="14"/>
  <c r="AJ313" i="14"/>
  <c r="AJ288" i="14" l="1"/>
  <c r="AJ287" i="14"/>
  <c r="AJ286" i="14"/>
  <c r="AJ285" i="14"/>
  <c r="K288" i="14"/>
  <c r="K287" i="14"/>
  <c r="K286" i="14"/>
  <c r="K285" i="14"/>
  <c r="K284" i="14" l="1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AJ284" i="14" l="1"/>
  <c r="AJ283" i="14"/>
  <c r="AJ282" i="14"/>
  <c r="AJ281" i="14"/>
  <c r="AJ280" i="14"/>
  <c r="AJ279" i="14"/>
  <c r="AJ278" i="14"/>
  <c r="AJ277" i="14"/>
  <c r="AJ276" i="14"/>
  <c r="AJ275" i="14"/>
  <c r="AJ274" i="14"/>
  <c r="AJ273" i="14"/>
  <c r="AJ272" i="14"/>
  <c r="AJ271" i="14"/>
  <c r="AJ270" i="14"/>
  <c r="AJ269" i="14"/>
  <c r="AJ268" i="14"/>
  <c r="AJ267" i="14"/>
  <c r="K266" i="14" l="1"/>
  <c r="K265" i="14"/>
  <c r="K264" i="14"/>
  <c r="K263" i="14"/>
  <c r="K262" i="14" l="1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 l="1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AJ227" i="14"/>
  <c r="AJ226" i="14"/>
  <c r="AJ225" i="14"/>
  <c r="AJ224" i="14"/>
  <c r="AJ223" i="14"/>
  <c r="AJ222" i="14"/>
  <c r="AJ221" i="14"/>
  <c r="AJ220" i="14"/>
  <c r="AJ219" i="14"/>
  <c r="AJ218" i="14"/>
  <c r="AJ217" i="14"/>
  <c r="AJ216" i="14"/>
  <c r="AJ215" i="14"/>
  <c r="AJ214" i="14"/>
  <c r="AJ213" i="14"/>
  <c r="AJ212" i="14"/>
  <c r="AJ211" i="14"/>
  <c r="AJ210" i="14"/>
  <c r="AJ209" i="14"/>
  <c r="AJ208" i="14"/>
  <c r="AJ207" i="14"/>
  <c r="AJ206" i="14"/>
  <c r="AJ205" i="14"/>
  <c r="AJ204" i="14"/>
  <c r="AJ203" i="14"/>
  <c r="AJ202" i="14"/>
  <c r="AJ201" i="14"/>
  <c r="AJ200" i="14"/>
  <c r="AJ199" i="14"/>
  <c r="AJ198" i="14"/>
  <c r="AJ169" i="14" l="1"/>
  <c r="AJ170" i="14"/>
  <c r="AJ171" i="14"/>
  <c r="AJ172" i="14"/>
  <c r="AJ173" i="14"/>
  <c r="AJ174" i="14"/>
  <c r="AJ175" i="14"/>
  <c r="AJ176" i="14"/>
  <c r="AJ177" i="14"/>
  <c r="AJ178" i="14"/>
  <c r="AJ179" i="14"/>
  <c r="AJ180" i="14"/>
  <c r="AJ181" i="14"/>
  <c r="AJ182" i="14"/>
  <c r="AJ183" i="14"/>
  <c r="AJ184" i="14"/>
  <c r="AJ185" i="14"/>
  <c r="AJ186" i="14"/>
  <c r="AJ187" i="14"/>
  <c r="AJ188" i="14"/>
  <c r="K170" i="14" l="1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 l="1"/>
  <c r="K142" i="14"/>
  <c r="K141" i="14"/>
  <c r="K140" i="14"/>
  <c r="K139" i="14"/>
  <c r="K138" i="14"/>
  <c r="K137" i="14"/>
  <c r="K136" i="14"/>
  <c r="K135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 l="1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 l="1"/>
  <c r="K65" i="14" l="1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S51" i="1" l="1"/>
  <c r="S52" i="1"/>
  <c r="S53" i="1"/>
  <c r="S54" i="1" l="1"/>
  <c r="K17" i="14"/>
  <c r="K16" i="14"/>
  <c r="K15" i="14"/>
  <c r="X32" i="14" l="1"/>
  <c r="Y32" i="14"/>
  <c r="X33" i="14"/>
  <c r="Y33" i="14"/>
  <c r="X34" i="14"/>
  <c r="Y34" i="14"/>
  <c r="X35" i="14"/>
  <c r="Y35" i="14"/>
  <c r="X36" i="14"/>
  <c r="Y36" i="14"/>
  <c r="X37" i="14"/>
  <c r="Y37" i="14"/>
  <c r="X38" i="14"/>
  <c r="Y38" i="14"/>
  <c r="X39" i="14"/>
  <c r="Y39" i="14"/>
  <c r="X40" i="14"/>
  <c r="Y40" i="14"/>
  <c r="X41" i="14"/>
  <c r="Y41" i="14"/>
  <c r="X42" i="14"/>
  <c r="Y42" i="14"/>
  <c r="X43" i="14"/>
  <c r="Y43" i="14"/>
  <c r="X44" i="14"/>
  <c r="Y44" i="14"/>
  <c r="X45" i="14"/>
  <c r="Y45" i="14"/>
  <c r="X46" i="14"/>
  <c r="Y46" i="14"/>
  <c r="X47" i="14"/>
  <c r="Y47" i="14"/>
  <c r="X48" i="14"/>
  <c r="Y48" i="14"/>
  <c r="X49" i="14"/>
  <c r="Y49" i="14"/>
  <c r="X50" i="14"/>
  <c r="Y50" i="14"/>
  <c r="X51" i="14"/>
  <c r="Y51" i="14"/>
  <c r="X52" i="14"/>
  <c r="Y52" i="14"/>
  <c r="X53" i="14"/>
  <c r="Y53" i="14"/>
  <c r="X54" i="14"/>
  <c r="Y54" i="14"/>
  <c r="X55" i="14"/>
  <c r="Y55" i="14"/>
  <c r="X56" i="14"/>
  <c r="Y56" i="14"/>
  <c r="X57" i="14"/>
  <c r="Y57" i="14"/>
  <c r="X58" i="14"/>
  <c r="Y58" i="14"/>
  <c r="X59" i="14"/>
  <c r="Y59" i="14"/>
  <c r="X60" i="14"/>
  <c r="Y60" i="14"/>
  <c r="X61" i="14"/>
  <c r="Y61" i="14"/>
  <c r="X62" i="14"/>
  <c r="Y62" i="14"/>
  <c r="X63" i="14"/>
  <c r="Y63" i="14"/>
  <c r="X64" i="14"/>
  <c r="Y64" i="14"/>
  <c r="X65" i="14"/>
  <c r="Y65" i="14"/>
  <c r="X66" i="14"/>
  <c r="Y66" i="14"/>
  <c r="X67" i="14"/>
  <c r="Y67" i="14"/>
  <c r="X68" i="14"/>
  <c r="Y68" i="14"/>
  <c r="X69" i="14"/>
  <c r="Y69" i="14"/>
  <c r="X70" i="14"/>
  <c r="Y70" i="14"/>
  <c r="X71" i="14"/>
  <c r="Y71" i="14"/>
  <c r="X72" i="14"/>
  <c r="Y72" i="14"/>
  <c r="X73" i="14"/>
  <c r="Y73" i="14"/>
  <c r="X74" i="14"/>
  <c r="Y74" i="14"/>
  <c r="X75" i="14"/>
  <c r="Y75" i="14"/>
  <c r="X76" i="14"/>
  <c r="Y76" i="14"/>
  <c r="X77" i="14"/>
  <c r="Y77" i="14"/>
  <c r="X78" i="14"/>
  <c r="Y78" i="14"/>
  <c r="X79" i="14"/>
  <c r="Y79" i="14"/>
  <c r="X80" i="14"/>
  <c r="Y80" i="14"/>
  <c r="X81" i="14"/>
  <c r="Y81" i="14"/>
  <c r="X82" i="14"/>
  <c r="Y82" i="14"/>
  <c r="X83" i="14"/>
  <c r="Y83" i="14"/>
  <c r="X84" i="14"/>
  <c r="Y84" i="14"/>
  <c r="X85" i="14"/>
  <c r="Y85" i="14"/>
  <c r="X86" i="14"/>
  <c r="Y86" i="14"/>
  <c r="X87" i="14"/>
  <c r="Y87" i="14"/>
  <c r="X88" i="14"/>
  <c r="Y88" i="14"/>
  <c r="X89" i="14"/>
  <c r="Y89" i="14"/>
  <c r="X90" i="14"/>
  <c r="Y90" i="14"/>
  <c r="X91" i="14"/>
  <c r="Y91" i="14"/>
  <c r="X92" i="14"/>
  <c r="Y9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S65" i="1" l="1"/>
  <c r="S64" i="1"/>
  <c r="S63" i="1"/>
  <c r="S61" i="1"/>
  <c r="S60" i="1"/>
  <c r="S59" i="1"/>
  <c r="S57" i="1"/>
  <c r="S56" i="1"/>
  <c r="S55" i="1"/>
  <c r="Q65" i="1"/>
  <c r="Q64" i="1"/>
  <c r="Q63" i="1"/>
  <c r="Q61" i="1"/>
  <c r="Q60" i="1"/>
  <c r="Q59" i="1"/>
  <c r="Q57" i="1"/>
  <c r="Q56" i="1"/>
  <c r="Q55" i="1"/>
  <c r="Q53" i="1"/>
  <c r="Q52" i="1"/>
  <c r="Q51" i="1"/>
  <c r="Q54" i="1" l="1"/>
  <c r="Q76" i="1"/>
  <c r="Q58" i="1"/>
  <c r="S58" i="1"/>
  <c r="Q73" i="1"/>
  <c r="S75" i="1"/>
  <c r="S72" i="1"/>
  <c r="S66" i="1"/>
  <c r="Q77" i="1"/>
  <c r="S76" i="1"/>
  <c r="S73" i="1"/>
  <c r="Q71" i="1"/>
  <c r="Q75" i="1"/>
  <c r="Q72" i="1"/>
  <c r="Q66" i="1"/>
  <c r="S71" i="1"/>
  <c r="S77" i="1"/>
  <c r="Q62" i="1"/>
  <c r="S62" i="1"/>
  <c r="S67" i="1"/>
  <c r="S68" i="1"/>
  <c r="S69" i="1"/>
  <c r="Q67" i="1"/>
  <c r="Q68" i="1"/>
  <c r="Q69" i="1"/>
  <c r="Q70" i="1" l="1"/>
  <c r="Q74" i="1"/>
  <c r="S74" i="1"/>
  <c r="Q78" i="1"/>
  <c r="S78" i="1"/>
  <c r="S70" i="1"/>
  <c r="W50" i="1" l="1"/>
  <c r="W46" i="1"/>
  <c r="W42" i="1"/>
  <c r="W38" i="1"/>
  <c r="W34" i="1"/>
  <c r="W30" i="1"/>
  <c r="W26" i="1"/>
  <c r="W22" i="1"/>
  <c r="W18" i="1"/>
  <c r="W14" i="1"/>
  <c r="W10" i="1"/>
  <c r="W6" i="1"/>
  <c r="K352" i="14" l="1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8" i="14"/>
  <c r="K337" i="14"/>
  <c r="K336" i="14"/>
  <c r="K335" i="14"/>
  <c r="K334" i="14"/>
  <c r="K333" i="14"/>
  <c r="K332" i="14"/>
  <c r="K331" i="14"/>
  <c r="K330" i="14"/>
  <c r="K329" i="14"/>
  <c r="K328" i="14" l="1"/>
  <c r="K327" i="14"/>
  <c r="K326" i="14"/>
  <c r="K325" i="14"/>
  <c r="K324" i="14"/>
  <c r="K323" i="14"/>
  <c r="K322" i="14"/>
  <c r="K321" i="14"/>
  <c r="O328" i="14"/>
  <c r="O327" i="14"/>
  <c r="O326" i="14"/>
  <c r="O325" i="14"/>
  <c r="O324" i="14"/>
  <c r="O323" i="14"/>
  <c r="O322" i="14"/>
  <c r="O321" i="14"/>
  <c r="K320" i="14" l="1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 l="1"/>
  <c r="K305" i="14" l="1"/>
  <c r="K304" i="14"/>
  <c r="K303" i="14"/>
  <c r="K302" i="14"/>
  <c r="K301" i="14"/>
  <c r="K300" i="14"/>
  <c r="K299" i="14"/>
  <c r="K298" i="14"/>
  <c r="K297" i="14" l="1"/>
  <c r="K296" i="14"/>
  <c r="K295" i="14"/>
  <c r="K294" i="14"/>
  <c r="K293" i="14"/>
  <c r="K292" i="14"/>
  <c r="K291" i="14"/>
  <c r="K290" i="14"/>
  <c r="K289" i="14"/>
  <c r="G18" i="19" l="1"/>
  <c r="BG366" i="14" l="1"/>
  <c r="BF366" i="14"/>
  <c r="BE366" i="14"/>
  <c r="BG364" i="14"/>
  <c r="BF364" i="14"/>
  <c r="BE364" i="14"/>
  <c r="BG363" i="14"/>
  <c r="BF363" i="14"/>
  <c r="BE363" i="14"/>
  <c r="BG362" i="14"/>
  <c r="BF362" i="14"/>
  <c r="BE362" i="14"/>
  <c r="BG361" i="14"/>
  <c r="BF361" i="14"/>
  <c r="BE361" i="14"/>
  <c r="BG360" i="14"/>
  <c r="BF360" i="14"/>
  <c r="BE360" i="14"/>
  <c r="BG359" i="14"/>
  <c r="BF359" i="14"/>
  <c r="BE359" i="14"/>
  <c r="BG358" i="14"/>
  <c r="BF358" i="14"/>
  <c r="BE358" i="14"/>
  <c r="BG357" i="14"/>
  <c r="BF357" i="14"/>
  <c r="BE357" i="14"/>
  <c r="BG356" i="14"/>
  <c r="BF356" i="14"/>
  <c r="BE356" i="14"/>
  <c r="BG355" i="14"/>
  <c r="BF355" i="14"/>
  <c r="BE355" i="14"/>
  <c r="BG354" i="14"/>
  <c r="BF354" i="14"/>
  <c r="BE354" i="14"/>
  <c r="BG353" i="14"/>
  <c r="BF353" i="14"/>
  <c r="BE353" i="14"/>
  <c r="BG352" i="14"/>
  <c r="BF352" i="14"/>
  <c r="BE352" i="14"/>
  <c r="BG351" i="14"/>
  <c r="BF351" i="14"/>
  <c r="BE351" i="14"/>
  <c r="BG350" i="14"/>
  <c r="BF350" i="14"/>
  <c r="BE350" i="14"/>
  <c r="BG349" i="14"/>
  <c r="BF349" i="14"/>
  <c r="BE349" i="14"/>
  <c r="BG348" i="14"/>
  <c r="BF348" i="14"/>
  <c r="BE348" i="14"/>
  <c r="BG347" i="14"/>
  <c r="BF347" i="14"/>
  <c r="BE347" i="14"/>
  <c r="BG346" i="14"/>
  <c r="BF346" i="14"/>
  <c r="BE346" i="14"/>
  <c r="BG345" i="14"/>
  <c r="BF345" i="14"/>
  <c r="BE345" i="14"/>
  <c r="BG344" i="14"/>
  <c r="BF344" i="14"/>
  <c r="BE344" i="14"/>
  <c r="BG343" i="14"/>
  <c r="BF343" i="14"/>
  <c r="BE343" i="14"/>
  <c r="BG342" i="14"/>
  <c r="BF342" i="14"/>
  <c r="BE342" i="14"/>
  <c r="BG341" i="14"/>
  <c r="BF341" i="14"/>
  <c r="BE341" i="14"/>
  <c r="BG340" i="14"/>
  <c r="BF340" i="14"/>
  <c r="BE340" i="14"/>
  <c r="BG339" i="14"/>
  <c r="BF339" i="14"/>
  <c r="BE339" i="14"/>
  <c r="BG338" i="14"/>
  <c r="BF338" i="14"/>
  <c r="BE338" i="14"/>
  <c r="BG337" i="14"/>
  <c r="BF337" i="14"/>
  <c r="BE337" i="14"/>
  <c r="BG336" i="14"/>
  <c r="BF336" i="14"/>
  <c r="BE336" i="14"/>
  <c r="BG335" i="14"/>
  <c r="BF335" i="14"/>
  <c r="BE335" i="14"/>
  <c r="BG334" i="14"/>
  <c r="BF334" i="14"/>
  <c r="BE334" i="14"/>
  <c r="BG333" i="14"/>
  <c r="BF333" i="14"/>
  <c r="BE333" i="14"/>
  <c r="BG332" i="14"/>
  <c r="BF332" i="14"/>
  <c r="BE332" i="14"/>
  <c r="BG331" i="14"/>
  <c r="BF331" i="14"/>
  <c r="BE331" i="14"/>
  <c r="BG330" i="14"/>
  <c r="BF330" i="14"/>
  <c r="BE330" i="14"/>
  <c r="BG329" i="14"/>
  <c r="BF329" i="14"/>
  <c r="BE329" i="14"/>
  <c r="BG328" i="14"/>
  <c r="BF328" i="14"/>
  <c r="BE328" i="14"/>
  <c r="BG327" i="14"/>
  <c r="BF327" i="14"/>
  <c r="BE327" i="14"/>
  <c r="BG326" i="14"/>
  <c r="BF326" i="14"/>
  <c r="BE326" i="14"/>
  <c r="BG325" i="14"/>
  <c r="BF325" i="14"/>
  <c r="BE325" i="14"/>
  <c r="BG324" i="14"/>
  <c r="BF324" i="14"/>
  <c r="BE324" i="14"/>
  <c r="BG323" i="14"/>
  <c r="BF323" i="14"/>
  <c r="BE323" i="14"/>
  <c r="BG322" i="14"/>
  <c r="BF322" i="14"/>
  <c r="BE322" i="14"/>
  <c r="BG321" i="14"/>
  <c r="BF321" i="14"/>
  <c r="BE321" i="14"/>
  <c r="BG320" i="14"/>
  <c r="BF320" i="14"/>
  <c r="BE320" i="14"/>
  <c r="BG319" i="14"/>
  <c r="BF319" i="14"/>
  <c r="BE319" i="14"/>
  <c r="BG318" i="14"/>
  <c r="BF318" i="14"/>
  <c r="BE318" i="14"/>
  <c r="BG317" i="14"/>
  <c r="BF317" i="14"/>
  <c r="BE317" i="14"/>
  <c r="BG316" i="14"/>
  <c r="BF316" i="14"/>
  <c r="BE316" i="14"/>
  <c r="BG315" i="14"/>
  <c r="BF315" i="14"/>
  <c r="BE315" i="14"/>
  <c r="BG314" i="14"/>
  <c r="BF314" i="14"/>
  <c r="BE314" i="14"/>
  <c r="BG313" i="14"/>
  <c r="BF313" i="14"/>
  <c r="BE313" i="14"/>
  <c r="BG312" i="14"/>
  <c r="BF312" i="14"/>
  <c r="BE312" i="14"/>
  <c r="BG311" i="14"/>
  <c r="BF311" i="14"/>
  <c r="BE311" i="14"/>
  <c r="BG310" i="14"/>
  <c r="BF310" i="14"/>
  <c r="BE310" i="14"/>
  <c r="BG309" i="14"/>
  <c r="BF309" i="14"/>
  <c r="BE309" i="14"/>
  <c r="BG308" i="14"/>
  <c r="BF308" i="14"/>
  <c r="BE308" i="14"/>
  <c r="BG307" i="14"/>
  <c r="BF307" i="14"/>
  <c r="BE307" i="14"/>
  <c r="BG306" i="14"/>
  <c r="BF306" i="14"/>
  <c r="BE306" i="14"/>
  <c r="BG305" i="14"/>
  <c r="BF305" i="14"/>
  <c r="BE305" i="14"/>
  <c r="BG304" i="14"/>
  <c r="BF304" i="14"/>
  <c r="BE304" i="14"/>
  <c r="BG303" i="14"/>
  <c r="BF303" i="14"/>
  <c r="BE303" i="14"/>
  <c r="BG302" i="14"/>
  <c r="BF302" i="14"/>
  <c r="BE302" i="14"/>
  <c r="BG301" i="14"/>
  <c r="BF301" i="14"/>
  <c r="BE301" i="14"/>
  <c r="BG300" i="14"/>
  <c r="BF300" i="14"/>
  <c r="BE300" i="14"/>
  <c r="BG299" i="14"/>
  <c r="BF299" i="14"/>
  <c r="BE299" i="14"/>
  <c r="BG298" i="14"/>
  <c r="BF298" i="14"/>
  <c r="BE298" i="14"/>
  <c r="BG297" i="14"/>
  <c r="BF297" i="14"/>
  <c r="BE297" i="14"/>
  <c r="BG296" i="14"/>
  <c r="BF296" i="14"/>
  <c r="BE296" i="14"/>
  <c r="BG295" i="14"/>
  <c r="BF295" i="14"/>
  <c r="BE295" i="14"/>
  <c r="BG294" i="14"/>
  <c r="BF294" i="14"/>
  <c r="BE294" i="14"/>
  <c r="BG293" i="14"/>
  <c r="BF293" i="14"/>
  <c r="BE293" i="14"/>
  <c r="BG292" i="14"/>
  <c r="BF292" i="14"/>
  <c r="BE292" i="14"/>
  <c r="BG291" i="14"/>
  <c r="BF291" i="14"/>
  <c r="BE291" i="14"/>
  <c r="BG290" i="14"/>
  <c r="BF290" i="14"/>
  <c r="BE290" i="14"/>
  <c r="BG289" i="14"/>
  <c r="BF289" i="14"/>
  <c r="BE289" i="14"/>
  <c r="BG288" i="14"/>
  <c r="BF288" i="14"/>
  <c r="BE288" i="14"/>
  <c r="BG287" i="14"/>
  <c r="BF287" i="14"/>
  <c r="BE287" i="14"/>
  <c r="BG286" i="14"/>
  <c r="BF286" i="14"/>
  <c r="BE286" i="14"/>
  <c r="BG285" i="14"/>
  <c r="BF285" i="14"/>
  <c r="BE285" i="14"/>
  <c r="BG284" i="14"/>
  <c r="BF284" i="14"/>
  <c r="BE284" i="14"/>
  <c r="BG283" i="14"/>
  <c r="BF283" i="14"/>
  <c r="BE283" i="14"/>
  <c r="BG282" i="14"/>
  <c r="BF282" i="14"/>
  <c r="BE282" i="14"/>
  <c r="BG281" i="14"/>
  <c r="BF281" i="14"/>
  <c r="BE281" i="14"/>
  <c r="BG280" i="14"/>
  <c r="BF280" i="14"/>
  <c r="BE280" i="14"/>
  <c r="BG279" i="14"/>
  <c r="BF279" i="14"/>
  <c r="BE279" i="14"/>
  <c r="BG278" i="14"/>
  <c r="BF278" i="14"/>
  <c r="BE278" i="14"/>
  <c r="BG277" i="14"/>
  <c r="BF277" i="14"/>
  <c r="BE277" i="14"/>
  <c r="BG276" i="14"/>
  <c r="BF276" i="14"/>
  <c r="BE276" i="14"/>
  <c r="BG275" i="14"/>
  <c r="BF275" i="14"/>
  <c r="BE275" i="14"/>
  <c r="BG274" i="14"/>
  <c r="BF274" i="14"/>
  <c r="BE274" i="14"/>
  <c r="BG273" i="14"/>
  <c r="BF273" i="14"/>
  <c r="BE273" i="14"/>
  <c r="BG272" i="14"/>
  <c r="BF272" i="14"/>
  <c r="BE272" i="14"/>
  <c r="BG271" i="14"/>
  <c r="BF271" i="14"/>
  <c r="BE271" i="14"/>
  <c r="BG270" i="14"/>
  <c r="BF270" i="14"/>
  <c r="BE270" i="14"/>
  <c r="BG269" i="14"/>
  <c r="BF269" i="14"/>
  <c r="BE269" i="14"/>
  <c r="BG268" i="14"/>
  <c r="BF268" i="14"/>
  <c r="BE268" i="14"/>
  <c r="BG267" i="14"/>
  <c r="BF267" i="14"/>
  <c r="BE267" i="14"/>
  <c r="BG266" i="14"/>
  <c r="BF266" i="14"/>
  <c r="BE266" i="14"/>
  <c r="BG265" i="14"/>
  <c r="BF265" i="14"/>
  <c r="BE265" i="14"/>
  <c r="BG264" i="14"/>
  <c r="BF264" i="14"/>
  <c r="BE264" i="14"/>
  <c r="BG263" i="14"/>
  <c r="BF263" i="14"/>
  <c r="BE263" i="14"/>
  <c r="BG262" i="14"/>
  <c r="BF262" i="14"/>
  <c r="BE262" i="14"/>
  <c r="BG261" i="14"/>
  <c r="BF261" i="14"/>
  <c r="BE261" i="14"/>
  <c r="BG260" i="14"/>
  <c r="BF260" i="14"/>
  <c r="BE260" i="14"/>
  <c r="BG259" i="14"/>
  <c r="BF259" i="14"/>
  <c r="BE259" i="14"/>
  <c r="BG258" i="14"/>
  <c r="BF258" i="14"/>
  <c r="BE258" i="14"/>
  <c r="BG257" i="14"/>
  <c r="BF257" i="14"/>
  <c r="BE257" i="14"/>
  <c r="BG256" i="14"/>
  <c r="BF256" i="14"/>
  <c r="BE256" i="14"/>
  <c r="BG255" i="14"/>
  <c r="BF255" i="14"/>
  <c r="BE255" i="14"/>
  <c r="BG254" i="14"/>
  <c r="BF254" i="14"/>
  <c r="BE254" i="14"/>
  <c r="BG253" i="14"/>
  <c r="BF253" i="14"/>
  <c r="BE253" i="14"/>
  <c r="BG252" i="14"/>
  <c r="BF252" i="14"/>
  <c r="BE252" i="14"/>
  <c r="BG251" i="14"/>
  <c r="BF251" i="14"/>
  <c r="BE251" i="14"/>
  <c r="BG250" i="14"/>
  <c r="BF250" i="14"/>
  <c r="BE250" i="14"/>
  <c r="BG249" i="14"/>
  <c r="BF249" i="14"/>
  <c r="BE249" i="14"/>
  <c r="BG248" i="14"/>
  <c r="BF248" i="14"/>
  <c r="BE248" i="14"/>
  <c r="BG247" i="14"/>
  <c r="BF247" i="14"/>
  <c r="BE247" i="14"/>
  <c r="BG246" i="14"/>
  <c r="BF246" i="14"/>
  <c r="BE246" i="14"/>
  <c r="BG245" i="14"/>
  <c r="BF245" i="14"/>
  <c r="BE245" i="14"/>
  <c r="BG244" i="14"/>
  <c r="BF244" i="14"/>
  <c r="BE244" i="14"/>
  <c r="BG243" i="14"/>
  <c r="BF243" i="14"/>
  <c r="BE243" i="14"/>
  <c r="BG242" i="14"/>
  <c r="BF242" i="14"/>
  <c r="BE242" i="14"/>
  <c r="BG241" i="14"/>
  <c r="BF241" i="14"/>
  <c r="BE241" i="14"/>
  <c r="BG240" i="14"/>
  <c r="BF240" i="14"/>
  <c r="BE240" i="14"/>
  <c r="BG239" i="14"/>
  <c r="BF239" i="14"/>
  <c r="BE239" i="14"/>
  <c r="BG238" i="14"/>
  <c r="BF238" i="14"/>
  <c r="BE238" i="14"/>
  <c r="BG237" i="14"/>
  <c r="BF237" i="14"/>
  <c r="BE237" i="14"/>
  <c r="BG236" i="14"/>
  <c r="BF236" i="14"/>
  <c r="BE236" i="14"/>
  <c r="BG235" i="14"/>
  <c r="BF235" i="14"/>
  <c r="BE235" i="14"/>
  <c r="BG234" i="14"/>
  <c r="BF234" i="14"/>
  <c r="BE234" i="14"/>
  <c r="BG233" i="14"/>
  <c r="BF233" i="14"/>
  <c r="BE233" i="14"/>
  <c r="BG232" i="14"/>
  <c r="BF232" i="14"/>
  <c r="BE232" i="14"/>
  <c r="BG231" i="14"/>
  <c r="BF231" i="14"/>
  <c r="BE231" i="14"/>
  <c r="BG230" i="14"/>
  <c r="BF230" i="14"/>
  <c r="BE230" i="14"/>
  <c r="BG229" i="14"/>
  <c r="BF229" i="14"/>
  <c r="BE229" i="14"/>
  <c r="BG228" i="14"/>
  <c r="BF228" i="14"/>
  <c r="BE228" i="14"/>
  <c r="BG227" i="14"/>
  <c r="BF227" i="14"/>
  <c r="BE227" i="14"/>
  <c r="BG226" i="14"/>
  <c r="BF226" i="14"/>
  <c r="BE226" i="14"/>
  <c r="BG225" i="14"/>
  <c r="BF225" i="14"/>
  <c r="BE225" i="14"/>
  <c r="BG224" i="14"/>
  <c r="BF224" i="14"/>
  <c r="BE224" i="14"/>
  <c r="BG223" i="14"/>
  <c r="BF223" i="14"/>
  <c r="BE223" i="14"/>
  <c r="BG222" i="14"/>
  <c r="BF222" i="14"/>
  <c r="BE222" i="14"/>
  <c r="BG221" i="14"/>
  <c r="BF221" i="14"/>
  <c r="BE221" i="14"/>
  <c r="BG220" i="14"/>
  <c r="BF220" i="14"/>
  <c r="BE220" i="14"/>
  <c r="BG219" i="14"/>
  <c r="BF219" i="14"/>
  <c r="BE219" i="14"/>
  <c r="BG218" i="14"/>
  <c r="BF218" i="14"/>
  <c r="BE218" i="14"/>
  <c r="BG217" i="14"/>
  <c r="BF217" i="14"/>
  <c r="BE217" i="14"/>
  <c r="BG216" i="14"/>
  <c r="BF216" i="14"/>
  <c r="BE216" i="14"/>
  <c r="BG215" i="14"/>
  <c r="BF215" i="14"/>
  <c r="BE215" i="14"/>
  <c r="BG214" i="14"/>
  <c r="BF214" i="14"/>
  <c r="BE214" i="14"/>
  <c r="BG213" i="14"/>
  <c r="BF213" i="14"/>
  <c r="BE213" i="14"/>
  <c r="BG212" i="14"/>
  <c r="BF212" i="14"/>
  <c r="BE212" i="14"/>
  <c r="BG211" i="14"/>
  <c r="BF211" i="14"/>
  <c r="BE211" i="14"/>
  <c r="BG210" i="14"/>
  <c r="BF210" i="14"/>
  <c r="BE210" i="14"/>
  <c r="BG209" i="14"/>
  <c r="BF209" i="14"/>
  <c r="BE209" i="14"/>
  <c r="BG208" i="14"/>
  <c r="BF208" i="14"/>
  <c r="BE208" i="14"/>
  <c r="BG207" i="14"/>
  <c r="BF207" i="14"/>
  <c r="BE207" i="14"/>
  <c r="BG206" i="14"/>
  <c r="BF206" i="14"/>
  <c r="BE206" i="14"/>
  <c r="BG205" i="14"/>
  <c r="BF205" i="14"/>
  <c r="BE205" i="14"/>
  <c r="BG204" i="14"/>
  <c r="BF204" i="14"/>
  <c r="BE204" i="14"/>
  <c r="BG203" i="14"/>
  <c r="BF203" i="14"/>
  <c r="BE203" i="14"/>
  <c r="BG202" i="14"/>
  <c r="BF202" i="14"/>
  <c r="BE202" i="14"/>
  <c r="BG201" i="14"/>
  <c r="BF201" i="14"/>
  <c r="BE201" i="14"/>
  <c r="BG200" i="14"/>
  <c r="BF200" i="14"/>
  <c r="BE200" i="14"/>
  <c r="BG199" i="14"/>
  <c r="BF199" i="14"/>
  <c r="BE199" i="14"/>
  <c r="BG198" i="14"/>
  <c r="BF198" i="14"/>
  <c r="BE198" i="14"/>
  <c r="BG197" i="14"/>
  <c r="BF197" i="14"/>
  <c r="BE197" i="14"/>
  <c r="BG196" i="14"/>
  <c r="BF196" i="14"/>
  <c r="BE196" i="14"/>
  <c r="BG195" i="14"/>
  <c r="BF195" i="14"/>
  <c r="BE195" i="14"/>
  <c r="BG194" i="14"/>
  <c r="BF194" i="14"/>
  <c r="BE194" i="14"/>
  <c r="BG193" i="14"/>
  <c r="BF193" i="14"/>
  <c r="BE193" i="14"/>
  <c r="BG192" i="14"/>
  <c r="BF192" i="14"/>
  <c r="BE192" i="14"/>
  <c r="BG191" i="14"/>
  <c r="BF191" i="14"/>
  <c r="BE191" i="14"/>
  <c r="BG190" i="14"/>
  <c r="BF190" i="14"/>
  <c r="BE190" i="14"/>
  <c r="BG189" i="14"/>
  <c r="BF189" i="14"/>
  <c r="BE189" i="14"/>
  <c r="BG188" i="14"/>
  <c r="BF188" i="14"/>
  <c r="BE188" i="14"/>
  <c r="BG187" i="14"/>
  <c r="BF187" i="14"/>
  <c r="BE187" i="14"/>
  <c r="BG186" i="14"/>
  <c r="BF186" i="14"/>
  <c r="BE186" i="14"/>
  <c r="BG185" i="14"/>
  <c r="BF185" i="14"/>
  <c r="BE185" i="14"/>
  <c r="BG184" i="14"/>
  <c r="BF184" i="14"/>
  <c r="BE184" i="14"/>
  <c r="BG183" i="14"/>
  <c r="BF183" i="14"/>
  <c r="BE183" i="14"/>
  <c r="BG182" i="14"/>
  <c r="BF182" i="14"/>
  <c r="BE182" i="14"/>
  <c r="BG181" i="14"/>
  <c r="BF181" i="14"/>
  <c r="BE181" i="14"/>
  <c r="BG180" i="14"/>
  <c r="BF180" i="14"/>
  <c r="BE180" i="14"/>
  <c r="BG179" i="14"/>
  <c r="BF179" i="14"/>
  <c r="BE179" i="14"/>
  <c r="BG178" i="14"/>
  <c r="BF178" i="14"/>
  <c r="BE178" i="14"/>
  <c r="BG177" i="14"/>
  <c r="BF177" i="14"/>
  <c r="BE177" i="14"/>
  <c r="BG176" i="14"/>
  <c r="BF176" i="14"/>
  <c r="BE176" i="14"/>
  <c r="BG175" i="14"/>
  <c r="BF175" i="14"/>
  <c r="BE175" i="14"/>
  <c r="BG174" i="14"/>
  <c r="BF174" i="14"/>
  <c r="BE174" i="14"/>
  <c r="BG173" i="14"/>
  <c r="BF173" i="14"/>
  <c r="BE173" i="14"/>
  <c r="BG172" i="14"/>
  <c r="BF172" i="14"/>
  <c r="BE172" i="14"/>
  <c r="BG171" i="14"/>
  <c r="BF171" i="14"/>
  <c r="BE171" i="14"/>
  <c r="BG170" i="14"/>
  <c r="BF170" i="14"/>
  <c r="BE170" i="14"/>
  <c r="BG169" i="14"/>
  <c r="BF169" i="14"/>
  <c r="BE169" i="14"/>
  <c r="BG168" i="14"/>
  <c r="BF168" i="14"/>
  <c r="BE168" i="14"/>
  <c r="BG167" i="14"/>
  <c r="BF167" i="14"/>
  <c r="BE167" i="14"/>
  <c r="BG166" i="14"/>
  <c r="BF166" i="14"/>
  <c r="BE166" i="14"/>
  <c r="BG165" i="14"/>
  <c r="BF165" i="14"/>
  <c r="BE165" i="14"/>
  <c r="BG164" i="14"/>
  <c r="BF164" i="14"/>
  <c r="BE164" i="14"/>
  <c r="BG163" i="14"/>
  <c r="BF163" i="14"/>
  <c r="BE163" i="14"/>
  <c r="BG162" i="14"/>
  <c r="BF162" i="14"/>
  <c r="BE162" i="14"/>
  <c r="BG161" i="14"/>
  <c r="BF161" i="14"/>
  <c r="BE161" i="14"/>
  <c r="BG160" i="14"/>
  <c r="BF160" i="14"/>
  <c r="BE160" i="14"/>
  <c r="BG159" i="14"/>
  <c r="BF159" i="14"/>
  <c r="BE159" i="14"/>
  <c r="BG158" i="14"/>
  <c r="BF158" i="14"/>
  <c r="BE158" i="14"/>
  <c r="BG157" i="14"/>
  <c r="BF157" i="14"/>
  <c r="BE157" i="14"/>
  <c r="BG156" i="14"/>
  <c r="BF156" i="14"/>
  <c r="BE156" i="14"/>
  <c r="BG155" i="14"/>
  <c r="BF155" i="14"/>
  <c r="BE155" i="14"/>
  <c r="BG154" i="14"/>
  <c r="BF154" i="14"/>
  <c r="BE154" i="14"/>
  <c r="BG153" i="14"/>
  <c r="BF153" i="14"/>
  <c r="BE153" i="14"/>
  <c r="BG152" i="14"/>
  <c r="BF152" i="14"/>
  <c r="BE152" i="14"/>
  <c r="BG151" i="14"/>
  <c r="BF151" i="14"/>
  <c r="BE151" i="14"/>
  <c r="BG150" i="14"/>
  <c r="BF150" i="14"/>
  <c r="BE150" i="14"/>
  <c r="BG149" i="14"/>
  <c r="BF149" i="14"/>
  <c r="BE149" i="14"/>
  <c r="BG148" i="14"/>
  <c r="BF148" i="14"/>
  <c r="BE148" i="14"/>
  <c r="BG147" i="14"/>
  <c r="BF147" i="14"/>
  <c r="BE147" i="14"/>
  <c r="BG146" i="14"/>
  <c r="BF146" i="14"/>
  <c r="BE146" i="14"/>
  <c r="BG145" i="14"/>
  <c r="BF145" i="14"/>
  <c r="BE145" i="14"/>
  <c r="BG144" i="14"/>
  <c r="BF144" i="14"/>
  <c r="BE144" i="14"/>
  <c r="BG143" i="14"/>
  <c r="BF143" i="14"/>
  <c r="BE143" i="14"/>
  <c r="BG142" i="14"/>
  <c r="BF142" i="14"/>
  <c r="BE142" i="14"/>
  <c r="BG141" i="14"/>
  <c r="BF141" i="14"/>
  <c r="BE141" i="14"/>
  <c r="BG140" i="14"/>
  <c r="BF140" i="14"/>
  <c r="BE140" i="14"/>
  <c r="BG139" i="14"/>
  <c r="BF139" i="14"/>
  <c r="BE139" i="14"/>
  <c r="BG138" i="14"/>
  <c r="BF138" i="14"/>
  <c r="BE138" i="14"/>
  <c r="BG137" i="14"/>
  <c r="BF137" i="14"/>
  <c r="BE137" i="14"/>
  <c r="BG136" i="14"/>
  <c r="BF136" i="14"/>
  <c r="BE136" i="14"/>
  <c r="BG135" i="14"/>
  <c r="BF135" i="14"/>
  <c r="BE135" i="14"/>
  <c r="BG134" i="14"/>
  <c r="BF134" i="14"/>
  <c r="BE134" i="14"/>
  <c r="BG133" i="14"/>
  <c r="BF133" i="14"/>
  <c r="BE133" i="14"/>
  <c r="BG132" i="14"/>
  <c r="BF132" i="14"/>
  <c r="BE132" i="14"/>
  <c r="BG131" i="14"/>
  <c r="BF131" i="14"/>
  <c r="BE131" i="14"/>
  <c r="BG130" i="14"/>
  <c r="BF130" i="14"/>
  <c r="BE130" i="14"/>
  <c r="BG129" i="14"/>
  <c r="BF129" i="14"/>
  <c r="BE129" i="14"/>
  <c r="BG128" i="14"/>
  <c r="BF128" i="14"/>
  <c r="BE128" i="14"/>
  <c r="BG127" i="14"/>
  <c r="BF127" i="14"/>
  <c r="BE127" i="14"/>
  <c r="BG126" i="14"/>
  <c r="BF126" i="14"/>
  <c r="BE126" i="14"/>
  <c r="BG125" i="14"/>
  <c r="BF125" i="14"/>
  <c r="BE125" i="14"/>
  <c r="BG124" i="14"/>
  <c r="BF124" i="14"/>
  <c r="BE124" i="14"/>
  <c r="BG123" i="14"/>
  <c r="BF123" i="14"/>
  <c r="BE123" i="14"/>
  <c r="BG122" i="14"/>
  <c r="BF122" i="14"/>
  <c r="BE122" i="14"/>
  <c r="BG121" i="14"/>
  <c r="BF121" i="14"/>
  <c r="BE121" i="14"/>
  <c r="BG120" i="14"/>
  <c r="BF120" i="14"/>
  <c r="BE120" i="14"/>
  <c r="BG119" i="14"/>
  <c r="BF119" i="14"/>
  <c r="BE119" i="14"/>
  <c r="BG118" i="14"/>
  <c r="BF118" i="14"/>
  <c r="BE118" i="14"/>
  <c r="BG117" i="14"/>
  <c r="BF117" i="14"/>
  <c r="BE117" i="14"/>
  <c r="BG116" i="14"/>
  <c r="BF116" i="14"/>
  <c r="BE116" i="14"/>
  <c r="BG115" i="14"/>
  <c r="BF115" i="14"/>
  <c r="BE115" i="14"/>
  <c r="BG114" i="14"/>
  <c r="BF114" i="14"/>
  <c r="BE114" i="14"/>
  <c r="BG113" i="14"/>
  <c r="BF113" i="14"/>
  <c r="BE113" i="14"/>
  <c r="BG112" i="14"/>
  <c r="BF112" i="14"/>
  <c r="BE112" i="14"/>
  <c r="BG111" i="14"/>
  <c r="BF111" i="14"/>
  <c r="BE111" i="14"/>
  <c r="BG110" i="14"/>
  <c r="BF110" i="14"/>
  <c r="BE110" i="14"/>
  <c r="BG109" i="14"/>
  <c r="BF109" i="14"/>
  <c r="BE109" i="14"/>
  <c r="BG108" i="14"/>
  <c r="BF108" i="14"/>
  <c r="BE108" i="14"/>
  <c r="BG107" i="14"/>
  <c r="BF107" i="14"/>
  <c r="BE107" i="14"/>
  <c r="BG106" i="14"/>
  <c r="BF106" i="14"/>
  <c r="BE106" i="14"/>
  <c r="BG105" i="14"/>
  <c r="BF105" i="14"/>
  <c r="BE105" i="14"/>
  <c r="BG104" i="14"/>
  <c r="BF104" i="14"/>
  <c r="BE104" i="14"/>
  <c r="BG103" i="14"/>
  <c r="BF103" i="14"/>
  <c r="BE103" i="14"/>
  <c r="BG102" i="14"/>
  <c r="BF102" i="14"/>
  <c r="BE102" i="14"/>
  <c r="BG101" i="14"/>
  <c r="BF101" i="14"/>
  <c r="BE101" i="14"/>
  <c r="BG100" i="14"/>
  <c r="BF100" i="14"/>
  <c r="BE100" i="14"/>
  <c r="BG99" i="14"/>
  <c r="BF99" i="14"/>
  <c r="BE99" i="14"/>
  <c r="BG98" i="14"/>
  <c r="BF98" i="14"/>
  <c r="BE98" i="14"/>
  <c r="BG97" i="14"/>
  <c r="BF97" i="14"/>
  <c r="BE97" i="14"/>
  <c r="BG96" i="14"/>
  <c r="BF96" i="14"/>
  <c r="BE96" i="14"/>
  <c r="BG95" i="14"/>
  <c r="BF95" i="14"/>
  <c r="BE95" i="14"/>
  <c r="BG94" i="14"/>
  <c r="BF94" i="14"/>
  <c r="BE94" i="14"/>
  <c r="BG93" i="14"/>
  <c r="BF93" i="14"/>
  <c r="BE93" i="14"/>
  <c r="BG92" i="14"/>
  <c r="BF92" i="14"/>
  <c r="BE92" i="14"/>
  <c r="BG91" i="14"/>
  <c r="BF91" i="14"/>
  <c r="BE91" i="14"/>
  <c r="BG90" i="14"/>
  <c r="BF90" i="14"/>
  <c r="BE90" i="14"/>
  <c r="BG89" i="14"/>
  <c r="BF89" i="14"/>
  <c r="BE89" i="14"/>
  <c r="BG88" i="14"/>
  <c r="BF88" i="14"/>
  <c r="BE88" i="14"/>
  <c r="BG87" i="14"/>
  <c r="BF87" i="14"/>
  <c r="BE87" i="14"/>
  <c r="BG86" i="14"/>
  <c r="BF86" i="14"/>
  <c r="BE86" i="14"/>
  <c r="BG85" i="14"/>
  <c r="BF85" i="14"/>
  <c r="BE85" i="14"/>
  <c r="BG84" i="14"/>
  <c r="BF84" i="14"/>
  <c r="BE84" i="14"/>
  <c r="BG83" i="14"/>
  <c r="BF83" i="14"/>
  <c r="BE83" i="14"/>
  <c r="BG82" i="14"/>
  <c r="BF82" i="14"/>
  <c r="BE82" i="14"/>
  <c r="BG81" i="14"/>
  <c r="BF81" i="14"/>
  <c r="BE81" i="14"/>
  <c r="BG80" i="14"/>
  <c r="BF80" i="14"/>
  <c r="BE80" i="14"/>
  <c r="BG79" i="14"/>
  <c r="BF79" i="14"/>
  <c r="BE79" i="14"/>
  <c r="BG78" i="14"/>
  <c r="BF78" i="14"/>
  <c r="BE78" i="14"/>
  <c r="BG77" i="14"/>
  <c r="BF77" i="14"/>
  <c r="BE77" i="14"/>
  <c r="BG76" i="14"/>
  <c r="BF76" i="14"/>
  <c r="BE76" i="14"/>
  <c r="BG75" i="14"/>
  <c r="BF75" i="14"/>
  <c r="BE75" i="14"/>
  <c r="BG74" i="14"/>
  <c r="BF74" i="14"/>
  <c r="BE74" i="14"/>
  <c r="BG73" i="14"/>
  <c r="BF73" i="14"/>
  <c r="BE73" i="14"/>
  <c r="BG72" i="14"/>
  <c r="BF72" i="14"/>
  <c r="BE72" i="14"/>
  <c r="BG71" i="14"/>
  <c r="BF71" i="14"/>
  <c r="BE71" i="14"/>
  <c r="BG70" i="14"/>
  <c r="BF70" i="14"/>
  <c r="BE70" i="14"/>
  <c r="BG69" i="14"/>
  <c r="BF69" i="14"/>
  <c r="BE69" i="14"/>
  <c r="BG68" i="14"/>
  <c r="BF68" i="14"/>
  <c r="BE68" i="14"/>
  <c r="BG67" i="14"/>
  <c r="BF67" i="14"/>
  <c r="BE67" i="14"/>
  <c r="BG66" i="14"/>
  <c r="BF66" i="14"/>
  <c r="BE66" i="14"/>
  <c r="BG65" i="14"/>
  <c r="BF65" i="14"/>
  <c r="BE65" i="14"/>
  <c r="BG64" i="14"/>
  <c r="BF64" i="14"/>
  <c r="BE64" i="14"/>
  <c r="BG63" i="14"/>
  <c r="BF63" i="14"/>
  <c r="BE63" i="14"/>
  <c r="BG62" i="14"/>
  <c r="BF62" i="14"/>
  <c r="BE62" i="14"/>
  <c r="BG61" i="14"/>
  <c r="BF61" i="14"/>
  <c r="BE61" i="14"/>
  <c r="BG60" i="14"/>
  <c r="BF60" i="14"/>
  <c r="BE60" i="14"/>
  <c r="BG59" i="14"/>
  <c r="BF59" i="14"/>
  <c r="BE59" i="14"/>
  <c r="BG58" i="14"/>
  <c r="BF58" i="14"/>
  <c r="BE58" i="14"/>
  <c r="BG57" i="14"/>
  <c r="BF57" i="14"/>
  <c r="BE57" i="14"/>
  <c r="BG56" i="14"/>
  <c r="BF56" i="14"/>
  <c r="BE56" i="14"/>
  <c r="BG55" i="14"/>
  <c r="BF55" i="14"/>
  <c r="BE55" i="14"/>
  <c r="BG54" i="14"/>
  <c r="BF54" i="14"/>
  <c r="BE54" i="14"/>
  <c r="BG53" i="14"/>
  <c r="BF53" i="14"/>
  <c r="BE53" i="14"/>
  <c r="BG52" i="14"/>
  <c r="BF52" i="14"/>
  <c r="BE52" i="14"/>
  <c r="BG51" i="14"/>
  <c r="BF51" i="14"/>
  <c r="BE51" i="14"/>
  <c r="BG50" i="14"/>
  <c r="BF50" i="14"/>
  <c r="BE50" i="14"/>
  <c r="BG49" i="14"/>
  <c r="BF49" i="14"/>
  <c r="BE49" i="14"/>
  <c r="BG48" i="14"/>
  <c r="BF48" i="14"/>
  <c r="BE48" i="14"/>
  <c r="BG47" i="14"/>
  <c r="BF47" i="14"/>
  <c r="BE47" i="14"/>
  <c r="BG46" i="14"/>
  <c r="BF46" i="14"/>
  <c r="BE46" i="14"/>
  <c r="BG45" i="14"/>
  <c r="BF45" i="14"/>
  <c r="BE45" i="14"/>
  <c r="BG44" i="14"/>
  <c r="BF44" i="14"/>
  <c r="BE44" i="14"/>
  <c r="BG43" i="14"/>
  <c r="BF43" i="14"/>
  <c r="BE43" i="14"/>
  <c r="BG42" i="14"/>
  <c r="BF42" i="14"/>
  <c r="BE42" i="14"/>
  <c r="BG41" i="14"/>
  <c r="BF41" i="14"/>
  <c r="BE41" i="14"/>
  <c r="BG40" i="14"/>
  <c r="BF40" i="14"/>
  <c r="BE40" i="14"/>
  <c r="BG39" i="14"/>
  <c r="BF39" i="14"/>
  <c r="BE39" i="14"/>
  <c r="BG38" i="14"/>
  <c r="BF38" i="14"/>
  <c r="BE38" i="14"/>
  <c r="BG37" i="14"/>
  <c r="BF37" i="14"/>
  <c r="BE37" i="14"/>
  <c r="BG36" i="14"/>
  <c r="BF36" i="14"/>
  <c r="BE36" i="14"/>
  <c r="BG35" i="14"/>
  <c r="BF35" i="14"/>
  <c r="BE35" i="14"/>
  <c r="BG34" i="14"/>
  <c r="BF34" i="14"/>
  <c r="BE34" i="14"/>
  <c r="BG33" i="14"/>
  <c r="BF33" i="14"/>
  <c r="BE33" i="14"/>
  <c r="BG32" i="14"/>
  <c r="BF32" i="14"/>
  <c r="BE32" i="14"/>
  <c r="BG31" i="14"/>
  <c r="BF31" i="14"/>
  <c r="BE31" i="14"/>
  <c r="BG30" i="14"/>
  <c r="BF30" i="14"/>
  <c r="BE30" i="14"/>
  <c r="BG29" i="14"/>
  <c r="BF29" i="14"/>
  <c r="BE29" i="14"/>
  <c r="BG28" i="14"/>
  <c r="BF28" i="14"/>
  <c r="BE28" i="14"/>
  <c r="BG27" i="14"/>
  <c r="BF27" i="14"/>
  <c r="BE27" i="14"/>
  <c r="BG26" i="14"/>
  <c r="BF26" i="14"/>
  <c r="BE26" i="14"/>
  <c r="BG25" i="14"/>
  <c r="BF25" i="14"/>
  <c r="BE25" i="14"/>
  <c r="BG24" i="14"/>
  <c r="BF24" i="14"/>
  <c r="BE24" i="14"/>
  <c r="BG23" i="14"/>
  <c r="BF23" i="14"/>
  <c r="BE23" i="14"/>
  <c r="BG22" i="14"/>
  <c r="BF22" i="14"/>
  <c r="BE22" i="14"/>
  <c r="BG21" i="14"/>
  <c r="BF21" i="14"/>
  <c r="BE21" i="14"/>
  <c r="BG20" i="14"/>
  <c r="BF20" i="14"/>
  <c r="BE20" i="14"/>
  <c r="BG19" i="14"/>
  <c r="BF19" i="14"/>
  <c r="BE19" i="14"/>
  <c r="BG18" i="14"/>
  <c r="BF18" i="14"/>
  <c r="BE18" i="14"/>
  <c r="BG17" i="14"/>
  <c r="BF17" i="14"/>
  <c r="BE17" i="14"/>
  <c r="BG16" i="14"/>
  <c r="BF16" i="14"/>
  <c r="BE16" i="14"/>
  <c r="BG15" i="14"/>
  <c r="BF15" i="14"/>
  <c r="BE15" i="14"/>
  <c r="BG14" i="14"/>
  <c r="BF14" i="14"/>
  <c r="BE14" i="14"/>
  <c r="BG13" i="14"/>
  <c r="BF13" i="14"/>
  <c r="BE13" i="14"/>
  <c r="BG12" i="14"/>
  <c r="BF12" i="14"/>
  <c r="BE12" i="14"/>
  <c r="BG11" i="14"/>
  <c r="BF11" i="14"/>
  <c r="BE11" i="14"/>
  <c r="BG10" i="14"/>
  <c r="BF10" i="14"/>
  <c r="BE10" i="14"/>
  <c r="BG9" i="14"/>
  <c r="BF9" i="14"/>
  <c r="BE9" i="14"/>
  <c r="BG8" i="14"/>
  <c r="BF8" i="14"/>
  <c r="BE8" i="14"/>
  <c r="BG7" i="14"/>
  <c r="BF7" i="14"/>
  <c r="BE7" i="14"/>
  <c r="BG6" i="14"/>
  <c r="BF6" i="14"/>
  <c r="BE6" i="14"/>
  <c r="BG5" i="14"/>
  <c r="BF5" i="14"/>
  <c r="BE5" i="14"/>
  <c r="BG4" i="14"/>
  <c r="BF4" i="14"/>
  <c r="BE4" i="14"/>
  <c r="BG3" i="14"/>
  <c r="BF3" i="14"/>
  <c r="BE3" i="14"/>
  <c r="BG2" i="14"/>
  <c r="BF2" i="14"/>
  <c r="BE2" i="14"/>
  <c r="AX366" i="14" l="1"/>
  <c r="AW366" i="14"/>
  <c r="AV366" i="14"/>
  <c r="AX364" i="14"/>
  <c r="AW364" i="14"/>
  <c r="AV364" i="14"/>
  <c r="AX363" i="14"/>
  <c r="AW363" i="14"/>
  <c r="AV363" i="14"/>
  <c r="AX362" i="14"/>
  <c r="AW362" i="14"/>
  <c r="AV362" i="14"/>
  <c r="AX361" i="14"/>
  <c r="AW361" i="14"/>
  <c r="AV361" i="14"/>
  <c r="AX360" i="14"/>
  <c r="AW360" i="14"/>
  <c r="AV360" i="14"/>
  <c r="AX359" i="14"/>
  <c r="AW359" i="14"/>
  <c r="AV359" i="14"/>
  <c r="AX358" i="14"/>
  <c r="AW358" i="14"/>
  <c r="AV358" i="14"/>
  <c r="AX357" i="14"/>
  <c r="AW357" i="14"/>
  <c r="AV357" i="14"/>
  <c r="AX356" i="14"/>
  <c r="AW356" i="14"/>
  <c r="AV356" i="14"/>
  <c r="AX355" i="14"/>
  <c r="AW355" i="14"/>
  <c r="AV355" i="14"/>
  <c r="AX354" i="14"/>
  <c r="AW354" i="14"/>
  <c r="AV354" i="14"/>
  <c r="AX353" i="14"/>
  <c r="AW353" i="14"/>
  <c r="AV353" i="14"/>
  <c r="AX352" i="14"/>
  <c r="AW352" i="14"/>
  <c r="AV352" i="14"/>
  <c r="AX351" i="14"/>
  <c r="AW351" i="14"/>
  <c r="AV351" i="14"/>
  <c r="AX350" i="14"/>
  <c r="AW350" i="14"/>
  <c r="AV350" i="14"/>
  <c r="AX349" i="14"/>
  <c r="AW349" i="14"/>
  <c r="AV349" i="14"/>
  <c r="AX348" i="14"/>
  <c r="AW348" i="14"/>
  <c r="AV348" i="14"/>
  <c r="AX347" i="14"/>
  <c r="AW347" i="14"/>
  <c r="AV347" i="14"/>
  <c r="AX346" i="14"/>
  <c r="AW346" i="14"/>
  <c r="AV346" i="14"/>
  <c r="AX345" i="14"/>
  <c r="AW345" i="14"/>
  <c r="AV345" i="14"/>
  <c r="AX344" i="14"/>
  <c r="AW344" i="14"/>
  <c r="AV344" i="14"/>
  <c r="AX343" i="14"/>
  <c r="AW343" i="14"/>
  <c r="AV343" i="14"/>
  <c r="AX342" i="14"/>
  <c r="AW342" i="14"/>
  <c r="AV342" i="14"/>
  <c r="AX341" i="14"/>
  <c r="AW341" i="14"/>
  <c r="AV341" i="14"/>
  <c r="AX340" i="14"/>
  <c r="AW340" i="14"/>
  <c r="AV340" i="14"/>
  <c r="AX339" i="14"/>
  <c r="AW339" i="14"/>
  <c r="AV339" i="14"/>
  <c r="AX338" i="14"/>
  <c r="AW338" i="14"/>
  <c r="AV338" i="14"/>
  <c r="AX337" i="14"/>
  <c r="AW337" i="14"/>
  <c r="AV337" i="14"/>
  <c r="AX336" i="14"/>
  <c r="AW336" i="14"/>
  <c r="AV336" i="14"/>
  <c r="AX335" i="14"/>
  <c r="AW335" i="14"/>
  <c r="AV335" i="14"/>
  <c r="AX334" i="14"/>
  <c r="AW334" i="14"/>
  <c r="AV334" i="14"/>
  <c r="AX333" i="14"/>
  <c r="AW333" i="14"/>
  <c r="AV333" i="14"/>
  <c r="AX332" i="14"/>
  <c r="AW332" i="14"/>
  <c r="AV332" i="14"/>
  <c r="AX331" i="14"/>
  <c r="AW331" i="14"/>
  <c r="AV331" i="14"/>
  <c r="AX330" i="14"/>
  <c r="AW330" i="14"/>
  <c r="AV330" i="14"/>
  <c r="AX329" i="14"/>
  <c r="AW329" i="14"/>
  <c r="AV329" i="14"/>
  <c r="AX328" i="14"/>
  <c r="AW328" i="14"/>
  <c r="AV328" i="14"/>
  <c r="AX327" i="14"/>
  <c r="AW327" i="14"/>
  <c r="AV327" i="14"/>
  <c r="AX326" i="14"/>
  <c r="AW326" i="14"/>
  <c r="AV326" i="14"/>
  <c r="AX325" i="14"/>
  <c r="AW325" i="14"/>
  <c r="AV325" i="14"/>
  <c r="AX324" i="14"/>
  <c r="AW324" i="14"/>
  <c r="AV324" i="14"/>
  <c r="AX323" i="14"/>
  <c r="AW323" i="14"/>
  <c r="AV323" i="14"/>
  <c r="AX322" i="14"/>
  <c r="AW322" i="14"/>
  <c r="AV322" i="14"/>
  <c r="AX321" i="14"/>
  <c r="AW321" i="14"/>
  <c r="AV321" i="14"/>
  <c r="AX320" i="14"/>
  <c r="AW320" i="14"/>
  <c r="AV320" i="14"/>
  <c r="AX319" i="14"/>
  <c r="AW319" i="14"/>
  <c r="AV319" i="14"/>
  <c r="AX318" i="14"/>
  <c r="AW318" i="14"/>
  <c r="AV318" i="14"/>
  <c r="AX317" i="14"/>
  <c r="AW317" i="14"/>
  <c r="AV317" i="14"/>
  <c r="AX316" i="14"/>
  <c r="AW316" i="14"/>
  <c r="AV316" i="14"/>
  <c r="AX315" i="14"/>
  <c r="AW315" i="14"/>
  <c r="AV315" i="14"/>
  <c r="AX314" i="14"/>
  <c r="AW314" i="14"/>
  <c r="AV314" i="14"/>
  <c r="AX313" i="14"/>
  <c r="AW313" i="14"/>
  <c r="AV313" i="14"/>
  <c r="AX312" i="14"/>
  <c r="AW312" i="14"/>
  <c r="AV312" i="14"/>
  <c r="AX311" i="14"/>
  <c r="AW311" i="14"/>
  <c r="AV311" i="14"/>
  <c r="AX310" i="14"/>
  <c r="AW310" i="14"/>
  <c r="AV310" i="14"/>
  <c r="AX309" i="14"/>
  <c r="AW309" i="14"/>
  <c r="AV309" i="14"/>
  <c r="AX308" i="14"/>
  <c r="AW308" i="14"/>
  <c r="AV308" i="14"/>
  <c r="AX307" i="14"/>
  <c r="AW307" i="14"/>
  <c r="AV307" i="14"/>
  <c r="AX306" i="14"/>
  <c r="AW306" i="14"/>
  <c r="AV306" i="14"/>
  <c r="AX305" i="14"/>
  <c r="AW305" i="14"/>
  <c r="AV305" i="14"/>
  <c r="AX304" i="14"/>
  <c r="AW304" i="14"/>
  <c r="AV304" i="14"/>
  <c r="AX303" i="14"/>
  <c r="AW303" i="14"/>
  <c r="AV303" i="14"/>
  <c r="AX302" i="14"/>
  <c r="AW302" i="14"/>
  <c r="AV302" i="14"/>
  <c r="AX301" i="14"/>
  <c r="AW301" i="14"/>
  <c r="AV301" i="14"/>
  <c r="AX300" i="14"/>
  <c r="AW300" i="14"/>
  <c r="AV300" i="14"/>
  <c r="AX299" i="14"/>
  <c r="AW299" i="14"/>
  <c r="AV299" i="14"/>
  <c r="AX298" i="14"/>
  <c r="AW298" i="14"/>
  <c r="AV298" i="14"/>
  <c r="AX297" i="14"/>
  <c r="AW297" i="14"/>
  <c r="AV297" i="14"/>
  <c r="AX296" i="14"/>
  <c r="AW296" i="14"/>
  <c r="AV296" i="14"/>
  <c r="AX295" i="14"/>
  <c r="AW295" i="14"/>
  <c r="AV295" i="14"/>
  <c r="AX294" i="14"/>
  <c r="AW294" i="14"/>
  <c r="AV294" i="14"/>
  <c r="AX293" i="14"/>
  <c r="AW293" i="14"/>
  <c r="AV293" i="14"/>
  <c r="AX292" i="14"/>
  <c r="AW292" i="14"/>
  <c r="AV292" i="14"/>
  <c r="AX291" i="14"/>
  <c r="AW291" i="14"/>
  <c r="AV291" i="14"/>
  <c r="AX290" i="14"/>
  <c r="AW290" i="14"/>
  <c r="AV290" i="14"/>
  <c r="AX289" i="14"/>
  <c r="AW289" i="14"/>
  <c r="AV289" i="14"/>
  <c r="AX288" i="14"/>
  <c r="AW288" i="14"/>
  <c r="AV288" i="14"/>
  <c r="AX287" i="14"/>
  <c r="AW287" i="14"/>
  <c r="AV287" i="14"/>
  <c r="AX286" i="14"/>
  <c r="AW286" i="14"/>
  <c r="AV286" i="14"/>
  <c r="AX285" i="14"/>
  <c r="AW285" i="14"/>
  <c r="AV285" i="14"/>
  <c r="AX284" i="14"/>
  <c r="AW284" i="14"/>
  <c r="AV284" i="14"/>
  <c r="AX283" i="14"/>
  <c r="AW283" i="14"/>
  <c r="AV283" i="14"/>
  <c r="AX282" i="14"/>
  <c r="AW282" i="14"/>
  <c r="AV282" i="14"/>
  <c r="AX281" i="14"/>
  <c r="AW281" i="14"/>
  <c r="AV281" i="14"/>
  <c r="AX280" i="14"/>
  <c r="AW280" i="14"/>
  <c r="AV280" i="14"/>
  <c r="AX279" i="14"/>
  <c r="AW279" i="14"/>
  <c r="AV279" i="14"/>
  <c r="AX278" i="14"/>
  <c r="AW278" i="14"/>
  <c r="AV278" i="14"/>
  <c r="AX277" i="14"/>
  <c r="AW277" i="14"/>
  <c r="AV277" i="14"/>
  <c r="AX276" i="14"/>
  <c r="AW276" i="14"/>
  <c r="AV276" i="14"/>
  <c r="AX275" i="14"/>
  <c r="AW275" i="14"/>
  <c r="AV275" i="14"/>
  <c r="AX274" i="14"/>
  <c r="AW274" i="14"/>
  <c r="AV274" i="14"/>
  <c r="AX273" i="14"/>
  <c r="AW273" i="14"/>
  <c r="AV273" i="14"/>
  <c r="AX272" i="14"/>
  <c r="AW272" i="14"/>
  <c r="AV272" i="14"/>
  <c r="AX271" i="14"/>
  <c r="AW271" i="14"/>
  <c r="AV271" i="14"/>
  <c r="AX270" i="14"/>
  <c r="AW270" i="14"/>
  <c r="AV270" i="14"/>
  <c r="AX269" i="14"/>
  <c r="AW269" i="14"/>
  <c r="AV269" i="14"/>
  <c r="AX268" i="14"/>
  <c r="AW268" i="14"/>
  <c r="AV268" i="14"/>
  <c r="AX267" i="14"/>
  <c r="AW267" i="14"/>
  <c r="AV267" i="14"/>
  <c r="AX266" i="14"/>
  <c r="AW266" i="14"/>
  <c r="AV266" i="14"/>
  <c r="AX265" i="14"/>
  <c r="AW265" i="14"/>
  <c r="AV265" i="14"/>
  <c r="AX264" i="14"/>
  <c r="AW264" i="14"/>
  <c r="AV264" i="14"/>
  <c r="AX263" i="14"/>
  <c r="AW263" i="14"/>
  <c r="AV263" i="14"/>
  <c r="AX262" i="14"/>
  <c r="AW262" i="14"/>
  <c r="AV262" i="14"/>
  <c r="AX261" i="14"/>
  <c r="AW261" i="14"/>
  <c r="AV261" i="14"/>
  <c r="AX260" i="14"/>
  <c r="AW260" i="14"/>
  <c r="AV260" i="14"/>
  <c r="AX259" i="14"/>
  <c r="AW259" i="14"/>
  <c r="AV259" i="14"/>
  <c r="AX258" i="14"/>
  <c r="AW258" i="14"/>
  <c r="AV258" i="14"/>
  <c r="AX257" i="14"/>
  <c r="AW257" i="14"/>
  <c r="AV257" i="14"/>
  <c r="AX256" i="14"/>
  <c r="AW256" i="14"/>
  <c r="AV256" i="14"/>
  <c r="AX255" i="14"/>
  <c r="AW255" i="14"/>
  <c r="AV255" i="14"/>
  <c r="AX254" i="14"/>
  <c r="AW254" i="14"/>
  <c r="AV254" i="14"/>
  <c r="AX253" i="14"/>
  <c r="AW253" i="14"/>
  <c r="AV253" i="14"/>
  <c r="AX252" i="14"/>
  <c r="AW252" i="14"/>
  <c r="AV252" i="14"/>
  <c r="AX251" i="14"/>
  <c r="AW251" i="14"/>
  <c r="AV251" i="14"/>
  <c r="AX250" i="14"/>
  <c r="AW250" i="14"/>
  <c r="AV250" i="14"/>
  <c r="AX249" i="14"/>
  <c r="AW249" i="14"/>
  <c r="AV249" i="14"/>
  <c r="AX248" i="14"/>
  <c r="AW248" i="14"/>
  <c r="AV248" i="14"/>
  <c r="AX247" i="14"/>
  <c r="AW247" i="14"/>
  <c r="AV247" i="14"/>
  <c r="AX246" i="14"/>
  <c r="AW246" i="14"/>
  <c r="AV246" i="14"/>
  <c r="AX245" i="14"/>
  <c r="AW245" i="14"/>
  <c r="AV245" i="14"/>
  <c r="AX244" i="14"/>
  <c r="AW244" i="14"/>
  <c r="AV244" i="14"/>
  <c r="AX243" i="14"/>
  <c r="AW243" i="14"/>
  <c r="AV243" i="14"/>
  <c r="AX242" i="14"/>
  <c r="AW242" i="14"/>
  <c r="AV242" i="14"/>
  <c r="AX241" i="14"/>
  <c r="AW241" i="14"/>
  <c r="AV241" i="14"/>
  <c r="AX240" i="14"/>
  <c r="AW240" i="14"/>
  <c r="AV240" i="14"/>
  <c r="AX239" i="14"/>
  <c r="AW239" i="14"/>
  <c r="AV239" i="14"/>
  <c r="AX238" i="14"/>
  <c r="AW238" i="14"/>
  <c r="AV238" i="14"/>
  <c r="AX237" i="14"/>
  <c r="AW237" i="14"/>
  <c r="AV237" i="14"/>
  <c r="AX236" i="14"/>
  <c r="AW236" i="14"/>
  <c r="AV236" i="14"/>
  <c r="AX235" i="14"/>
  <c r="AW235" i="14"/>
  <c r="AV235" i="14"/>
  <c r="AX234" i="14"/>
  <c r="AW234" i="14"/>
  <c r="AV234" i="14"/>
  <c r="AX233" i="14"/>
  <c r="AW233" i="14"/>
  <c r="AV233" i="14"/>
  <c r="AX232" i="14"/>
  <c r="AW232" i="14"/>
  <c r="AV232" i="14"/>
  <c r="AX231" i="14"/>
  <c r="AW231" i="14"/>
  <c r="AV231" i="14"/>
  <c r="AX230" i="14"/>
  <c r="AW230" i="14"/>
  <c r="AV230" i="14"/>
  <c r="AX229" i="14"/>
  <c r="AW229" i="14"/>
  <c r="AV229" i="14"/>
  <c r="AX228" i="14"/>
  <c r="AW228" i="14"/>
  <c r="AV228" i="14"/>
  <c r="AX227" i="14"/>
  <c r="AW227" i="14"/>
  <c r="AV227" i="14"/>
  <c r="AX226" i="14"/>
  <c r="AW226" i="14"/>
  <c r="AV226" i="14"/>
  <c r="AX225" i="14"/>
  <c r="AW225" i="14"/>
  <c r="AV225" i="14"/>
  <c r="AX224" i="14"/>
  <c r="AW224" i="14"/>
  <c r="AV224" i="14"/>
  <c r="AX223" i="14"/>
  <c r="AW223" i="14"/>
  <c r="AV223" i="14"/>
  <c r="AX222" i="14"/>
  <c r="AW222" i="14"/>
  <c r="AV222" i="14"/>
  <c r="AX221" i="14"/>
  <c r="AW221" i="14"/>
  <c r="AV221" i="14"/>
  <c r="AX220" i="14"/>
  <c r="AW220" i="14"/>
  <c r="AV220" i="14"/>
  <c r="AX219" i="14"/>
  <c r="AW219" i="14"/>
  <c r="AV219" i="14"/>
  <c r="AX218" i="14"/>
  <c r="AW218" i="14"/>
  <c r="AV218" i="14"/>
  <c r="AX217" i="14"/>
  <c r="AW217" i="14"/>
  <c r="AV217" i="14"/>
  <c r="AX216" i="14"/>
  <c r="AW216" i="14"/>
  <c r="AV216" i="14"/>
  <c r="AX215" i="14"/>
  <c r="AW215" i="14"/>
  <c r="AV215" i="14"/>
  <c r="AX214" i="14"/>
  <c r="AW214" i="14"/>
  <c r="AV214" i="14"/>
  <c r="AX213" i="14"/>
  <c r="AW213" i="14"/>
  <c r="AV213" i="14"/>
  <c r="AX212" i="14"/>
  <c r="AW212" i="14"/>
  <c r="AV212" i="14"/>
  <c r="AX211" i="14"/>
  <c r="AW211" i="14"/>
  <c r="AV211" i="14"/>
  <c r="AX210" i="14"/>
  <c r="AW210" i="14"/>
  <c r="AV210" i="14"/>
  <c r="AX209" i="14"/>
  <c r="AW209" i="14"/>
  <c r="AV209" i="14"/>
  <c r="AX208" i="14"/>
  <c r="AW208" i="14"/>
  <c r="AV208" i="14"/>
  <c r="AX207" i="14"/>
  <c r="AW207" i="14"/>
  <c r="AV207" i="14"/>
  <c r="AX206" i="14"/>
  <c r="AW206" i="14"/>
  <c r="AV206" i="14"/>
  <c r="AX205" i="14"/>
  <c r="AW205" i="14"/>
  <c r="AV205" i="14"/>
  <c r="AX204" i="14"/>
  <c r="AW204" i="14"/>
  <c r="AV204" i="14"/>
  <c r="AX203" i="14"/>
  <c r="AW203" i="14"/>
  <c r="AV203" i="14"/>
  <c r="AX202" i="14"/>
  <c r="AW202" i="14"/>
  <c r="AV202" i="14"/>
  <c r="AX201" i="14"/>
  <c r="AW201" i="14"/>
  <c r="AV201" i="14"/>
  <c r="AX200" i="14"/>
  <c r="AW200" i="14"/>
  <c r="AV200" i="14"/>
  <c r="AX199" i="14"/>
  <c r="AW199" i="14"/>
  <c r="AV199" i="14"/>
  <c r="AX198" i="14"/>
  <c r="AW198" i="14"/>
  <c r="AV198" i="14"/>
  <c r="AX197" i="14"/>
  <c r="AW197" i="14"/>
  <c r="AV197" i="14"/>
  <c r="AX196" i="14"/>
  <c r="AW196" i="14"/>
  <c r="AV196" i="14"/>
  <c r="AX195" i="14"/>
  <c r="AW195" i="14"/>
  <c r="AV195" i="14"/>
  <c r="AX194" i="14"/>
  <c r="AW194" i="14"/>
  <c r="AV194" i="14"/>
  <c r="AX193" i="14"/>
  <c r="AW193" i="14"/>
  <c r="AV193" i="14"/>
  <c r="AX192" i="14"/>
  <c r="AW192" i="14"/>
  <c r="AV192" i="14"/>
  <c r="AX191" i="14"/>
  <c r="AW191" i="14"/>
  <c r="AV191" i="14"/>
  <c r="AX190" i="14"/>
  <c r="AW190" i="14"/>
  <c r="AV190" i="14"/>
  <c r="AX189" i="14"/>
  <c r="AW189" i="14"/>
  <c r="AV189" i="14"/>
  <c r="AX188" i="14"/>
  <c r="AW188" i="14"/>
  <c r="AV188" i="14"/>
  <c r="AX187" i="14"/>
  <c r="AW187" i="14"/>
  <c r="AV187" i="14"/>
  <c r="AX186" i="14"/>
  <c r="AW186" i="14"/>
  <c r="AV186" i="14"/>
  <c r="AX185" i="14"/>
  <c r="AW185" i="14"/>
  <c r="AV185" i="14"/>
  <c r="AX184" i="14"/>
  <c r="AW184" i="14"/>
  <c r="AV184" i="14"/>
  <c r="AX183" i="14"/>
  <c r="AW183" i="14"/>
  <c r="AV183" i="14"/>
  <c r="AX182" i="14"/>
  <c r="AW182" i="14"/>
  <c r="AV182" i="14"/>
  <c r="AX181" i="14"/>
  <c r="AW181" i="14"/>
  <c r="AV181" i="14"/>
  <c r="AX180" i="14"/>
  <c r="AW180" i="14"/>
  <c r="AV180" i="14"/>
  <c r="AX179" i="14"/>
  <c r="AW179" i="14"/>
  <c r="AV179" i="14"/>
  <c r="AX178" i="14"/>
  <c r="AW178" i="14"/>
  <c r="AV178" i="14"/>
  <c r="AX177" i="14"/>
  <c r="AW177" i="14"/>
  <c r="AV177" i="14"/>
  <c r="AX176" i="14"/>
  <c r="AW176" i="14"/>
  <c r="AV176" i="14"/>
  <c r="AX175" i="14"/>
  <c r="AW175" i="14"/>
  <c r="AV175" i="14"/>
  <c r="AX174" i="14"/>
  <c r="AW174" i="14"/>
  <c r="AV174" i="14"/>
  <c r="AX173" i="14"/>
  <c r="AW173" i="14"/>
  <c r="AV173" i="14"/>
  <c r="AX172" i="14"/>
  <c r="AW172" i="14"/>
  <c r="AV172" i="14"/>
  <c r="AX171" i="14"/>
  <c r="AW171" i="14"/>
  <c r="AV171" i="14"/>
  <c r="AX170" i="14"/>
  <c r="AW170" i="14"/>
  <c r="AV170" i="14"/>
  <c r="AX169" i="14"/>
  <c r="AW169" i="14"/>
  <c r="AV169" i="14"/>
  <c r="AX168" i="14"/>
  <c r="AW168" i="14"/>
  <c r="AV168" i="14"/>
  <c r="AX167" i="14"/>
  <c r="AW167" i="14"/>
  <c r="AV167" i="14"/>
  <c r="AX166" i="14"/>
  <c r="AW166" i="14"/>
  <c r="AV166" i="14"/>
  <c r="AX165" i="14"/>
  <c r="AW165" i="14"/>
  <c r="AV165" i="14"/>
  <c r="AX164" i="14"/>
  <c r="AW164" i="14"/>
  <c r="AV164" i="14"/>
  <c r="AX163" i="14"/>
  <c r="AW163" i="14"/>
  <c r="AV163" i="14"/>
  <c r="AX162" i="14"/>
  <c r="AW162" i="14"/>
  <c r="AV162" i="14"/>
  <c r="AX161" i="14"/>
  <c r="AW161" i="14"/>
  <c r="AV161" i="14"/>
  <c r="AX160" i="14"/>
  <c r="AW160" i="14"/>
  <c r="AV160" i="14"/>
  <c r="AX159" i="14"/>
  <c r="AW159" i="14"/>
  <c r="AV159" i="14"/>
  <c r="AX158" i="14"/>
  <c r="AW158" i="14"/>
  <c r="AV158" i="14"/>
  <c r="AX157" i="14"/>
  <c r="AW157" i="14"/>
  <c r="AV157" i="14"/>
  <c r="AX156" i="14"/>
  <c r="AW156" i="14"/>
  <c r="AV156" i="14"/>
  <c r="AX155" i="14"/>
  <c r="AW155" i="14"/>
  <c r="AV155" i="14"/>
  <c r="AX154" i="14"/>
  <c r="AW154" i="14"/>
  <c r="AV154" i="14"/>
  <c r="AX153" i="14"/>
  <c r="AW153" i="14"/>
  <c r="AV153" i="14"/>
  <c r="AX152" i="14"/>
  <c r="AW152" i="14"/>
  <c r="AV152" i="14"/>
  <c r="AX151" i="14"/>
  <c r="AW151" i="14"/>
  <c r="AV151" i="14"/>
  <c r="AX150" i="14"/>
  <c r="AW150" i="14"/>
  <c r="AV150" i="14"/>
  <c r="AX149" i="14"/>
  <c r="AW149" i="14"/>
  <c r="AV149" i="14"/>
  <c r="AX148" i="14"/>
  <c r="AW148" i="14"/>
  <c r="AV148" i="14"/>
  <c r="AX147" i="14"/>
  <c r="AW147" i="14"/>
  <c r="AV147" i="14"/>
  <c r="AX146" i="14"/>
  <c r="AW146" i="14"/>
  <c r="AV146" i="14"/>
  <c r="AX145" i="14"/>
  <c r="AW145" i="14"/>
  <c r="AV145" i="14"/>
  <c r="AX144" i="14"/>
  <c r="AW144" i="14"/>
  <c r="AV144" i="14"/>
  <c r="AX143" i="14"/>
  <c r="AW143" i="14"/>
  <c r="AV143" i="14"/>
  <c r="AX142" i="14"/>
  <c r="AW142" i="14"/>
  <c r="AV142" i="14"/>
  <c r="AX141" i="14"/>
  <c r="AW141" i="14"/>
  <c r="AV141" i="14"/>
  <c r="AX140" i="14"/>
  <c r="AW140" i="14"/>
  <c r="AV140" i="14"/>
  <c r="AX139" i="14"/>
  <c r="AW139" i="14"/>
  <c r="AV139" i="14"/>
  <c r="AX138" i="14"/>
  <c r="AW138" i="14"/>
  <c r="AV138" i="14"/>
  <c r="AX137" i="14"/>
  <c r="AW137" i="14"/>
  <c r="AV137" i="14"/>
  <c r="AX136" i="14"/>
  <c r="AW136" i="14"/>
  <c r="AV136" i="14"/>
  <c r="AX135" i="14"/>
  <c r="AW135" i="14"/>
  <c r="AV135" i="14"/>
  <c r="AX134" i="14"/>
  <c r="AW134" i="14"/>
  <c r="AV134" i="14"/>
  <c r="AX133" i="14"/>
  <c r="AW133" i="14"/>
  <c r="AV133" i="14"/>
  <c r="AX132" i="14"/>
  <c r="AW132" i="14"/>
  <c r="AV132" i="14"/>
  <c r="AX131" i="14"/>
  <c r="AW131" i="14"/>
  <c r="AV131" i="14"/>
  <c r="AX130" i="14"/>
  <c r="AW130" i="14"/>
  <c r="AV130" i="14"/>
  <c r="AX129" i="14"/>
  <c r="AW129" i="14"/>
  <c r="AV129" i="14"/>
  <c r="AX128" i="14"/>
  <c r="AW128" i="14"/>
  <c r="AV128" i="14"/>
  <c r="AX127" i="14"/>
  <c r="AW127" i="14"/>
  <c r="AV127" i="14"/>
  <c r="AX126" i="14"/>
  <c r="AW126" i="14"/>
  <c r="AV126" i="14"/>
  <c r="AX125" i="14"/>
  <c r="AW125" i="14"/>
  <c r="AV125" i="14"/>
  <c r="AX124" i="14"/>
  <c r="AW124" i="14"/>
  <c r="AV124" i="14"/>
  <c r="AX123" i="14"/>
  <c r="AW123" i="14"/>
  <c r="AV123" i="14"/>
  <c r="AX122" i="14"/>
  <c r="AW122" i="14"/>
  <c r="AV122" i="14"/>
  <c r="AX121" i="14"/>
  <c r="AW121" i="14"/>
  <c r="AV121" i="14"/>
  <c r="AX120" i="14"/>
  <c r="AW120" i="14"/>
  <c r="AV120" i="14"/>
  <c r="AX119" i="14"/>
  <c r="AW119" i="14"/>
  <c r="AV119" i="14"/>
  <c r="AX118" i="14"/>
  <c r="AW118" i="14"/>
  <c r="AV118" i="14"/>
  <c r="AX117" i="14"/>
  <c r="AW117" i="14"/>
  <c r="AV117" i="14"/>
  <c r="AX116" i="14"/>
  <c r="AW116" i="14"/>
  <c r="AV116" i="14"/>
  <c r="AX115" i="14"/>
  <c r="AW115" i="14"/>
  <c r="AV115" i="14"/>
  <c r="AX114" i="14"/>
  <c r="AW114" i="14"/>
  <c r="AV114" i="14"/>
  <c r="AX113" i="14"/>
  <c r="AW113" i="14"/>
  <c r="AV113" i="14"/>
  <c r="AX112" i="14"/>
  <c r="AW112" i="14"/>
  <c r="AV112" i="14"/>
  <c r="AX111" i="14"/>
  <c r="AW111" i="14"/>
  <c r="AV111" i="14"/>
  <c r="AX110" i="14"/>
  <c r="AW110" i="14"/>
  <c r="AV110" i="14"/>
  <c r="AX109" i="14"/>
  <c r="AW109" i="14"/>
  <c r="AV109" i="14"/>
  <c r="AX108" i="14"/>
  <c r="AW108" i="14"/>
  <c r="AV108" i="14"/>
  <c r="AX107" i="14"/>
  <c r="AW107" i="14"/>
  <c r="AV107" i="14"/>
  <c r="AX106" i="14"/>
  <c r="AW106" i="14"/>
  <c r="AV106" i="14"/>
  <c r="AX105" i="14"/>
  <c r="AW105" i="14"/>
  <c r="AV105" i="14"/>
  <c r="AX104" i="14"/>
  <c r="AW104" i="14"/>
  <c r="AV104" i="14"/>
  <c r="AX103" i="14"/>
  <c r="AW103" i="14"/>
  <c r="AV103" i="14"/>
  <c r="AX102" i="14"/>
  <c r="AW102" i="14"/>
  <c r="AV102" i="14"/>
  <c r="AX101" i="14"/>
  <c r="AW101" i="14"/>
  <c r="AV101" i="14"/>
  <c r="AX100" i="14"/>
  <c r="AW100" i="14"/>
  <c r="AV100" i="14"/>
  <c r="AX99" i="14"/>
  <c r="AW99" i="14"/>
  <c r="AV99" i="14"/>
  <c r="AX98" i="14"/>
  <c r="AW98" i="14"/>
  <c r="AV98" i="14"/>
  <c r="AX97" i="14"/>
  <c r="AW97" i="14"/>
  <c r="AV97" i="14"/>
  <c r="AX96" i="14"/>
  <c r="AW96" i="14"/>
  <c r="AV96" i="14"/>
  <c r="AX95" i="14"/>
  <c r="AW95" i="14"/>
  <c r="AV95" i="14"/>
  <c r="AX94" i="14"/>
  <c r="AW94" i="14"/>
  <c r="AV94" i="14"/>
  <c r="AX93" i="14"/>
  <c r="AW93" i="14"/>
  <c r="AV93" i="14"/>
  <c r="AX92" i="14"/>
  <c r="AW92" i="14"/>
  <c r="AV92" i="14"/>
  <c r="AX91" i="14"/>
  <c r="AW91" i="14"/>
  <c r="AV91" i="14"/>
  <c r="AX90" i="14"/>
  <c r="AW90" i="14"/>
  <c r="AV90" i="14"/>
  <c r="AX89" i="14"/>
  <c r="AW89" i="14"/>
  <c r="AV89" i="14"/>
  <c r="AX88" i="14"/>
  <c r="AW88" i="14"/>
  <c r="AV88" i="14"/>
  <c r="AX87" i="14"/>
  <c r="AW87" i="14"/>
  <c r="AV87" i="14"/>
  <c r="AX86" i="14"/>
  <c r="AW86" i="14"/>
  <c r="AV86" i="14"/>
  <c r="AX85" i="14"/>
  <c r="AW85" i="14"/>
  <c r="AV85" i="14"/>
  <c r="AX84" i="14"/>
  <c r="AW84" i="14"/>
  <c r="AV84" i="14"/>
  <c r="AX83" i="14"/>
  <c r="AW83" i="14"/>
  <c r="AV83" i="14"/>
  <c r="AX82" i="14"/>
  <c r="AW82" i="14"/>
  <c r="AV82" i="14"/>
  <c r="AX81" i="14"/>
  <c r="AW81" i="14"/>
  <c r="AV81" i="14"/>
  <c r="AX80" i="14"/>
  <c r="AW80" i="14"/>
  <c r="AV80" i="14"/>
  <c r="AX79" i="14"/>
  <c r="AW79" i="14"/>
  <c r="AV79" i="14"/>
  <c r="AX78" i="14"/>
  <c r="AW78" i="14"/>
  <c r="AV78" i="14"/>
  <c r="AX77" i="14"/>
  <c r="AW77" i="14"/>
  <c r="AV77" i="14"/>
  <c r="AX76" i="14"/>
  <c r="AW76" i="14"/>
  <c r="AV76" i="14"/>
  <c r="AX75" i="14"/>
  <c r="AW75" i="14"/>
  <c r="AV75" i="14"/>
  <c r="AX74" i="14"/>
  <c r="AW74" i="14"/>
  <c r="AV74" i="14"/>
  <c r="AX73" i="14"/>
  <c r="AW73" i="14"/>
  <c r="AV73" i="14"/>
  <c r="AX72" i="14"/>
  <c r="AW72" i="14"/>
  <c r="AV72" i="14"/>
  <c r="AX71" i="14"/>
  <c r="AW71" i="14"/>
  <c r="AV71" i="14"/>
  <c r="AX70" i="14"/>
  <c r="AW70" i="14"/>
  <c r="AV70" i="14"/>
  <c r="AX69" i="14"/>
  <c r="AW69" i="14"/>
  <c r="AV69" i="14"/>
  <c r="AX68" i="14"/>
  <c r="AW68" i="14"/>
  <c r="AV68" i="14"/>
  <c r="AX67" i="14"/>
  <c r="AW67" i="14"/>
  <c r="AV67" i="14"/>
  <c r="AX66" i="14"/>
  <c r="AW66" i="14"/>
  <c r="AV66" i="14"/>
  <c r="AX65" i="14"/>
  <c r="AW65" i="14"/>
  <c r="AV65" i="14"/>
  <c r="AX64" i="14"/>
  <c r="AW64" i="14"/>
  <c r="AV64" i="14"/>
  <c r="AX63" i="14"/>
  <c r="AW63" i="14"/>
  <c r="AV63" i="14"/>
  <c r="AX62" i="14"/>
  <c r="AW62" i="14"/>
  <c r="AV62" i="14"/>
  <c r="AX61" i="14"/>
  <c r="AW61" i="14"/>
  <c r="AV61" i="14"/>
  <c r="AX60" i="14"/>
  <c r="AW60" i="14"/>
  <c r="AV60" i="14"/>
  <c r="AX59" i="14"/>
  <c r="AW59" i="14"/>
  <c r="AV59" i="14"/>
  <c r="AX58" i="14"/>
  <c r="AW58" i="14"/>
  <c r="AV58" i="14"/>
  <c r="AX57" i="14"/>
  <c r="AW57" i="14"/>
  <c r="AV57" i="14"/>
  <c r="AX56" i="14"/>
  <c r="AW56" i="14"/>
  <c r="AV56" i="14"/>
  <c r="AX55" i="14"/>
  <c r="AW55" i="14"/>
  <c r="AV55" i="14"/>
  <c r="AX54" i="14"/>
  <c r="AW54" i="14"/>
  <c r="AV54" i="14"/>
  <c r="AX53" i="14"/>
  <c r="AW53" i="14"/>
  <c r="AV53" i="14"/>
  <c r="AX52" i="14"/>
  <c r="AW52" i="14"/>
  <c r="AV52" i="14"/>
  <c r="AX51" i="14"/>
  <c r="AW51" i="14"/>
  <c r="AV51" i="14"/>
  <c r="AX50" i="14"/>
  <c r="AW50" i="14"/>
  <c r="AV50" i="14"/>
  <c r="AX49" i="14"/>
  <c r="AW49" i="14"/>
  <c r="AV49" i="14"/>
  <c r="AX48" i="14"/>
  <c r="AW48" i="14"/>
  <c r="AV48" i="14"/>
  <c r="AX47" i="14"/>
  <c r="AW47" i="14"/>
  <c r="AV47" i="14"/>
  <c r="AX46" i="14"/>
  <c r="AW46" i="14"/>
  <c r="AV46" i="14"/>
  <c r="AX45" i="14"/>
  <c r="AW45" i="14"/>
  <c r="AV45" i="14"/>
  <c r="AX44" i="14"/>
  <c r="AW44" i="14"/>
  <c r="AV44" i="14"/>
  <c r="AX43" i="14"/>
  <c r="AW43" i="14"/>
  <c r="AV43" i="14"/>
  <c r="AX42" i="14"/>
  <c r="AW42" i="14"/>
  <c r="AV42" i="14"/>
  <c r="AX41" i="14"/>
  <c r="AW41" i="14"/>
  <c r="AV41" i="14"/>
  <c r="AX40" i="14"/>
  <c r="AW40" i="14"/>
  <c r="AV40" i="14"/>
  <c r="AX39" i="14"/>
  <c r="AW39" i="14"/>
  <c r="AV39" i="14"/>
  <c r="AX38" i="14"/>
  <c r="AW38" i="14"/>
  <c r="AV38" i="14"/>
  <c r="AX37" i="14"/>
  <c r="AW37" i="14"/>
  <c r="AV37" i="14"/>
  <c r="AX36" i="14"/>
  <c r="AW36" i="14"/>
  <c r="AV36" i="14"/>
  <c r="AX35" i="14"/>
  <c r="AW35" i="14"/>
  <c r="AV35" i="14"/>
  <c r="AX34" i="14"/>
  <c r="AW34" i="14"/>
  <c r="AV34" i="14"/>
  <c r="AX33" i="14"/>
  <c r="AW33" i="14"/>
  <c r="AV33" i="14"/>
  <c r="AX32" i="14"/>
  <c r="AW32" i="14"/>
  <c r="AV32" i="14"/>
  <c r="AX31" i="14"/>
  <c r="AW31" i="14"/>
  <c r="AV31" i="14"/>
  <c r="AX30" i="14"/>
  <c r="AW30" i="14"/>
  <c r="AV30" i="14"/>
  <c r="AX29" i="14"/>
  <c r="AW29" i="14"/>
  <c r="AV29" i="14"/>
  <c r="AX28" i="14"/>
  <c r="AW28" i="14"/>
  <c r="AV28" i="14"/>
  <c r="AX27" i="14"/>
  <c r="AW27" i="14"/>
  <c r="AV27" i="14"/>
  <c r="AX26" i="14"/>
  <c r="AW26" i="14"/>
  <c r="AV26" i="14"/>
  <c r="AX25" i="14"/>
  <c r="AW25" i="14"/>
  <c r="AV25" i="14"/>
  <c r="AX24" i="14"/>
  <c r="AW24" i="14"/>
  <c r="AV24" i="14"/>
  <c r="AX23" i="14"/>
  <c r="AW23" i="14"/>
  <c r="AV23" i="14"/>
  <c r="AX22" i="14"/>
  <c r="AW22" i="14"/>
  <c r="AV22" i="14"/>
  <c r="AX21" i="14"/>
  <c r="AW21" i="14"/>
  <c r="AV21" i="14"/>
  <c r="AX20" i="14"/>
  <c r="AW20" i="14"/>
  <c r="AV20" i="14"/>
  <c r="AX19" i="14"/>
  <c r="AW19" i="14"/>
  <c r="AV19" i="14"/>
  <c r="AX18" i="14"/>
  <c r="AW18" i="14"/>
  <c r="AV18" i="14"/>
  <c r="AX17" i="14"/>
  <c r="AW17" i="14"/>
  <c r="AV17" i="14"/>
  <c r="AX16" i="14"/>
  <c r="AW16" i="14"/>
  <c r="AV16" i="14"/>
  <c r="AX15" i="14"/>
  <c r="AW15" i="14"/>
  <c r="AV15" i="14"/>
  <c r="AX14" i="14"/>
  <c r="AW14" i="14"/>
  <c r="AV14" i="14"/>
  <c r="AX13" i="14"/>
  <c r="AW13" i="14"/>
  <c r="AV13" i="14"/>
  <c r="AX12" i="14"/>
  <c r="AW12" i="14"/>
  <c r="AV12" i="14"/>
  <c r="AX11" i="14"/>
  <c r="AW11" i="14"/>
  <c r="AV11" i="14"/>
  <c r="AX10" i="14"/>
  <c r="AW10" i="14"/>
  <c r="AV10" i="14"/>
  <c r="AX9" i="14"/>
  <c r="AW9" i="14"/>
  <c r="AV9" i="14"/>
  <c r="AX8" i="14"/>
  <c r="AW8" i="14"/>
  <c r="AV8" i="14"/>
  <c r="AX7" i="14"/>
  <c r="AW7" i="14"/>
  <c r="AV7" i="14"/>
  <c r="AX6" i="14"/>
  <c r="AW6" i="14"/>
  <c r="AV6" i="14"/>
  <c r="AX5" i="14"/>
  <c r="AW5" i="14"/>
  <c r="AV5" i="14"/>
  <c r="AX4" i="14"/>
  <c r="AW4" i="14"/>
  <c r="AV4" i="14"/>
  <c r="AX3" i="14"/>
  <c r="AW3" i="14"/>
  <c r="AV3" i="14"/>
  <c r="AX2" i="14"/>
  <c r="AW2" i="14"/>
  <c r="AV2" i="14"/>
  <c r="O256" i="14" l="1"/>
  <c r="BH256" i="14" s="1"/>
  <c r="AY256" i="14"/>
  <c r="I6" i="1" l="1"/>
  <c r="I10" i="1"/>
  <c r="I14" i="1"/>
  <c r="I18" i="1"/>
  <c r="AY308" i="14" l="1"/>
  <c r="AY309" i="14"/>
  <c r="AY310" i="14"/>
  <c r="AY311" i="14"/>
  <c r="AY312" i="14"/>
  <c r="I22" i="1" l="1"/>
  <c r="I26" i="1"/>
  <c r="I30" i="1"/>
  <c r="I34" i="1"/>
  <c r="I50" i="1"/>
  <c r="I46" i="1"/>
  <c r="I42" i="1"/>
  <c r="I38" i="1"/>
  <c r="X366" i="14" l="1"/>
  <c r="W366" i="14"/>
  <c r="X364" i="14"/>
  <c r="W364" i="14"/>
  <c r="X363" i="14"/>
  <c r="W363" i="14"/>
  <c r="X362" i="14"/>
  <c r="W362" i="14"/>
  <c r="X361" i="14"/>
  <c r="W361" i="14"/>
  <c r="X360" i="14"/>
  <c r="W360" i="14"/>
  <c r="X359" i="14"/>
  <c r="W359" i="14"/>
  <c r="X358" i="14"/>
  <c r="W358" i="14"/>
  <c r="X357" i="14"/>
  <c r="W357" i="14"/>
  <c r="X356" i="14"/>
  <c r="W356" i="14"/>
  <c r="X355" i="14"/>
  <c r="W355" i="14"/>
  <c r="X354" i="14"/>
  <c r="W354" i="14"/>
  <c r="X353" i="14"/>
  <c r="W353" i="14"/>
  <c r="X352" i="14"/>
  <c r="W352" i="14"/>
  <c r="X351" i="14"/>
  <c r="W351" i="14"/>
  <c r="X350" i="14"/>
  <c r="W350" i="14"/>
  <c r="X349" i="14"/>
  <c r="W349" i="14"/>
  <c r="X348" i="14"/>
  <c r="W348" i="14"/>
  <c r="X347" i="14"/>
  <c r="W347" i="14"/>
  <c r="X346" i="14"/>
  <c r="W346" i="14"/>
  <c r="X345" i="14"/>
  <c r="W345" i="14"/>
  <c r="X344" i="14"/>
  <c r="W344" i="14"/>
  <c r="X343" i="14"/>
  <c r="W343" i="14"/>
  <c r="X342" i="14"/>
  <c r="W342" i="14"/>
  <c r="X341" i="14"/>
  <c r="W341" i="14"/>
  <c r="X340" i="14"/>
  <c r="W340" i="14"/>
  <c r="X339" i="14"/>
  <c r="W339" i="14"/>
  <c r="X338" i="14"/>
  <c r="W338" i="14"/>
  <c r="X337" i="14"/>
  <c r="W337" i="14"/>
  <c r="X336" i="14"/>
  <c r="W336" i="14"/>
  <c r="X335" i="14" l="1"/>
  <c r="W335" i="14"/>
  <c r="X334" i="14"/>
  <c r="W334" i="14"/>
  <c r="X333" i="14"/>
  <c r="W333" i="14"/>
  <c r="X332" i="14"/>
  <c r="W332" i="14"/>
  <c r="X331" i="14"/>
  <c r="W331" i="14"/>
  <c r="X330" i="14"/>
  <c r="W330" i="14"/>
  <c r="X329" i="14"/>
  <c r="W329" i="14"/>
  <c r="X328" i="14"/>
  <c r="W328" i="14"/>
  <c r="X327" i="14"/>
  <c r="W327" i="14"/>
  <c r="X326" i="14"/>
  <c r="W326" i="14"/>
  <c r="X325" i="14"/>
  <c r="W325" i="14"/>
  <c r="X324" i="14"/>
  <c r="W324" i="14"/>
  <c r="X323" i="14"/>
  <c r="W323" i="14"/>
  <c r="X322" i="14"/>
  <c r="W322" i="14"/>
  <c r="X321" i="14"/>
  <c r="W321" i="14"/>
  <c r="X320" i="14"/>
  <c r="W320" i="14"/>
  <c r="X319" i="14"/>
  <c r="W319" i="14"/>
  <c r="X318" i="14"/>
  <c r="W318" i="14"/>
  <c r="X317" i="14"/>
  <c r="W317" i="14"/>
  <c r="X316" i="14"/>
  <c r="W316" i="14"/>
  <c r="X315" i="14"/>
  <c r="W315" i="14"/>
  <c r="X314" i="14"/>
  <c r="W314" i="14"/>
  <c r="X313" i="14"/>
  <c r="W313" i="14"/>
  <c r="X312" i="14"/>
  <c r="W312" i="14"/>
  <c r="X311" i="14"/>
  <c r="W311" i="14"/>
  <c r="X310" i="14"/>
  <c r="W310" i="14"/>
  <c r="X309" i="14"/>
  <c r="W309" i="14"/>
  <c r="X308" i="14"/>
  <c r="W308" i="14"/>
  <c r="X307" i="14"/>
  <c r="W307" i="14"/>
  <c r="X306" i="14"/>
  <c r="W306" i="14"/>
  <c r="X305" i="14"/>
  <c r="W305" i="14"/>
  <c r="X304" i="14"/>
  <c r="W304" i="14"/>
  <c r="X303" i="14"/>
  <c r="W303" i="14"/>
  <c r="X302" i="14"/>
  <c r="W302" i="14"/>
  <c r="X301" i="14"/>
  <c r="W301" i="14"/>
  <c r="X300" i="14"/>
  <c r="W300" i="14"/>
  <c r="X299" i="14"/>
  <c r="W299" i="14"/>
  <c r="X298" i="14"/>
  <c r="W298" i="14"/>
  <c r="X297" i="14"/>
  <c r="W297" i="14"/>
  <c r="X296" i="14"/>
  <c r="W296" i="14"/>
  <c r="X295" i="14"/>
  <c r="W295" i="14"/>
  <c r="X294" i="14"/>
  <c r="W294" i="14"/>
  <c r="X293" i="14"/>
  <c r="W293" i="14"/>
  <c r="X292" i="14"/>
  <c r="W292" i="14"/>
  <c r="X291" i="14"/>
  <c r="W291" i="14"/>
  <c r="X290" i="14"/>
  <c r="W290" i="14"/>
  <c r="X289" i="14"/>
  <c r="W289" i="14"/>
  <c r="X288" i="14"/>
  <c r="W288" i="14"/>
  <c r="X287" i="14"/>
  <c r="W287" i="14"/>
  <c r="X286" i="14"/>
  <c r="W286" i="14"/>
  <c r="X285" i="14"/>
  <c r="W285" i="14"/>
  <c r="X284" i="14"/>
  <c r="W284" i="14"/>
  <c r="X283" i="14"/>
  <c r="W283" i="14"/>
  <c r="X282" i="14"/>
  <c r="W282" i="14"/>
  <c r="X281" i="14"/>
  <c r="W281" i="14"/>
  <c r="X280" i="14"/>
  <c r="W280" i="14"/>
  <c r="X279" i="14"/>
  <c r="W279" i="14"/>
  <c r="X278" i="14"/>
  <c r="W278" i="14"/>
  <c r="X277" i="14"/>
  <c r="W277" i="14"/>
  <c r="A7" i="9" l="1"/>
  <c r="AN366" i="14"/>
  <c r="AN364" i="14"/>
  <c r="AN363" i="14"/>
  <c r="AN362" i="14"/>
  <c r="AN361" i="14"/>
  <c r="AN360" i="14"/>
  <c r="AN359" i="14"/>
  <c r="AN358" i="14"/>
  <c r="AN357" i="14"/>
  <c r="AN356" i="14"/>
  <c r="AN355" i="14"/>
  <c r="AN354" i="14"/>
  <c r="AN353" i="14"/>
  <c r="AN352" i="14"/>
  <c r="AN351" i="14"/>
  <c r="AN350" i="14"/>
  <c r="AN349" i="14"/>
  <c r="AN348" i="14"/>
  <c r="AN347" i="14"/>
  <c r="AN346" i="14"/>
  <c r="AN345" i="14"/>
  <c r="AN344" i="14"/>
  <c r="AN343" i="14"/>
  <c r="AN342" i="14"/>
  <c r="AN341" i="14"/>
  <c r="AN340" i="14"/>
  <c r="AN339" i="14"/>
  <c r="AN338" i="14"/>
  <c r="AN337" i="14"/>
  <c r="AN336" i="14"/>
  <c r="AN335" i="14"/>
  <c r="AN334" i="14"/>
  <c r="AN333" i="14"/>
  <c r="AN332" i="14"/>
  <c r="AN331" i="14"/>
  <c r="AN330" i="14"/>
  <c r="AN329" i="14"/>
  <c r="AN328" i="14"/>
  <c r="AN327" i="14"/>
  <c r="AN326" i="14"/>
  <c r="AN325" i="14"/>
  <c r="AN324" i="14"/>
  <c r="AN323" i="14"/>
  <c r="AN322" i="14"/>
  <c r="AN321" i="14"/>
  <c r="AN320" i="14"/>
  <c r="AN319" i="14"/>
  <c r="AN318" i="14"/>
  <c r="AN317" i="14"/>
  <c r="AN316" i="14"/>
  <c r="AN315" i="14"/>
  <c r="AN314" i="14"/>
  <c r="AN313" i="14"/>
  <c r="AN312" i="14"/>
  <c r="AN311" i="14"/>
  <c r="AN310" i="14"/>
  <c r="AN309" i="14"/>
  <c r="AN308" i="14"/>
  <c r="AN307" i="14"/>
  <c r="AN306" i="14"/>
  <c r="AN305" i="14"/>
  <c r="AN304" i="14"/>
  <c r="AN303" i="14"/>
  <c r="AN302" i="14"/>
  <c r="AN301" i="14"/>
  <c r="AN300" i="14"/>
  <c r="AN299" i="14"/>
  <c r="AN298" i="14"/>
  <c r="AP162" i="14"/>
  <c r="AP161" i="14"/>
  <c r="AP160" i="14"/>
  <c r="AP159" i="14"/>
  <c r="AP158" i="14"/>
  <c r="AP157" i="14"/>
  <c r="AP156" i="14"/>
  <c r="AP155" i="14"/>
  <c r="AJ363" i="14"/>
  <c r="AJ359" i="14"/>
  <c r="AJ355" i="14"/>
  <c r="AJ351" i="14"/>
  <c r="AJ347" i="14"/>
  <c r="AJ343" i="14"/>
  <c r="AJ311" i="14"/>
  <c r="AJ229" i="14"/>
  <c r="AJ228" i="14"/>
  <c r="AJ168" i="14"/>
  <c r="AJ167" i="14"/>
  <c r="AJ166" i="14"/>
  <c r="AJ165" i="14"/>
  <c r="AJ164" i="14"/>
  <c r="AJ163" i="14"/>
  <c r="AJ162" i="14"/>
  <c r="AJ161" i="14"/>
  <c r="AJ160" i="14"/>
  <c r="AJ159" i="14"/>
  <c r="AJ158" i="14"/>
  <c r="AJ157" i="14"/>
  <c r="AJ156" i="14"/>
  <c r="AJ155" i="14"/>
  <c r="AJ154" i="14"/>
  <c r="AJ153" i="14"/>
  <c r="AJ152" i="14"/>
  <c r="AJ151" i="14"/>
  <c r="AJ150" i="14"/>
  <c r="AJ149" i="14"/>
  <c r="AJ148" i="14"/>
  <c r="AJ147" i="14"/>
  <c r="AJ146" i="14"/>
  <c r="AJ145" i="14"/>
  <c r="AJ144" i="14"/>
  <c r="AJ143" i="14"/>
  <c r="AJ142" i="14"/>
  <c r="AJ141" i="14"/>
  <c r="AJ140" i="14"/>
  <c r="AJ139" i="14"/>
  <c r="AJ138" i="14"/>
  <c r="AJ137" i="14"/>
  <c r="AJ136" i="14"/>
  <c r="AJ135" i="14"/>
  <c r="AJ134" i="14"/>
  <c r="AJ133" i="14"/>
  <c r="AJ132" i="14"/>
  <c r="AJ131" i="14"/>
  <c r="AJ130" i="14"/>
  <c r="AJ129" i="14"/>
  <c r="AJ128" i="14"/>
  <c r="AJ127" i="14"/>
  <c r="AJ126" i="14"/>
  <c r="AJ125" i="14"/>
  <c r="AJ124" i="14"/>
  <c r="AJ123" i="14"/>
  <c r="AJ122" i="14"/>
  <c r="AJ121" i="14"/>
  <c r="AJ120" i="14"/>
  <c r="AJ119" i="14"/>
  <c r="AJ118" i="14"/>
  <c r="AJ117" i="14"/>
  <c r="AJ116" i="14"/>
  <c r="AJ115" i="14"/>
  <c r="AJ114" i="14"/>
  <c r="AJ113" i="14"/>
  <c r="AJ112" i="14"/>
  <c r="AJ111" i="14"/>
  <c r="AJ110" i="14"/>
  <c r="AJ109" i="14"/>
  <c r="AJ108" i="14"/>
  <c r="AJ107" i="14"/>
  <c r="AJ106" i="14"/>
  <c r="AJ105" i="14"/>
  <c r="AJ104" i="14"/>
  <c r="AJ103" i="14"/>
  <c r="AJ102" i="14"/>
  <c r="AJ101" i="14"/>
  <c r="AJ100" i="14"/>
  <c r="AJ99" i="14"/>
  <c r="AJ98" i="14"/>
  <c r="AJ97" i="14"/>
  <c r="AJ96" i="14"/>
  <c r="AJ95" i="14"/>
  <c r="AJ94" i="14"/>
  <c r="AJ93" i="14"/>
  <c r="AJ92" i="14"/>
  <c r="AJ91" i="14"/>
  <c r="AJ90" i="14"/>
  <c r="AJ89" i="14"/>
  <c r="AJ88" i="14"/>
  <c r="AJ87" i="14"/>
  <c r="AJ86" i="14"/>
  <c r="AJ85" i="14"/>
  <c r="AJ84" i="14"/>
  <c r="AJ83" i="14"/>
  <c r="AJ82" i="14"/>
  <c r="AJ81" i="14"/>
  <c r="AJ80" i="14"/>
  <c r="AJ79" i="14"/>
  <c r="AJ78" i="14"/>
  <c r="AJ77" i="14"/>
  <c r="AJ76" i="14"/>
  <c r="AJ75" i="14"/>
  <c r="AJ74" i="14"/>
  <c r="AJ73" i="14"/>
  <c r="AJ72" i="14"/>
  <c r="AJ71" i="14"/>
  <c r="AJ70" i="14"/>
  <c r="AJ69" i="14"/>
  <c r="AJ68" i="14"/>
  <c r="AJ67" i="14"/>
  <c r="AJ66" i="14"/>
  <c r="AJ65" i="14"/>
  <c r="AJ64" i="14"/>
  <c r="AJ63" i="14"/>
  <c r="AJ62" i="14"/>
  <c r="AJ61" i="14"/>
  <c r="AJ60" i="14"/>
  <c r="AJ59" i="14"/>
  <c r="AJ58" i="14"/>
  <c r="AJ57" i="14"/>
  <c r="AJ56" i="14"/>
  <c r="AJ55" i="14"/>
  <c r="AJ54" i="14"/>
  <c r="AJ53" i="14"/>
  <c r="AJ52" i="14"/>
  <c r="AJ51" i="14"/>
  <c r="AJ50" i="14"/>
  <c r="AJ49" i="14"/>
  <c r="AJ48" i="14"/>
  <c r="AJ47" i="14"/>
  <c r="AJ46" i="14"/>
  <c r="AJ45" i="14"/>
  <c r="AJ44" i="14"/>
  <c r="AJ43" i="14"/>
  <c r="AJ42" i="14"/>
  <c r="AJ41" i="14"/>
  <c r="AJ40" i="14"/>
  <c r="AJ39" i="14"/>
  <c r="AJ38" i="14"/>
  <c r="AJ37" i="14"/>
  <c r="AJ36" i="14"/>
  <c r="AJ35" i="14"/>
  <c r="AJ34" i="14"/>
  <c r="AJ33" i="14"/>
  <c r="AJ32" i="14"/>
  <c r="AJ31" i="14"/>
  <c r="AJ30" i="14"/>
  <c r="AJ29" i="14"/>
  <c r="AJ28" i="14"/>
  <c r="AJ27" i="14"/>
  <c r="AJ26" i="14"/>
  <c r="AJ25" i="14"/>
  <c r="AJ24" i="14"/>
  <c r="AJ23" i="14"/>
  <c r="AJ22" i="14"/>
  <c r="AJ21" i="14"/>
  <c r="AJ14" i="14"/>
  <c r="AJ13" i="14"/>
  <c r="AJ12" i="14"/>
  <c r="AJ11" i="14"/>
  <c r="AJ10" i="14"/>
  <c r="AJ9" i="14"/>
  <c r="AJ8" i="14"/>
  <c r="AJ7" i="14"/>
  <c r="AJ6" i="14"/>
  <c r="AJ5" i="14"/>
  <c r="AJ4" i="14"/>
  <c r="AJ3" i="14"/>
  <c r="AJ2" i="14"/>
  <c r="O366" i="14"/>
  <c r="BH366" i="14" s="1"/>
  <c r="O364" i="14"/>
  <c r="BH364" i="14" s="1"/>
  <c r="O363" i="14"/>
  <c r="BH363" i="14" s="1"/>
  <c r="O362" i="14"/>
  <c r="BH362" i="14" s="1"/>
  <c r="O361" i="14"/>
  <c r="BH361" i="14" s="1"/>
  <c r="O360" i="14"/>
  <c r="BH360" i="14" s="1"/>
  <c r="O359" i="14"/>
  <c r="BH359" i="14" s="1"/>
  <c r="O358" i="14"/>
  <c r="BH358" i="14" s="1"/>
  <c r="O357" i="14"/>
  <c r="BH357" i="14" s="1"/>
  <c r="O356" i="14"/>
  <c r="BH356" i="14" s="1"/>
  <c r="O355" i="14"/>
  <c r="BH355" i="14" s="1"/>
  <c r="O354" i="14"/>
  <c r="BH354" i="14" s="1"/>
  <c r="O353" i="14"/>
  <c r="BH353" i="14" s="1"/>
  <c r="O352" i="14"/>
  <c r="BH352" i="14" s="1"/>
  <c r="O351" i="14"/>
  <c r="BH351" i="14" s="1"/>
  <c r="O350" i="14"/>
  <c r="BH350" i="14" s="1"/>
  <c r="O349" i="14"/>
  <c r="BH349" i="14" s="1"/>
  <c r="O348" i="14"/>
  <c r="BH348" i="14" s="1"/>
  <c r="O347" i="14"/>
  <c r="BH347" i="14" s="1"/>
  <c r="O346" i="14"/>
  <c r="BH346" i="14" s="1"/>
  <c r="O345" i="14"/>
  <c r="BH345" i="14" s="1"/>
  <c r="O344" i="14"/>
  <c r="BH344" i="14" s="1"/>
  <c r="O343" i="14"/>
  <c r="BH343" i="14" s="1"/>
  <c r="O342" i="14"/>
  <c r="BH342" i="14" s="1"/>
  <c r="O341" i="14"/>
  <c r="BH341" i="14" s="1"/>
  <c r="O340" i="14"/>
  <c r="BH340" i="14" s="1"/>
  <c r="O339" i="14"/>
  <c r="BH339" i="14" s="1"/>
  <c r="O338" i="14"/>
  <c r="BH338" i="14" s="1"/>
  <c r="O337" i="14"/>
  <c r="BH337" i="14" s="1"/>
  <c r="O336" i="14"/>
  <c r="BH336" i="14" s="1"/>
  <c r="O335" i="14"/>
  <c r="BH335" i="14" s="1"/>
  <c r="O334" i="14"/>
  <c r="BH334" i="14" s="1"/>
  <c r="O333" i="14"/>
  <c r="BH333" i="14" s="1"/>
  <c r="O332" i="14"/>
  <c r="BH332" i="14" s="1"/>
  <c r="O331" i="14"/>
  <c r="BH331" i="14" s="1"/>
  <c r="O330" i="14"/>
  <c r="BH330" i="14" s="1"/>
  <c r="O329" i="14"/>
  <c r="BH329" i="14" s="1"/>
  <c r="BH328" i="14"/>
  <c r="BH327" i="14"/>
  <c r="BH326" i="14"/>
  <c r="BH325" i="14"/>
  <c r="BH324" i="14"/>
  <c r="BH323" i="14"/>
  <c r="BH322" i="14"/>
  <c r="BH321" i="14"/>
  <c r="O320" i="14"/>
  <c r="BH320" i="14" s="1"/>
  <c r="O319" i="14"/>
  <c r="BH319" i="14" s="1"/>
  <c r="O318" i="14"/>
  <c r="BH318" i="14" s="1"/>
  <c r="O317" i="14"/>
  <c r="BH317" i="14" s="1"/>
  <c r="O316" i="14"/>
  <c r="BH316" i="14" s="1"/>
  <c r="O315" i="14"/>
  <c r="BH315" i="14" s="1"/>
  <c r="O314" i="14"/>
  <c r="BH314" i="14" s="1"/>
  <c r="O313" i="14"/>
  <c r="BH313" i="14" s="1"/>
  <c r="O312" i="14"/>
  <c r="BH312" i="14" s="1"/>
  <c r="O311" i="14"/>
  <c r="BH311" i="14" s="1"/>
  <c r="O310" i="14"/>
  <c r="BH310" i="14" s="1"/>
  <c r="O309" i="14"/>
  <c r="BH309" i="14" s="1"/>
  <c r="O308" i="14"/>
  <c r="BH308" i="14" s="1"/>
  <c r="O307" i="14"/>
  <c r="BH307" i="14" s="1"/>
  <c r="O306" i="14"/>
  <c r="BH306" i="14" s="1"/>
  <c r="O305" i="14"/>
  <c r="BH305" i="14" s="1"/>
  <c r="O304" i="14"/>
  <c r="BH304" i="14" s="1"/>
  <c r="O303" i="14"/>
  <c r="BH303" i="14" s="1"/>
  <c r="O302" i="14"/>
  <c r="BH302" i="14" s="1"/>
  <c r="O301" i="14"/>
  <c r="BH301" i="14" s="1"/>
  <c r="O300" i="14"/>
  <c r="BH300" i="14" s="1"/>
  <c r="O299" i="14"/>
  <c r="BH299" i="14" s="1"/>
  <c r="O298" i="14"/>
  <c r="BH298" i="14" s="1"/>
  <c r="O297" i="14"/>
  <c r="BH297" i="14" s="1"/>
  <c r="O296" i="14"/>
  <c r="BH296" i="14" s="1"/>
  <c r="O295" i="14"/>
  <c r="BH295" i="14" s="1"/>
  <c r="O294" i="14"/>
  <c r="BH294" i="14" s="1"/>
  <c r="O293" i="14"/>
  <c r="BH293" i="14" s="1"/>
  <c r="O292" i="14"/>
  <c r="BH292" i="14" s="1"/>
  <c r="O291" i="14"/>
  <c r="BH291" i="14" s="1"/>
  <c r="O290" i="14"/>
  <c r="BH290" i="14" s="1"/>
  <c r="O289" i="14"/>
  <c r="BH289" i="14" s="1"/>
  <c r="O288" i="14"/>
  <c r="BH288" i="14" s="1"/>
  <c r="O287" i="14"/>
  <c r="BH287" i="14" s="1"/>
  <c r="O286" i="14"/>
  <c r="BH286" i="14" s="1"/>
  <c r="O285" i="14"/>
  <c r="BH285" i="14" s="1"/>
  <c r="O284" i="14"/>
  <c r="BH284" i="14" s="1"/>
  <c r="O283" i="14"/>
  <c r="BH283" i="14" s="1"/>
  <c r="O282" i="14"/>
  <c r="BH282" i="14" s="1"/>
  <c r="O281" i="14"/>
  <c r="BH281" i="14" s="1"/>
  <c r="O280" i="14"/>
  <c r="BH280" i="14" s="1"/>
  <c r="O279" i="14"/>
  <c r="BH279" i="14" s="1"/>
  <c r="O278" i="14"/>
  <c r="BH278" i="14" s="1"/>
  <c r="O277" i="14"/>
  <c r="BH277" i="14" s="1"/>
  <c r="O276" i="14"/>
  <c r="BH276" i="14" s="1"/>
  <c r="O275" i="14"/>
  <c r="BH275" i="14" s="1"/>
  <c r="O274" i="14"/>
  <c r="BH274" i="14" s="1"/>
  <c r="O273" i="14"/>
  <c r="BH273" i="14" s="1"/>
  <c r="O272" i="14"/>
  <c r="BH272" i="14" s="1"/>
  <c r="O271" i="14"/>
  <c r="BH271" i="14" s="1"/>
  <c r="O270" i="14"/>
  <c r="BH270" i="14" s="1"/>
  <c r="O269" i="14"/>
  <c r="BH269" i="14" s="1"/>
  <c r="O268" i="14"/>
  <c r="BH268" i="14" s="1"/>
  <c r="O267" i="14"/>
  <c r="BH267" i="14" s="1"/>
  <c r="O266" i="14"/>
  <c r="BH266" i="14" s="1"/>
  <c r="O265" i="14"/>
  <c r="BH265" i="14" s="1"/>
  <c r="O264" i="14"/>
  <c r="BH264" i="14" s="1"/>
  <c r="O263" i="14"/>
  <c r="BH263" i="14" s="1"/>
  <c r="O262" i="14"/>
  <c r="BH262" i="14" s="1"/>
  <c r="O261" i="14"/>
  <c r="BH261" i="14" s="1"/>
  <c r="O260" i="14"/>
  <c r="BH260" i="14" s="1"/>
  <c r="O259" i="14"/>
  <c r="BH259" i="14" s="1"/>
  <c r="O258" i="14"/>
  <c r="BH258" i="14" s="1"/>
  <c r="O257" i="14"/>
  <c r="BH257" i="14" s="1"/>
  <c r="O255" i="14"/>
  <c r="BH255" i="14" s="1"/>
  <c r="O254" i="14"/>
  <c r="BH254" i="14" s="1"/>
  <c r="O253" i="14"/>
  <c r="BH253" i="14" s="1"/>
  <c r="O252" i="14"/>
  <c r="BH252" i="14" s="1"/>
  <c r="O251" i="14"/>
  <c r="BH251" i="14" s="1"/>
  <c r="O250" i="14"/>
  <c r="BH250" i="14" s="1"/>
  <c r="O249" i="14"/>
  <c r="BH249" i="14" s="1"/>
  <c r="O248" i="14"/>
  <c r="BH248" i="14" s="1"/>
  <c r="O247" i="14"/>
  <c r="BH247" i="14" s="1"/>
  <c r="O246" i="14"/>
  <c r="BH246" i="14" s="1"/>
  <c r="O245" i="14"/>
  <c r="BH245" i="14" s="1"/>
  <c r="O244" i="14"/>
  <c r="BH244" i="14" s="1"/>
  <c r="O243" i="14"/>
  <c r="BH243" i="14" s="1"/>
  <c r="O242" i="14"/>
  <c r="BH242" i="14" s="1"/>
  <c r="O241" i="14"/>
  <c r="BH241" i="14" s="1"/>
  <c r="O240" i="14"/>
  <c r="BH240" i="14" s="1"/>
  <c r="O239" i="14"/>
  <c r="BH239" i="14" s="1"/>
  <c r="O238" i="14"/>
  <c r="BH238" i="14" s="1"/>
  <c r="O237" i="14"/>
  <c r="BH237" i="14" s="1"/>
  <c r="O236" i="14"/>
  <c r="BH236" i="14" s="1"/>
  <c r="O235" i="14"/>
  <c r="BH235" i="14" s="1"/>
  <c r="O234" i="14"/>
  <c r="BH234" i="14" s="1"/>
  <c r="O233" i="14"/>
  <c r="BH233" i="14" s="1"/>
  <c r="O232" i="14"/>
  <c r="BH232" i="14" s="1"/>
  <c r="O231" i="14"/>
  <c r="BH231" i="14" s="1"/>
  <c r="O230" i="14"/>
  <c r="BH230" i="14" s="1"/>
  <c r="O229" i="14"/>
  <c r="BH229" i="14" s="1"/>
  <c r="O228" i="14"/>
  <c r="BH228" i="14" s="1"/>
  <c r="O227" i="14"/>
  <c r="BH227" i="14" s="1"/>
  <c r="O226" i="14"/>
  <c r="BH226" i="14" s="1"/>
  <c r="O225" i="14"/>
  <c r="BH225" i="14" s="1"/>
  <c r="O224" i="14"/>
  <c r="BH224" i="14" s="1"/>
  <c r="O223" i="14"/>
  <c r="BH223" i="14" s="1"/>
  <c r="O222" i="14"/>
  <c r="BH222" i="14" s="1"/>
  <c r="O221" i="14"/>
  <c r="BH221" i="14" s="1"/>
  <c r="O220" i="14"/>
  <c r="BH220" i="14" s="1"/>
  <c r="O219" i="14"/>
  <c r="BH219" i="14" s="1"/>
  <c r="O218" i="14"/>
  <c r="BH218" i="14" s="1"/>
  <c r="O217" i="14"/>
  <c r="BH217" i="14" s="1"/>
  <c r="O216" i="14"/>
  <c r="BH216" i="14" s="1"/>
  <c r="O215" i="14"/>
  <c r="BH215" i="14" s="1"/>
  <c r="O214" i="14"/>
  <c r="BH214" i="14" s="1"/>
  <c r="O213" i="14"/>
  <c r="BH213" i="14" s="1"/>
  <c r="O212" i="14"/>
  <c r="BH212" i="14" s="1"/>
  <c r="O211" i="14"/>
  <c r="BH211" i="14" s="1"/>
  <c r="O210" i="14"/>
  <c r="BH210" i="14" s="1"/>
  <c r="O209" i="14"/>
  <c r="BH209" i="14" s="1"/>
  <c r="O208" i="14"/>
  <c r="BH208" i="14" s="1"/>
  <c r="O207" i="14"/>
  <c r="BH207" i="14" s="1"/>
  <c r="O206" i="14"/>
  <c r="BH206" i="14" s="1"/>
  <c r="O205" i="14"/>
  <c r="BH205" i="14" s="1"/>
  <c r="O204" i="14"/>
  <c r="BH204" i="14" s="1"/>
  <c r="O203" i="14"/>
  <c r="BH203" i="14" s="1"/>
  <c r="O202" i="14"/>
  <c r="BH202" i="14" s="1"/>
  <c r="O201" i="14"/>
  <c r="BH201" i="14" s="1"/>
  <c r="O200" i="14"/>
  <c r="BH200" i="14" s="1"/>
  <c r="O199" i="14"/>
  <c r="BH199" i="14" s="1"/>
  <c r="O198" i="14"/>
  <c r="BH198" i="14" s="1"/>
  <c r="O197" i="14"/>
  <c r="BH197" i="14" s="1"/>
  <c r="O196" i="14"/>
  <c r="BH196" i="14" s="1"/>
  <c r="O195" i="14"/>
  <c r="BH195" i="14" s="1"/>
  <c r="O194" i="14"/>
  <c r="BH194" i="14" s="1"/>
  <c r="O193" i="14"/>
  <c r="BH193" i="14" s="1"/>
  <c r="O192" i="14"/>
  <c r="BH192" i="14" s="1"/>
  <c r="O191" i="14"/>
  <c r="BH191" i="14" s="1"/>
  <c r="O190" i="14"/>
  <c r="BH190" i="14" s="1"/>
  <c r="O189" i="14"/>
  <c r="BH189" i="14" s="1"/>
  <c r="O188" i="14"/>
  <c r="BH188" i="14" s="1"/>
  <c r="O187" i="14"/>
  <c r="BH187" i="14" s="1"/>
  <c r="O186" i="14"/>
  <c r="BH186" i="14" s="1"/>
  <c r="O185" i="14"/>
  <c r="BH185" i="14" s="1"/>
  <c r="O184" i="14"/>
  <c r="BH184" i="14" s="1"/>
  <c r="O183" i="14"/>
  <c r="BH183" i="14" s="1"/>
  <c r="O182" i="14"/>
  <c r="BH182" i="14" s="1"/>
  <c r="O181" i="14"/>
  <c r="BH181" i="14" s="1"/>
  <c r="O180" i="14"/>
  <c r="BH180" i="14" s="1"/>
  <c r="O179" i="14"/>
  <c r="BH179" i="14" s="1"/>
  <c r="O178" i="14"/>
  <c r="BH178" i="14" s="1"/>
  <c r="O177" i="14"/>
  <c r="BH177" i="14" s="1"/>
  <c r="O176" i="14"/>
  <c r="BH176" i="14" s="1"/>
  <c r="O175" i="14"/>
  <c r="BH175" i="14" s="1"/>
  <c r="O174" i="14"/>
  <c r="BH174" i="14" s="1"/>
  <c r="O173" i="14"/>
  <c r="BH173" i="14" s="1"/>
  <c r="O172" i="14"/>
  <c r="BH172" i="14" s="1"/>
  <c r="O171" i="14"/>
  <c r="BH171" i="14" s="1"/>
  <c r="O170" i="14"/>
  <c r="BH170" i="14" s="1"/>
  <c r="O169" i="14"/>
  <c r="BH169" i="14" s="1"/>
  <c r="O168" i="14"/>
  <c r="BH168" i="14" s="1"/>
  <c r="O167" i="14"/>
  <c r="BH167" i="14" s="1"/>
  <c r="O166" i="14"/>
  <c r="BH166" i="14" s="1"/>
  <c r="O165" i="14"/>
  <c r="BH165" i="14" s="1"/>
  <c r="O164" i="14"/>
  <c r="BH164" i="14" s="1"/>
  <c r="O163" i="14"/>
  <c r="BH163" i="14" s="1"/>
  <c r="O162" i="14"/>
  <c r="BH162" i="14" s="1"/>
  <c r="O161" i="14"/>
  <c r="BH161" i="14" s="1"/>
  <c r="O160" i="14"/>
  <c r="BH160" i="14" s="1"/>
  <c r="O159" i="14"/>
  <c r="BH159" i="14" s="1"/>
  <c r="O158" i="14"/>
  <c r="BH158" i="14" s="1"/>
  <c r="O157" i="14"/>
  <c r="BH157" i="14" s="1"/>
  <c r="O156" i="14"/>
  <c r="BH156" i="14" s="1"/>
  <c r="O155" i="14"/>
  <c r="BH155" i="14" s="1"/>
  <c r="O154" i="14"/>
  <c r="BH154" i="14" s="1"/>
  <c r="O153" i="14"/>
  <c r="BH153" i="14" s="1"/>
  <c r="O152" i="14"/>
  <c r="BH152" i="14" s="1"/>
  <c r="O151" i="14"/>
  <c r="BH151" i="14" s="1"/>
  <c r="O150" i="14"/>
  <c r="BH150" i="14" s="1"/>
  <c r="O149" i="14"/>
  <c r="BH149" i="14" s="1"/>
  <c r="O148" i="14"/>
  <c r="BH148" i="14" s="1"/>
  <c r="O147" i="14"/>
  <c r="BH147" i="14" s="1"/>
  <c r="O146" i="14"/>
  <c r="BH146" i="14" s="1"/>
  <c r="O145" i="14"/>
  <c r="BH145" i="14" s="1"/>
  <c r="O144" i="14"/>
  <c r="BH144" i="14" s="1"/>
  <c r="O143" i="14"/>
  <c r="BH143" i="14" s="1"/>
  <c r="O142" i="14"/>
  <c r="BH142" i="14" s="1"/>
  <c r="O141" i="14"/>
  <c r="BH141" i="14" s="1"/>
  <c r="O140" i="14"/>
  <c r="BH140" i="14" s="1"/>
  <c r="O139" i="14"/>
  <c r="BH139" i="14" s="1"/>
  <c r="O138" i="14"/>
  <c r="BH138" i="14" s="1"/>
  <c r="O137" i="14"/>
  <c r="BH137" i="14" s="1"/>
  <c r="O136" i="14"/>
  <c r="BH136" i="14" s="1"/>
  <c r="O135" i="14"/>
  <c r="BH135" i="14" s="1"/>
  <c r="O134" i="14"/>
  <c r="BH134" i="14" s="1"/>
  <c r="O133" i="14"/>
  <c r="BH133" i="14" s="1"/>
  <c r="O132" i="14"/>
  <c r="BH132" i="14" s="1"/>
  <c r="O131" i="14"/>
  <c r="BH131" i="14" s="1"/>
  <c r="O130" i="14"/>
  <c r="BH130" i="14" s="1"/>
  <c r="O129" i="14"/>
  <c r="BH129" i="14" s="1"/>
  <c r="O128" i="14"/>
  <c r="BH128" i="14" s="1"/>
  <c r="O127" i="14"/>
  <c r="BH127" i="14" s="1"/>
  <c r="O126" i="14"/>
  <c r="BH126" i="14" s="1"/>
  <c r="O125" i="14"/>
  <c r="BH125" i="14" s="1"/>
  <c r="O124" i="14"/>
  <c r="BH124" i="14" s="1"/>
  <c r="O123" i="14"/>
  <c r="BH123" i="14" s="1"/>
  <c r="O122" i="14"/>
  <c r="BH122" i="14" s="1"/>
  <c r="O121" i="14"/>
  <c r="BH121" i="14" s="1"/>
  <c r="O120" i="14"/>
  <c r="BH120" i="14" s="1"/>
  <c r="O119" i="14"/>
  <c r="BH119" i="14" s="1"/>
  <c r="O118" i="14"/>
  <c r="BH118" i="14" s="1"/>
  <c r="O117" i="14"/>
  <c r="BH117" i="14" s="1"/>
  <c r="O116" i="14"/>
  <c r="BH116" i="14" s="1"/>
  <c r="O115" i="14"/>
  <c r="BH115" i="14" s="1"/>
  <c r="O114" i="14"/>
  <c r="BH114" i="14" s="1"/>
  <c r="O113" i="14"/>
  <c r="BH113" i="14" s="1"/>
  <c r="O112" i="14"/>
  <c r="BH112" i="14" s="1"/>
  <c r="O111" i="14"/>
  <c r="BH111" i="14" s="1"/>
  <c r="O110" i="14"/>
  <c r="BH110" i="14" s="1"/>
  <c r="O109" i="14"/>
  <c r="BH109" i="14" s="1"/>
  <c r="O108" i="14"/>
  <c r="BH108" i="14" s="1"/>
  <c r="O107" i="14"/>
  <c r="BH107" i="14" s="1"/>
  <c r="O106" i="14"/>
  <c r="BH106" i="14" s="1"/>
  <c r="O105" i="14"/>
  <c r="BH105" i="14" s="1"/>
  <c r="O104" i="14"/>
  <c r="BH104" i="14" s="1"/>
  <c r="O103" i="14"/>
  <c r="BH103" i="14" s="1"/>
  <c r="O102" i="14"/>
  <c r="BH102" i="14" s="1"/>
  <c r="O101" i="14"/>
  <c r="BH101" i="14" s="1"/>
  <c r="O100" i="14"/>
  <c r="BH100" i="14" s="1"/>
  <c r="O99" i="14"/>
  <c r="BH99" i="14" s="1"/>
  <c r="O98" i="14"/>
  <c r="BH98" i="14" s="1"/>
  <c r="O97" i="14"/>
  <c r="BH97" i="14" s="1"/>
  <c r="O96" i="14"/>
  <c r="BH96" i="14" s="1"/>
  <c r="O95" i="14"/>
  <c r="BH95" i="14" s="1"/>
  <c r="O94" i="14"/>
  <c r="BH94" i="14" s="1"/>
  <c r="O93" i="14"/>
  <c r="BH93" i="14" s="1"/>
  <c r="O92" i="14"/>
  <c r="BH92" i="14" s="1"/>
  <c r="O91" i="14"/>
  <c r="BH91" i="14" s="1"/>
  <c r="O90" i="14"/>
  <c r="BH90" i="14" s="1"/>
  <c r="O89" i="14"/>
  <c r="BH89" i="14" s="1"/>
  <c r="O88" i="14"/>
  <c r="BH88" i="14" s="1"/>
  <c r="O87" i="14"/>
  <c r="BH87" i="14" s="1"/>
  <c r="O86" i="14"/>
  <c r="BH86" i="14" s="1"/>
  <c r="O85" i="14"/>
  <c r="BH85" i="14" s="1"/>
  <c r="O84" i="14"/>
  <c r="BH84" i="14" s="1"/>
  <c r="O83" i="14"/>
  <c r="BH83" i="14" s="1"/>
  <c r="O82" i="14"/>
  <c r="BH82" i="14" s="1"/>
  <c r="O81" i="14"/>
  <c r="BH81" i="14" s="1"/>
  <c r="O80" i="14"/>
  <c r="BH80" i="14" s="1"/>
  <c r="O79" i="14"/>
  <c r="BH79" i="14" s="1"/>
  <c r="O78" i="14"/>
  <c r="BH78" i="14" s="1"/>
  <c r="O77" i="14"/>
  <c r="BH77" i="14" s="1"/>
  <c r="O76" i="14"/>
  <c r="BH76" i="14" s="1"/>
  <c r="O75" i="14"/>
  <c r="BH75" i="14" s="1"/>
  <c r="O74" i="14"/>
  <c r="BH74" i="14" s="1"/>
  <c r="O73" i="14"/>
  <c r="BH73" i="14" s="1"/>
  <c r="O72" i="14"/>
  <c r="BH72" i="14" s="1"/>
  <c r="O71" i="14"/>
  <c r="BH71" i="14" s="1"/>
  <c r="O70" i="14"/>
  <c r="BH70" i="14" s="1"/>
  <c r="O69" i="14"/>
  <c r="BH69" i="14" s="1"/>
  <c r="O68" i="14"/>
  <c r="BH68" i="14" s="1"/>
  <c r="O67" i="14"/>
  <c r="BH67" i="14" s="1"/>
  <c r="O66" i="14"/>
  <c r="BH66" i="14" s="1"/>
  <c r="O65" i="14"/>
  <c r="BH65" i="14" s="1"/>
  <c r="O64" i="14"/>
  <c r="BH64" i="14" s="1"/>
  <c r="O63" i="14"/>
  <c r="BH63" i="14" s="1"/>
  <c r="O62" i="14"/>
  <c r="BH62" i="14" s="1"/>
  <c r="O61" i="14"/>
  <c r="BH61" i="14" s="1"/>
  <c r="O60" i="14"/>
  <c r="BH60" i="14" s="1"/>
  <c r="O59" i="14"/>
  <c r="BH59" i="14" s="1"/>
  <c r="O58" i="14"/>
  <c r="BH58" i="14" s="1"/>
  <c r="O57" i="14"/>
  <c r="BH57" i="14" s="1"/>
  <c r="O56" i="14"/>
  <c r="BH56" i="14" s="1"/>
  <c r="O55" i="14"/>
  <c r="BH55" i="14" s="1"/>
  <c r="O54" i="14"/>
  <c r="BH54" i="14" s="1"/>
  <c r="O53" i="14"/>
  <c r="BH53" i="14" s="1"/>
  <c r="O52" i="14"/>
  <c r="BH52" i="14" s="1"/>
  <c r="O51" i="14"/>
  <c r="BH51" i="14" s="1"/>
  <c r="O50" i="14"/>
  <c r="BH50" i="14" s="1"/>
  <c r="O49" i="14"/>
  <c r="BH49" i="14" s="1"/>
  <c r="O48" i="14"/>
  <c r="BH48" i="14" s="1"/>
  <c r="O47" i="14"/>
  <c r="BH47" i="14" s="1"/>
  <c r="O46" i="14"/>
  <c r="BH46" i="14" s="1"/>
  <c r="O45" i="14"/>
  <c r="BH45" i="14" s="1"/>
  <c r="O44" i="14"/>
  <c r="BH44" i="14" s="1"/>
  <c r="O43" i="14"/>
  <c r="BH43" i="14" s="1"/>
  <c r="O42" i="14"/>
  <c r="BH42" i="14" s="1"/>
  <c r="O41" i="14"/>
  <c r="BH41" i="14" s="1"/>
  <c r="O40" i="14"/>
  <c r="BH40" i="14" s="1"/>
  <c r="O39" i="14"/>
  <c r="BH39" i="14" s="1"/>
  <c r="O38" i="14"/>
  <c r="BH38" i="14" s="1"/>
  <c r="O37" i="14"/>
  <c r="BH37" i="14" s="1"/>
  <c r="O36" i="14"/>
  <c r="BH36" i="14" s="1"/>
  <c r="O35" i="14"/>
  <c r="BH35" i="14" s="1"/>
  <c r="O34" i="14"/>
  <c r="BH34" i="14" s="1"/>
  <c r="O33" i="14"/>
  <c r="BH33" i="14" s="1"/>
  <c r="O32" i="14"/>
  <c r="BH32" i="14" s="1"/>
  <c r="O31" i="14"/>
  <c r="BH31" i="14" s="1"/>
  <c r="O30" i="14"/>
  <c r="BH30" i="14" s="1"/>
  <c r="O29" i="14"/>
  <c r="BH29" i="14" s="1"/>
  <c r="O28" i="14"/>
  <c r="BH28" i="14" s="1"/>
  <c r="O27" i="14"/>
  <c r="BH27" i="14" s="1"/>
  <c r="O26" i="14"/>
  <c r="BH26" i="14" s="1"/>
  <c r="O25" i="14"/>
  <c r="BH25" i="14" s="1"/>
  <c r="O24" i="14"/>
  <c r="BH24" i="14" s="1"/>
  <c r="O23" i="14"/>
  <c r="BH23" i="14" s="1"/>
  <c r="O22" i="14"/>
  <c r="BH22" i="14" s="1"/>
  <c r="O21" i="14"/>
  <c r="BH21" i="14" s="1"/>
  <c r="O20" i="14"/>
  <c r="BH20" i="14" s="1"/>
  <c r="O19" i="14"/>
  <c r="BH19" i="14" s="1"/>
  <c r="O18" i="14"/>
  <c r="BH18" i="14" s="1"/>
  <c r="O17" i="14"/>
  <c r="BH17" i="14" s="1"/>
  <c r="O16" i="14"/>
  <c r="BH16" i="14" s="1"/>
  <c r="O15" i="14"/>
  <c r="BH15" i="14" s="1"/>
  <c r="O14" i="14"/>
  <c r="BH14" i="14" s="1"/>
  <c r="O13" i="14"/>
  <c r="BH13" i="14" s="1"/>
  <c r="O12" i="14"/>
  <c r="BH12" i="14" s="1"/>
  <c r="O11" i="14"/>
  <c r="BH11" i="14" s="1"/>
  <c r="O10" i="14"/>
  <c r="BH10" i="14" s="1"/>
  <c r="O9" i="14"/>
  <c r="BH9" i="14" s="1"/>
  <c r="O8" i="14"/>
  <c r="BH8" i="14" s="1"/>
  <c r="O7" i="14"/>
  <c r="BH7" i="14" s="1"/>
  <c r="O6" i="14"/>
  <c r="BH6" i="14" s="1"/>
  <c r="O5" i="14"/>
  <c r="BH5" i="14" s="1"/>
  <c r="O4" i="14"/>
  <c r="BH4" i="14" s="1"/>
  <c r="O3" i="14"/>
  <c r="BH3" i="14" s="1"/>
  <c r="O2" i="14"/>
  <c r="BH2" i="14" s="1"/>
  <c r="K366" i="14"/>
  <c r="AY366" i="14" s="1"/>
  <c r="K364" i="14"/>
  <c r="AY364" i="14" s="1"/>
  <c r="K363" i="14"/>
  <c r="AY363" i="14" s="1"/>
  <c r="K362" i="14"/>
  <c r="AY362" i="14" s="1"/>
  <c r="K361" i="14"/>
  <c r="AY361" i="14" s="1"/>
  <c r="K360" i="14"/>
  <c r="AY360" i="14" s="1"/>
  <c r="K359" i="14"/>
  <c r="AY359" i="14" s="1"/>
  <c r="K358" i="14"/>
  <c r="AY358" i="14" s="1"/>
  <c r="K357" i="14"/>
  <c r="AY357" i="14" s="1"/>
  <c r="K356" i="14"/>
  <c r="AY356" i="14" s="1"/>
  <c r="K355" i="14"/>
  <c r="AY355" i="14" s="1"/>
  <c r="K354" i="14"/>
  <c r="AY354" i="14" s="1"/>
  <c r="K353" i="14"/>
  <c r="AY353" i="14" s="1"/>
  <c r="AY352" i="14"/>
  <c r="AY351" i="14"/>
  <c r="AY350" i="14"/>
  <c r="AY349" i="14"/>
  <c r="AY348" i="14"/>
  <c r="AY347" i="14"/>
  <c r="AY346" i="14"/>
  <c r="AY345" i="14"/>
  <c r="AY344" i="14"/>
  <c r="AY343" i="14"/>
  <c r="AY342" i="14"/>
  <c r="AY341" i="14"/>
  <c r="AY340" i="14"/>
  <c r="AY339" i="14"/>
  <c r="AY338" i="14"/>
  <c r="AY337" i="14"/>
  <c r="AY336" i="14"/>
  <c r="AY335" i="14"/>
  <c r="AY334" i="14"/>
  <c r="AY333" i="14"/>
  <c r="AY332" i="14"/>
  <c r="AY331" i="14"/>
  <c r="AY330" i="14"/>
  <c r="AY329" i="14"/>
  <c r="AY328" i="14"/>
  <c r="AY327" i="14"/>
  <c r="AY326" i="14"/>
  <c r="AY325" i="14"/>
  <c r="AY324" i="14"/>
  <c r="AY323" i="14"/>
  <c r="AY322" i="14"/>
  <c r="AY321" i="14"/>
  <c r="AY320" i="14"/>
  <c r="AY319" i="14"/>
  <c r="AY318" i="14"/>
  <c r="AY317" i="14"/>
  <c r="AY316" i="14"/>
  <c r="AY315" i="14"/>
  <c r="AY314" i="14"/>
  <c r="AY313" i="14"/>
  <c r="AY307" i="14"/>
  <c r="AY306" i="14"/>
  <c r="AY305" i="14"/>
  <c r="AY304" i="14"/>
  <c r="AY303" i="14"/>
  <c r="AY302" i="14"/>
  <c r="AY301" i="14"/>
  <c r="AY300" i="14"/>
  <c r="AY299" i="14"/>
  <c r="AY298" i="14"/>
  <c r="AY297" i="14"/>
  <c r="AY296" i="14"/>
  <c r="AY295" i="14"/>
  <c r="AY294" i="14"/>
  <c r="AY293" i="14"/>
  <c r="AY292" i="14"/>
  <c r="AY291" i="14"/>
  <c r="AY290" i="14"/>
  <c r="AY289" i="14"/>
  <c r="AY288" i="14"/>
  <c r="AY287" i="14"/>
  <c r="AY286" i="14"/>
  <c r="AY285" i="14"/>
  <c r="AY284" i="14"/>
  <c r="AY283" i="14"/>
  <c r="AY282" i="14"/>
  <c r="AY281" i="14"/>
  <c r="AY280" i="14"/>
  <c r="AY279" i="14"/>
  <c r="AY278" i="14"/>
  <c r="AY277" i="14"/>
  <c r="AY276" i="14"/>
  <c r="AY275" i="14"/>
  <c r="AY274" i="14"/>
  <c r="AY273" i="14"/>
  <c r="AY272" i="14"/>
  <c r="AY271" i="14"/>
  <c r="AY270" i="14"/>
  <c r="AY269" i="14"/>
  <c r="AY268" i="14"/>
  <c r="AY267" i="14"/>
  <c r="AY266" i="14"/>
  <c r="AY265" i="14"/>
  <c r="AY264" i="14"/>
  <c r="AY263" i="14"/>
  <c r="AY262" i="14"/>
  <c r="AY261" i="14"/>
  <c r="AY260" i="14"/>
  <c r="AY259" i="14"/>
  <c r="AY258" i="14"/>
  <c r="AY257" i="14"/>
  <c r="AY255" i="14"/>
  <c r="AY254" i="14"/>
  <c r="AY253" i="14"/>
  <c r="AY252" i="14"/>
  <c r="AY251" i="14"/>
  <c r="AY250" i="14"/>
  <c r="AY249" i="14"/>
  <c r="AY248" i="14"/>
  <c r="AY247" i="14"/>
  <c r="AY246" i="14"/>
  <c r="AY245" i="14"/>
  <c r="AY244" i="14"/>
  <c r="AY243" i="14"/>
  <c r="AY242" i="14"/>
  <c r="AY241" i="14"/>
  <c r="AY240" i="14"/>
  <c r="AY239" i="14"/>
  <c r="AY238" i="14"/>
  <c r="AY237" i="14"/>
  <c r="AY236" i="14"/>
  <c r="AY235" i="14"/>
  <c r="AY234" i="14"/>
  <c r="AY233" i="14"/>
  <c r="AY232" i="14"/>
  <c r="AY231" i="14"/>
  <c r="AY230" i="14"/>
  <c r="AY229" i="14"/>
  <c r="AY228" i="14"/>
  <c r="AY227" i="14"/>
  <c r="AY226" i="14"/>
  <c r="AY225" i="14"/>
  <c r="AY224" i="14"/>
  <c r="AY223" i="14"/>
  <c r="AY222" i="14"/>
  <c r="AY221" i="14"/>
  <c r="AY220" i="14"/>
  <c r="AY219" i="14"/>
  <c r="AY218" i="14"/>
  <c r="AY217" i="14"/>
  <c r="AY216" i="14"/>
  <c r="AY215" i="14"/>
  <c r="AY214" i="14"/>
  <c r="AY213" i="14"/>
  <c r="AY212" i="14"/>
  <c r="AY211" i="14"/>
  <c r="AY210" i="14"/>
  <c r="AY209" i="14"/>
  <c r="AY208" i="14"/>
  <c r="AY207" i="14"/>
  <c r="AY206" i="14"/>
  <c r="AY205" i="14"/>
  <c r="AY204" i="14"/>
  <c r="AY203" i="14"/>
  <c r="AY202" i="14"/>
  <c r="AY201" i="14"/>
  <c r="AY200" i="14"/>
  <c r="AY199" i="14"/>
  <c r="AY198" i="14"/>
  <c r="AY197" i="14"/>
  <c r="AY196" i="14"/>
  <c r="AY195" i="14"/>
  <c r="AY194" i="14"/>
  <c r="K193" i="14"/>
  <c r="AY193" i="14" s="1"/>
  <c r="K192" i="14"/>
  <c r="AY192" i="14" s="1"/>
  <c r="K191" i="14"/>
  <c r="AY191" i="14" s="1"/>
  <c r="K190" i="14"/>
  <c r="AY190" i="14" s="1"/>
  <c r="K189" i="14"/>
  <c r="AY189" i="14" s="1"/>
  <c r="K188" i="14"/>
  <c r="AY188" i="14" s="1"/>
  <c r="K187" i="14"/>
  <c r="AY187" i="14" s="1"/>
  <c r="K186" i="14"/>
  <c r="AY186" i="14" s="1"/>
  <c r="K185" i="14"/>
  <c r="AY185" i="14" s="1"/>
  <c r="K184" i="14"/>
  <c r="AY184" i="14" s="1"/>
  <c r="K183" i="14"/>
  <c r="AY183" i="14" s="1"/>
  <c r="K182" i="14"/>
  <c r="AY182" i="14" s="1"/>
  <c r="K181" i="14"/>
  <c r="AY181" i="14" s="1"/>
  <c r="K180" i="14"/>
  <c r="AY180" i="14" s="1"/>
  <c r="K179" i="14"/>
  <c r="AY179" i="14" s="1"/>
  <c r="K178" i="14"/>
  <c r="AY178" i="14" s="1"/>
  <c r="K177" i="14"/>
  <c r="AY177" i="14" s="1"/>
  <c r="K176" i="14"/>
  <c r="AY176" i="14" s="1"/>
  <c r="K175" i="14"/>
  <c r="AY175" i="14" s="1"/>
  <c r="K174" i="14"/>
  <c r="AY174" i="14" s="1"/>
  <c r="K173" i="14"/>
  <c r="AY173" i="14" s="1"/>
  <c r="K172" i="14"/>
  <c r="AY172" i="14" s="1"/>
  <c r="K171" i="14"/>
  <c r="AY171" i="14" s="1"/>
  <c r="AY170" i="14"/>
  <c r="AY169" i="14"/>
  <c r="AY168" i="14"/>
  <c r="AY167" i="14"/>
  <c r="AY166" i="14"/>
  <c r="AY165" i="14"/>
  <c r="AY164" i="14"/>
  <c r="AY163" i="14"/>
  <c r="AY162" i="14"/>
  <c r="AY161" i="14"/>
  <c r="AY160" i="14"/>
  <c r="AY159" i="14"/>
  <c r="AY158" i="14"/>
  <c r="AY157" i="14"/>
  <c r="AY156" i="14"/>
  <c r="AY155" i="14"/>
  <c r="AY154" i="14"/>
  <c r="AY153" i="14"/>
  <c r="AY152" i="14"/>
  <c r="AY151" i="14"/>
  <c r="AY150" i="14"/>
  <c r="AY149" i="14"/>
  <c r="AY148" i="14"/>
  <c r="AY147" i="14"/>
  <c r="AY146" i="14"/>
  <c r="AY145" i="14"/>
  <c r="AY144" i="14"/>
  <c r="AY143" i="14"/>
  <c r="AY142" i="14"/>
  <c r="AY141" i="14"/>
  <c r="AY140" i="14"/>
  <c r="AY139" i="14"/>
  <c r="AY138" i="14"/>
  <c r="AY137" i="14"/>
  <c r="AY136" i="14"/>
  <c r="AY135" i="14"/>
  <c r="K134" i="14"/>
  <c r="AY134" i="14" s="1"/>
  <c r="K133" i="14"/>
  <c r="AY133" i="14" s="1"/>
  <c r="K132" i="14"/>
  <c r="AY132" i="14" s="1"/>
  <c r="K131" i="14"/>
  <c r="AY131" i="14" s="1"/>
  <c r="K130" i="14"/>
  <c r="AY130" i="14" s="1"/>
  <c r="K129" i="14"/>
  <c r="AY129" i="14" s="1"/>
  <c r="K128" i="14"/>
  <c r="AY128" i="14" s="1"/>
  <c r="K127" i="14"/>
  <c r="AY127" i="14" s="1"/>
  <c r="K126" i="14"/>
  <c r="AY126" i="14" s="1"/>
  <c r="K125" i="14"/>
  <c r="AY125" i="14" s="1"/>
  <c r="K124" i="14"/>
  <c r="AY124" i="14" s="1"/>
  <c r="AY123" i="14"/>
  <c r="AY122" i="14"/>
  <c r="AY121" i="14"/>
  <c r="AY120" i="14"/>
  <c r="AY119" i="14"/>
  <c r="AY118" i="14"/>
  <c r="AY117" i="14"/>
  <c r="AY116" i="14"/>
  <c r="AY115" i="14"/>
  <c r="AY114" i="14"/>
  <c r="AY113" i="14"/>
  <c r="AY112" i="14"/>
  <c r="AY111" i="14"/>
  <c r="AY110" i="14"/>
  <c r="AY109" i="14"/>
  <c r="AY108" i="14"/>
  <c r="AY107" i="14"/>
  <c r="AY106" i="14"/>
  <c r="AY105" i="14"/>
  <c r="AY104" i="14"/>
  <c r="AY103" i="14"/>
  <c r="AY102" i="14"/>
  <c r="AY101" i="14"/>
  <c r="AY100" i="14"/>
  <c r="AY99" i="14"/>
  <c r="AY98" i="14"/>
  <c r="AY97" i="14"/>
  <c r="AY96" i="14"/>
  <c r="AY95" i="14"/>
  <c r="AY94" i="14"/>
  <c r="AY93" i="14"/>
  <c r="AY92" i="14"/>
  <c r="AY91" i="14"/>
  <c r="AY90" i="14"/>
  <c r="AY89" i="14"/>
  <c r="AY88" i="14"/>
  <c r="AY87" i="14"/>
  <c r="AY86" i="14"/>
  <c r="AY85" i="14"/>
  <c r="AY84" i="14"/>
  <c r="AY83" i="14"/>
  <c r="AY82" i="14"/>
  <c r="AY81" i="14"/>
  <c r="AY80" i="14"/>
  <c r="AY79" i="14"/>
  <c r="AY78" i="14"/>
  <c r="AY77" i="14"/>
  <c r="AY76" i="14"/>
  <c r="AY75" i="14"/>
  <c r="AY74" i="14"/>
  <c r="AY73" i="14"/>
  <c r="AY72" i="14"/>
  <c r="AY71" i="14"/>
  <c r="AY70" i="14"/>
  <c r="AY69" i="14"/>
  <c r="AY68" i="14"/>
  <c r="AY67" i="14"/>
  <c r="K66" i="14"/>
  <c r="AY66" i="14" s="1"/>
  <c r="AY65" i="14"/>
  <c r="AY64" i="14"/>
  <c r="AY63" i="14"/>
  <c r="AY62" i="14"/>
  <c r="AY61" i="14"/>
  <c r="AY60" i="14"/>
  <c r="AY59" i="14"/>
  <c r="AY58" i="14"/>
  <c r="AY57" i="14"/>
  <c r="AY56" i="14"/>
  <c r="AY55" i="14"/>
  <c r="AY54" i="14"/>
  <c r="AY53" i="14"/>
  <c r="AY52" i="14"/>
  <c r="AY51" i="14"/>
  <c r="AY50" i="14"/>
  <c r="AY49" i="14"/>
  <c r="AY48" i="14"/>
  <c r="AY47" i="14"/>
  <c r="AY46" i="14"/>
  <c r="AY45" i="14"/>
  <c r="AY44" i="14"/>
  <c r="AY43" i="14"/>
  <c r="K42" i="14"/>
  <c r="AY42" i="14" s="1"/>
  <c r="K41" i="14"/>
  <c r="AY41" i="14" s="1"/>
  <c r="K40" i="14"/>
  <c r="AY40" i="14" s="1"/>
  <c r="K39" i="14"/>
  <c r="AY39" i="14" s="1"/>
  <c r="K38" i="14"/>
  <c r="AY38" i="14" s="1"/>
  <c r="K37" i="14"/>
  <c r="AY37" i="14" s="1"/>
  <c r="K36" i="14"/>
  <c r="AY36" i="14" s="1"/>
  <c r="K35" i="14"/>
  <c r="AY35" i="14" s="1"/>
  <c r="K34" i="14"/>
  <c r="AY34" i="14" s="1"/>
  <c r="K33" i="14"/>
  <c r="AY33" i="14" s="1"/>
  <c r="K32" i="14"/>
  <c r="AY32" i="14" s="1"/>
  <c r="K31" i="14"/>
  <c r="AY31" i="14" s="1"/>
  <c r="K30" i="14"/>
  <c r="AY30" i="14" s="1"/>
  <c r="K29" i="14"/>
  <c r="AY29" i="14" s="1"/>
  <c r="K28" i="14"/>
  <c r="AY28" i="14" s="1"/>
  <c r="K27" i="14"/>
  <c r="AY27" i="14" s="1"/>
  <c r="K26" i="14"/>
  <c r="K25" i="14"/>
  <c r="AY25" i="14" s="1"/>
  <c r="K24" i="14"/>
  <c r="AY24" i="14" s="1"/>
  <c r="K23" i="14"/>
  <c r="AY23" i="14" s="1"/>
  <c r="K22" i="14"/>
  <c r="AY22" i="14" s="1"/>
  <c r="K21" i="14"/>
  <c r="AY21" i="14" s="1"/>
  <c r="K20" i="14"/>
  <c r="AY20" i="14" s="1"/>
  <c r="K19" i="14"/>
  <c r="K18" i="14"/>
  <c r="AY18" i="14" s="1"/>
  <c r="AY17" i="14"/>
  <c r="AY16" i="14"/>
  <c r="AY15" i="14"/>
  <c r="K14" i="14"/>
  <c r="AY14" i="14" s="1"/>
  <c r="K13" i="14"/>
  <c r="AY13" i="14" s="1"/>
  <c r="K12" i="14"/>
  <c r="AY12" i="14" s="1"/>
  <c r="K11" i="14"/>
  <c r="AY11" i="14" s="1"/>
  <c r="K10" i="14"/>
  <c r="AY10" i="14" s="1"/>
  <c r="K9" i="14"/>
  <c r="AY9" i="14" s="1"/>
  <c r="K8" i="14"/>
  <c r="AY8" i="14" s="1"/>
  <c r="K7" i="14"/>
  <c r="AY7" i="14" s="1"/>
  <c r="K6" i="14"/>
  <c r="AY6" i="14" s="1"/>
  <c r="K5" i="14"/>
  <c r="AY5" i="14" s="1"/>
  <c r="K4" i="14"/>
  <c r="AY4" i="14" s="1"/>
  <c r="K3" i="14"/>
  <c r="AY3" i="14" s="1"/>
  <c r="K2" i="14"/>
  <c r="AY2" i="14" s="1"/>
  <c r="AJ308" i="14"/>
  <c r="AJ309" i="14"/>
  <c r="AJ310" i="14"/>
  <c r="AJ312" i="14"/>
  <c r="AJ340" i="14"/>
  <c r="AJ341" i="14"/>
  <c r="AJ342" i="14"/>
  <c r="AJ344" i="14"/>
  <c r="AJ345" i="14"/>
  <c r="AJ346" i="14"/>
  <c r="AJ348" i="14"/>
  <c r="AJ349" i="14"/>
  <c r="AJ350" i="14"/>
  <c r="AJ352" i="14"/>
  <c r="AJ353" i="14"/>
  <c r="AJ354" i="14"/>
  <c r="AJ356" i="14"/>
  <c r="AJ357" i="14"/>
  <c r="AJ358" i="14"/>
  <c r="AJ360" i="14"/>
  <c r="AJ361" i="14"/>
  <c r="AJ362" i="14"/>
  <c r="AJ364" i="14"/>
  <c r="AJ366" i="14"/>
  <c r="A8" i="9" l="1"/>
  <c r="A9" i="9" s="1"/>
  <c r="AY26" i="14"/>
  <c r="AY19" i="14"/>
  <c r="AJ307" i="14"/>
  <c r="AJ304" i="14"/>
  <c r="AJ303" i="14"/>
  <c r="AJ300" i="14"/>
  <c r="AJ299" i="14"/>
  <c r="AJ296" i="14"/>
  <c r="AJ295" i="14"/>
  <c r="AJ292" i="14"/>
  <c r="AJ291" i="14"/>
  <c r="S8" i="26"/>
  <c r="S6" i="26"/>
  <c r="A10" i="9" l="1"/>
  <c r="AJ290" i="14"/>
  <c r="AJ294" i="14"/>
  <c r="AJ298" i="14"/>
  <c r="AJ302" i="14"/>
  <c r="AJ306" i="14"/>
  <c r="AJ289" i="14"/>
  <c r="AJ293" i="14"/>
  <c r="AJ297" i="14"/>
  <c r="AJ301" i="14"/>
  <c r="AJ305" i="14"/>
  <c r="B194" i="14"/>
  <c r="D194" i="14"/>
  <c r="A194" i="14" s="1"/>
  <c r="G194" i="14"/>
  <c r="P194" i="14"/>
  <c r="S194" i="14"/>
  <c r="V194" i="14"/>
  <c r="AB194" i="14"/>
  <c r="AC194" i="14"/>
  <c r="AD194" i="14"/>
  <c r="AP194" i="14"/>
  <c r="B195" i="14"/>
  <c r="D195" i="14"/>
  <c r="A195" i="14" s="1"/>
  <c r="G195" i="14"/>
  <c r="P195" i="14"/>
  <c r="S195" i="14"/>
  <c r="V195" i="14"/>
  <c r="AB195" i="14"/>
  <c r="AC195" i="14"/>
  <c r="AD195" i="14"/>
  <c r="AP195" i="14"/>
  <c r="B196" i="14"/>
  <c r="D196" i="14"/>
  <c r="A196" i="14" s="1"/>
  <c r="G196" i="14"/>
  <c r="P196" i="14"/>
  <c r="S196" i="14"/>
  <c r="V196" i="14"/>
  <c r="AB196" i="14"/>
  <c r="AC196" i="14"/>
  <c r="AD196" i="14"/>
  <c r="AP196" i="14"/>
  <c r="B197" i="14"/>
  <c r="D197" i="14"/>
  <c r="A197" i="14" s="1"/>
  <c r="G197" i="14"/>
  <c r="P197" i="14"/>
  <c r="S197" i="14"/>
  <c r="V197" i="14"/>
  <c r="AB197" i="14"/>
  <c r="AC197" i="14"/>
  <c r="AD197" i="14"/>
  <c r="AP197" i="14"/>
  <c r="B198" i="14"/>
  <c r="D198" i="14"/>
  <c r="A198" i="14" s="1"/>
  <c r="G198" i="14"/>
  <c r="P198" i="14"/>
  <c r="S198" i="14"/>
  <c r="V198" i="14"/>
  <c r="AB198" i="14"/>
  <c r="AC198" i="14"/>
  <c r="AD198" i="14"/>
  <c r="AP198" i="14"/>
  <c r="B199" i="14"/>
  <c r="D199" i="14"/>
  <c r="A199" i="14" s="1"/>
  <c r="G199" i="14"/>
  <c r="P199" i="14"/>
  <c r="S199" i="14"/>
  <c r="V199" i="14"/>
  <c r="AB199" i="14"/>
  <c r="AC199" i="14"/>
  <c r="AD199" i="14"/>
  <c r="AP199" i="14"/>
  <c r="B200" i="14"/>
  <c r="D200" i="14"/>
  <c r="A200" i="14" s="1"/>
  <c r="G200" i="14"/>
  <c r="P200" i="14"/>
  <c r="S200" i="14"/>
  <c r="V200" i="14"/>
  <c r="AB200" i="14"/>
  <c r="AC200" i="14"/>
  <c r="AD200" i="14"/>
  <c r="AP200" i="14"/>
  <c r="B201" i="14"/>
  <c r="D201" i="14"/>
  <c r="A201" i="14" s="1"/>
  <c r="G201" i="14"/>
  <c r="P201" i="14"/>
  <c r="S201" i="14"/>
  <c r="V201" i="14"/>
  <c r="AB201" i="14"/>
  <c r="AC201" i="14"/>
  <c r="AD201" i="14"/>
  <c r="AP201" i="14"/>
  <c r="B202" i="14"/>
  <c r="D202" i="14"/>
  <c r="A202" i="14" s="1"/>
  <c r="G202" i="14"/>
  <c r="P202" i="14"/>
  <c r="S202" i="14"/>
  <c r="V202" i="14"/>
  <c r="AB202" i="14"/>
  <c r="AC202" i="14"/>
  <c r="AD202" i="14"/>
  <c r="AP202" i="14"/>
  <c r="B203" i="14"/>
  <c r="D203" i="14"/>
  <c r="A203" i="14" s="1"/>
  <c r="G203" i="14"/>
  <c r="P203" i="14"/>
  <c r="S203" i="14"/>
  <c r="V203" i="14"/>
  <c r="AB203" i="14"/>
  <c r="AC203" i="14"/>
  <c r="AD203" i="14"/>
  <c r="AP203" i="14"/>
  <c r="B204" i="14"/>
  <c r="D204" i="14"/>
  <c r="A204" i="14" s="1"/>
  <c r="G204" i="14"/>
  <c r="P204" i="14"/>
  <c r="S204" i="14"/>
  <c r="V204" i="14"/>
  <c r="AB204" i="14"/>
  <c r="AC204" i="14"/>
  <c r="AD204" i="14"/>
  <c r="AP204" i="14"/>
  <c r="B205" i="14"/>
  <c r="D205" i="14"/>
  <c r="A205" i="14" s="1"/>
  <c r="G205" i="14"/>
  <c r="P205" i="14"/>
  <c r="S205" i="14"/>
  <c r="V205" i="14"/>
  <c r="AB205" i="14"/>
  <c r="AC205" i="14"/>
  <c r="AD205" i="14"/>
  <c r="AP205" i="14"/>
  <c r="B206" i="14"/>
  <c r="D206" i="14"/>
  <c r="A206" i="14" s="1"/>
  <c r="G206" i="14"/>
  <c r="P206" i="14"/>
  <c r="S206" i="14"/>
  <c r="V206" i="14"/>
  <c r="AB206" i="14"/>
  <c r="AC206" i="14"/>
  <c r="AD206" i="14"/>
  <c r="AP206" i="14"/>
  <c r="B207" i="14"/>
  <c r="D207" i="14"/>
  <c r="A207" i="14" s="1"/>
  <c r="G207" i="14"/>
  <c r="P207" i="14"/>
  <c r="S207" i="14"/>
  <c r="V207" i="14"/>
  <c r="AB207" i="14"/>
  <c r="AC207" i="14"/>
  <c r="AD207" i="14"/>
  <c r="AP207" i="14"/>
  <c r="B208" i="14"/>
  <c r="D208" i="14"/>
  <c r="A208" i="14" s="1"/>
  <c r="G208" i="14"/>
  <c r="P208" i="14"/>
  <c r="S208" i="14"/>
  <c r="V208" i="14"/>
  <c r="AB208" i="14"/>
  <c r="AC208" i="14"/>
  <c r="AD208" i="14"/>
  <c r="AP208" i="14"/>
  <c r="B209" i="14"/>
  <c r="D209" i="14"/>
  <c r="A209" i="14" s="1"/>
  <c r="G209" i="14"/>
  <c r="P209" i="14"/>
  <c r="S209" i="14"/>
  <c r="V209" i="14"/>
  <c r="AB209" i="14"/>
  <c r="AC209" i="14"/>
  <c r="AD209" i="14"/>
  <c r="AP209" i="14"/>
  <c r="B210" i="14"/>
  <c r="D210" i="14"/>
  <c r="A210" i="14" s="1"/>
  <c r="G210" i="14"/>
  <c r="P210" i="14"/>
  <c r="S210" i="14"/>
  <c r="V210" i="14"/>
  <c r="AB210" i="14"/>
  <c r="AC210" i="14"/>
  <c r="AD210" i="14"/>
  <c r="AP210" i="14"/>
  <c r="B211" i="14"/>
  <c r="D211" i="14"/>
  <c r="A211" i="14" s="1"/>
  <c r="G211" i="14"/>
  <c r="P211" i="14"/>
  <c r="S211" i="14"/>
  <c r="V211" i="14"/>
  <c r="AB211" i="14"/>
  <c r="AC211" i="14"/>
  <c r="AD211" i="14"/>
  <c r="AP211" i="14"/>
  <c r="B212" i="14"/>
  <c r="D212" i="14"/>
  <c r="A212" i="14" s="1"/>
  <c r="G212" i="14"/>
  <c r="P212" i="14"/>
  <c r="S212" i="14"/>
  <c r="V212" i="14"/>
  <c r="AB212" i="14"/>
  <c r="AC212" i="14"/>
  <c r="AD212" i="14"/>
  <c r="AP212" i="14"/>
  <c r="B213" i="14"/>
  <c r="D213" i="14"/>
  <c r="A213" i="14" s="1"/>
  <c r="G213" i="14"/>
  <c r="P213" i="14"/>
  <c r="S213" i="14"/>
  <c r="V213" i="14"/>
  <c r="AB213" i="14"/>
  <c r="AC213" i="14"/>
  <c r="AD213" i="14"/>
  <c r="AP213" i="14"/>
  <c r="B214" i="14"/>
  <c r="D214" i="14"/>
  <c r="A214" i="14" s="1"/>
  <c r="G214" i="14"/>
  <c r="P214" i="14"/>
  <c r="S214" i="14"/>
  <c r="V214" i="14"/>
  <c r="AB214" i="14"/>
  <c r="AC214" i="14"/>
  <c r="AD214" i="14"/>
  <c r="AP214" i="14"/>
  <c r="B215" i="14"/>
  <c r="D215" i="14"/>
  <c r="A215" i="14" s="1"/>
  <c r="G215" i="14"/>
  <c r="P215" i="14"/>
  <c r="S215" i="14"/>
  <c r="V215" i="14"/>
  <c r="AB215" i="14"/>
  <c r="AC215" i="14"/>
  <c r="AD215" i="14"/>
  <c r="AP215" i="14"/>
  <c r="I10" i="9"/>
  <c r="A11" i="9" l="1"/>
  <c r="AE203" i="14"/>
  <c r="AE201" i="14"/>
  <c r="AE212" i="14"/>
  <c r="AE211" i="14"/>
  <c r="AE209" i="14"/>
  <c r="T200" i="14"/>
  <c r="T202" i="14"/>
  <c r="T210" i="14"/>
  <c r="T208" i="14"/>
  <c r="T196" i="14"/>
  <c r="AE207" i="14"/>
  <c r="T206" i="14"/>
  <c r="AE205" i="14"/>
  <c r="T204" i="14"/>
  <c r="AE195" i="14"/>
  <c r="AE194" i="14"/>
  <c r="AE197" i="14"/>
  <c r="AE199" i="14"/>
  <c r="T198" i="14"/>
  <c r="AO215" i="14"/>
  <c r="AO213" i="14"/>
  <c r="AO207" i="14"/>
  <c r="AO203" i="14"/>
  <c r="AO199" i="14"/>
  <c r="AO195" i="14"/>
  <c r="AE215" i="14"/>
  <c r="AE213" i="14"/>
  <c r="T212" i="14"/>
  <c r="AO211" i="14"/>
  <c r="AE210" i="14"/>
  <c r="T209" i="14"/>
  <c r="AO208" i="14"/>
  <c r="AE206" i="14"/>
  <c r="T205" i="14"/>
  <c r="AO204" i="14"/>
  <c r="AE202" i="14"/>
  <c r="T201" i="14"/>
  <c r="AO200" i="14"/>
  <c r="AE198" i="14"/>
  <c r="T197" i="14"/>
  <c r="AO196" i="14"/>
  <c r="AO214" i="14"/>
  <c r="AO212" i="14"/>
  <c r="AO209" i="14"/>
  <c r="AO205" i="14"/>
  <c r="AO201" i="14"/>
  <c r="AO197" i="14"/>
  <c r="AO194" i="14"/>
  <c r="AE214" i="14"/>
  <c r="AO210" i="14"/>
  <c r="AE208" i="14"/>
  <c r="T207" i="14"/>
  <c r="AO206" i="14"/>
  <c r="AE204" i="14"/>
  <c r="T203" i="14"/>
  <c r="AO202" i="14"/>
  <c r="AE200" i="14"/>
  <c r="T199" i="14"/>
  <c r="AO198" i="14"/>
  <c r="AE196" i="14"/>
  <c r="T215" i="14"/>
  <c r="T213" i="14"/>
  <c r="Q215" i="14"/>
  <c r="Q214" i="14"/>
  <c r="Q213" i="14"/>
  <c r="Q212" i="14"/>
  <c r="Q211" i="14"/>
  <c r="Q210" i="14"/>
  <c r="Q209" i="14"/>
  <c r="Q208" i="14"/>
  <c r="Q207" i="14"/>
  <c r="Q206" i="14"/>
  <c r="Q205" i="14"/>
  <c r="Q204" i="14"/>
  <c r="Q203" i="14"/>
  <c r="Q202" i="14"/>
  <c r="Q201" i="14"/>
  <c r="Q200" i="14"/>
  <c r="Q199" i="14"/>
  <c r="Q198" i="14"/>
  <c r="Q197" i="14"/>
  <c r="Q196" i="14"/>
  <c r="Q195" i="14"/>
  <c r="Q194" i="14"/>
  <c r="T214" i="14"/>
  <c r="T211" i="14"/>
  <c r="T195" i="14"/>
  <c r="T194" i="14"/>
  <c r="I11" i="9"/>
  <c r="A12" i="9" l="1"/>
  <c r="B185" i="14"/>
  <c r="D185" i="14"/>
  <c r="A185" i="14" s="1"/>
  <c r="G185" i="14"/>
  <c r="P185" i="14"/>
  <c r="Q185" i="14"/>
  <c r="S185" i="14"/>
  <c r="V185" i="14"/>
  <c r="AB185" i="14"/>
  <c r="AC185" i="14"/>
  <c r="AD185" i="14"/>
  <c r="AP185" i="14"/>
  <c r="B186" i="14"/>
  <c r="D186" i="14"/>
  <c r="A186" i="14" s="1"/>
  <c r="G186" i="14"/>
  <c r="P186" i="14"/>
  <c r="Q186" i="14"/>
  <c r="S186" i="14"/>
  <c r="V186" i="14"/>
  <c r="AB186" i="14"/>
  <c r="AC186" i="14"/>
  <c r="AD186" i="14"/>
  <c r="AP186" i="14"/>
  <c r="B187" i="14"/>
  <c r="D187" i="14"/>
  <c r="A187" i="14" s="1"/>
  <c r="G187" i="14"/>
  <c r="P187" i="14"/>
  <c r="Q187" i="14"/>
  <c r="S187" i="14"/>
  <c r="V187" i="14"/>
  <c r="AB187" i="14"/>
  <c r="AC187" i="14"/>
  <c r="AD187" i="14"/>
  <c r="AP187" i="14"/>
  <c r="B188" i="14"/>
  <c r="D188" i="14"/>
  <c r="A188" i="14" s="1"/>
  <c r="G188" i="14"/>
  <c r="P188" i="14"/>
  <c r="Q188" i="14"/>
  <c r="S188" i="14"/>
  <c r="V188" i="14"/>
  <c r="AB188" i="14"/>
  <c r="AC188" i="14"/>
  <c r="AD188" i="14"/>
  <c r="AP188" i="14"/>
  <c r="B189" i="14"/>
  <c r="D189" i="14"/>
  <c r="A189" i="14" s="1"/>
  <c r="G189" i="14"/>
  <c r="P189" i="14"/>
  <c r="Q189" i="14"/>
  <c r="S189" i="14"/>
  <c r="V189" i="14"/>
  <c r="AB189" i="14"/>
  <c r="AC189" i="14"/>
  <c r="AD189" i="14"/>
  <c r="AP189" i="14"/>
  <c r="B190" i="14"/>
  <c r="D190" i="14"/>
  <c r="A190" i="14" s="1"/>
  <c r="G190" i="14"/>
  <c r="P190" i="14"/>
  <c r="Q190" i="14"/>
  <c r="S190" i="14"/>
  <c r="V190" i="14"/>
  <c r="AB190" i="14"/>
  <c r="AC190" i="14"/>
  <c r="AD190" i="14"/>
  <c r="AP190" i="14"/>
  <c r="B191" i="14"/>
  <c r="D191" i="14"/>
  <c r="A191" i="14" s="1"/>
  <c r="G191" i="14"/>
  <c r="P191" i="14"/>
  <c r="Q191" i="14"/>
  <c r="S191" i="14"/>
  <c r="V191" i="14"/>
  <c r="AB191" i="14"/>
  <c r="AC191" i="14"/>
  <c r="AD191" i="14"/>
  <c r="AP191" i="14"/>
  <c r="B192" i="14"/>
  <c r="D192" i="14"/>
  <c r="A192" i="14" s="1"/>
  <c r="G192" i="14"/>
  <c r="P192" i="14"/>
  <c r="Q192" i="14"/>
  <c r="S192" i="14"/>
  <c r="V192" i="14"/>
  <c r="AB192" i="14"/>
  <c r="AC192" i="14"/>
  <c r="AD192" i="14"/>
  <c r="AP192" i="14"/>
  <c r="B193" i="14"/>
  <c r="D193" i="14"/>
  <c r="A193" i="14" s="1"/>
  <c r="G193" i="14"/>
  <c r="P193" i="14"/>
  <c r="Q193" i="14"/>
  <c r="S193" i="14"/>
  <c r="V193" i="14"/>
  <c r="AB193" i="14"/>
  <c r="AC193" i="14"/>
  <c r="AD193" i="14"/>
  <c r="AP193" i="14"/>
  <c r="I12" i="9"/>
  <c r="A13" i="9" l="1"/>
  <c r="T185" i="14"/>
  <c r="T193" i="14"/>
  <c r="AE192" i="14"/>
  <c r="T192" i="14"/>
  <c r="AE193" i="14"/>
  <c r="AO187" i="14"/>
  <c r="AO185" i="14"/>
  <c r="AE185" i="14"/>
  <c r="AO188" i="14"/>
  <c r="AO191" i="14"/>
  <c r="AO189" i="14"/>
  <c r="AE189" i="14"/>
  <c r="T188" i="14"/>
  <c r="AO186" i="14"/>
  <c r="AO193" i="14"/>
  <c r="AO190" i="14"/>
  <c r="AE188" i="14"/>
  <c r="AO192" i="14"/>
  <c r="T189" i="14"/>
  <c r="AE190" i="14"/>
  <c r="AE186" i="14"/>
  <c r="AE191" i="14"/>
  <c r="T190" i="14"/>
  <c r="AE187" i="14"/>
  <c r="T186" i="14"/>
  <c r="T191" i="14"/>
  <c r="T187" i="14"/>
  <c r="I13" i="9"/>
  <c r="A14" i="9" l="1"/>
  <c r="I14" i="9"/>
  <c r="A15" i="9" l="1"/>
  <c r="AJ264" i="14"/>
  <c r="AJ263" i="14"/>
  <c r="AJ260" i="14"/>
  <c r="AJ259" i="14"/>
  <c r="AJ256" i="14"/>
  <c r="AJ255" i="14"/>
  <c r="AJ252" i="14"/>
  <c r="AJ251" i="14"/>
  <c r="AJ248" i="14"/>
  <c r="AJ247" i="14"/>
  <c r="AJ244" i="14"/>
  <c r="AJ243" i="14"/>
  <c r="AJ240" i="14"/>
  <c r="AJ239" i="14"/>
  <c r="AJ236" i="14"/>
  <c r="AJ235" i="14"/>
  <c r="AJ232" i="14"/>
  <c r="AJ231" i="14"/>
  <c r="I15" i="9"/>
  <c r="A16" i="9" l="1"/>
  <c r="AJ233" i="14"/>
  <c r="AJ237" i="14"/>
  <c r="AJ241" i="14"/>
  <c r="AJ245" i="14"/>
  <c r="AJ249" i="14"/>
  <c r="AJ253" i="14"/>
  <c r="AJ257" i="14"/>
  <c r="AJ261" i="14"/>
  <c r="AJ265" i="14"/>
  <c r="AJ230" i="14"/>
  <c r="AJ234" i="14"/>
  <c r="AJ238" i="14"/>
  <c r="AJ242" i="14"/>
  <c r="AJ246" i="14"/>
  <c r="AJ250" i="14"/>
  <c r="AJ254" i="14"/>
  <c r="AJ258" i="14"/>
  <c r="AJ262" i="14"/>
  <c r="AJ266" i="14"/>
  <c r="G2" i="14"/>
  <c r="D2" i="14"/>
  <c r="C2" i="26"/>
  <c r="I16" i="9"/>
  <c r="A17" i="9" l="1"/>
  <c r="B63" i="14"/>
  <c r="D63" i="14"/>
  <c r="A63" i="14" s="1"/>
  <c r="G63" i="14"/>
  <c r="P63" i="14"/>
  <c r="Q63" i="14"/>
  <c r="S63" i="14"/>
  <c r="V63" i="14"/>
  <c r="AB63" i="14"/>
  <c r="AC63" i="14"/>
  <c r="AD63" i="14"/>
  <c r="AO63" i="14"/>
  <c r="AP63" i="14"/>
  <c r="B64" i="14"/>
  <c r="D64" i="14"/>
  <c r="A64" i="14" s="1"/>
  <c r="G64" i="14"/>
  <c r="P64" i="14"/>
  <c r="Q64" i="14"/>
  <c r="S64" i="14"/>
  <c r="V64" i="14"/>
  <c r="AB64" i="14"/>
  <c r="AC64" i="14"/>
  <c r="AD64" i="14"/>
  <c r="AO64" i="14"/>
  <c r="AP64" i="14"/>
  <c r="B65" i="14"/>
  <c r="D65" i="14"/>
  <c r="A65" i="14" s="1"/>
  <c r="G65" i="14"/>
  <c r="P65" i="14"/>
  <c r="Q65" i="14"/>
  <c r="S65" i="14"/>
  <c r="V65" i="14"/>
  <c r="AB65" i="14"/>
  <c r="AC65" i="14"/>
  <c r="AD65" i="14"/>
  <c r="AO65" i="14"/>
  <c r="AP65" i="14"/>
  <c r="B66" i="14"/>
  <c r="D66" i="14"/>
  <c r="A66" i="14" s="1"/>
  <c r="G66" i="14"/>
  <c r="P66" i="14"/>
  <c r="Q66" i="14"/>
  <c r="S66" i="14"/>
  <c r="V66" i="14"/>
  <c r="AB66" i="14"/>
  <c r="AC66" i="14"/>
  <c r="AD66" i="14"/>
  <c r="AO66" i="14"/>
  <c r="AP66" i="14"/>
  <c r="B67" i="14"/>
  <c r="D67" i="14"/>
  <c r="A67" i="14" s="1"/>
  <c r="G67" i="14"/>
  <c r="P67" i="14"/>
  <c r="Q67" i="14"/>
  <c r="S67" i="14"/>
  <c r="V67" i="14"/>
  <c r="AB67" i="14"/>
  <c r="AC67" i="14"/>
  <c r="AD67" i="14"/>
  <c r="AO67" i="14"/>
  <c r="AP67" i="14"/>
  <c r="B68" i="14"/>
  <c r="D68" i="14"/>
  <c r="A68" i="14" s="1"/>
  <c r="G68" i="14"/>
  <c r="P68" i="14"/>
  <c r="Q68" i="14"/>
  <c r="S68" i="14"/>
  <c r="V68" i="14"/>
  <c r="AB68" i="14"/>
  <c r="AC68" i="14"/>
  <c r="AD68" i="14"/>
  <c r="AO68" i="14"/>
  <c r="AP68" i="14"/>
  <c r="B69" i="14"/>
  <c r="D69" i="14"/>
  <c r="A69" i="14" s="1"/>
  <c r="G69" i="14"/>
  <c r="P69" i="14"/>
  <c r="Q69" i="14"/>
  <c r="S69" i="14"/>
  <c r="V69" i="14"/>
  <c r="AB69" i="14"/>
  <c r="AC69" i="14"/>
  <c r="AD69" i="14"/>
  <c r="AO69" i="14"/>
  <c r="AP69" i="14"/>
  <c r="B70" i="14"/>
  <c r="D70" i="14"/>
  <c r="A70" i="14" s="1"/>
  <c r="G70" i="14"/>
  <c r="P70" i="14"/>
  <c r="Q70" i="14"/>
  <c r="S70" i="14"/>
  <c r="V70" i="14"/>
  <c r="AB70" i="14"/>
  <c r="AC70" i="14"/>
  <c r="AD70" i="14"/>
  <c r="AO70" i="14"/>
  <c r="AP70" i="14"/>
  <c r="B71" i="14"/>
  <c r="D71" i="14"/>
  <c r="A71" i="14" s="1"/>
  <c r="G71" i="14"/>
  <c r="P71" i="14"/>
  <c r="Q71" i="14"/>
  <c r="S71" i="14"/>
  <c r="V71" i="14"/>
  <c r="AB71" i="14"/>
  <c r="AC71" i="14"/>
  <c r="AD71" i="14"/>
  <c r="AO71" i="14"/>
  <c r="AP71" i="14"/>
  <c r="B72" i="14"/>
  <c r="D72" i="14"/>
  <c r="A72" i="14" s="1"/>
  <c r="G72" i="14"/>
  <c r="P72" i="14"/>
  <c r="Q72" i="14"/>
  <c r="S72" i="14"/>
  <c r="V72" i="14"/>
  <c r="AB72" i="14"/>
  <c r="AC72" i="14"/>
  <c r="AD72" i="14"/>
  <c r="AO72" i="14"/>
  <c r="AP72" i="14"/>
  <c r="B73" i="14"/>
  <c r="D73" i="14"/>
  <c r="A73" i="14" s="1"/>
  <c r="G73" i="14"/>
  <c r="P73" i="14"/>
  <c r="Q73" i="14"/>
  <c r="S73" i="14"/>
  <c r="V73" i="14"/>
  <c r="AB73" i="14"/>
  <c r="AC73" i="14"/>
  <c r="AD73" i="14"/>
  <c r="AO73" i="14"/>
  <c r="AP73" i="14"/>
  <c r="B74" i="14"/>
  <c r="D74" i="14"/>
  <c r="A74" i="14" s="1"/>
  <c r="G74" i="14"/>
  <c r="P74" i="14"/>
  <c r="Q74" i="14"/>
  <c r="S74" i="14"/>
  <c r="V74" i="14"/>
  <c r="AB74" i="14"/>
  <c r="AC74" i="14"/>
  <c r="AD74" i="14"/>
  <c r="AO74" i="14"/>
  <c r="AP74" i="14"/>
  <c r="B75" i="14"/>
  <c r="D75" i="14"/>
  <c r="A75" i="14" s="1"/>
  <c r="G75" i="14"/>
  <c r="P75" i="14"/>
  <c r="Q75" i="14"/>
  <c r="S75" i="14"/>
  <c r="V75" i="14"/>
  <c r="AB75" i="14"/>
  <c r="AC75" i="14"/>
  <c r="AD75" i="14"/>
  <c r="AO75" i="14"/>
  <c r="AP75" i="14"/>
  <c r="B76" i="14"/>
  <c r="D76" i="14"/>
  <c r="A76" i="14" s="1"/>
  <c r="G76" i="14"/>
  <c r="P76" i="14"/>
  <c r="Q76" i="14"/>
  <c r="S76" i="14"/>
  <c r="V76" i="14"/>
  <c r="AB76" i="14"/>
  <c r="AC76" i="14"/>
  <c r="AD76" i="14"/>
  <c r="AO76" i="14"/>
  <c r="AP76" i="14"/>
  <c r="B77" i="14"/>
  <c r="D77" i="14"/>
  <c r="A77" i="14" s="1"/>
  <c r="G77" i="14"/>
  <c r="P77" i="14"/>
  <c r="Q77" i="14"/>
  <c r="S77" i="14"/>
  <c r="V77" i="14"/>
  <c r="AB77" i="14"/>
  <c r="AC77" i="14"/>
  <c r="AD77" i="14"/>
  <c r="AO77" i="14"/>
  <c r="AP77" i="14"/>
  <c r="B78" i="14"/>
  <c r="D78" i="14"/>
  <c r="A78" i="14" s="1"/>
  <c r="G78" i="14"/>
  <c r="P78" i="14"/>
  <c r="Q78" i="14"/>
  <c r="S78" i="14"/>
  <c r="V78" i="14"/>
  <c r="AB78" i="14"/>
  <c r="AC78" i="14"/>
  <c r="AD78" i="14"/>
  <c r="AO78" i="14"/>
  <c r="AP78" i="14"/>
  <c r="B79" i="14"/>
  <c r="D79" i="14"/>
  <c r="A79" i="14" s="1"/>
  <c r="G79" i="14"/>
  <c r="P79" i="14"/>
  <c r="Q79" i="14"/>
  <c r="S79" i="14"/>
  <c r="V79" i="14"/>
  <c r="AB79" i="14"/>
  <c r="AC79" i="14"/>
  <c r="AD79" i="14"/>
  <c r="AO79" i="14"/>
  <c r="AP79" i="14"/>
  <c r="B80" i="14"/>
  <c r="D80" i="14"/>
  <c r="A80" i="14" s="1"/>
  <c r="G80" i="14"/>
  <c r="P80" i="14"/>
  <c r="Q80" i="14"/>
  <c r="S80" i="14"/>
  <c r="V80" i="14"/>
  <c r="AB80" i="14"/>
  <c r="AC80" i="14"/>
  <c r="AD80" i="14"/>
  <c r="AO80" i="14"/>
  <c r="AP80" i="14"/>
  <c r="B81" i="14"/>
  <c r="D81" i="14"/>
  <c r="A81" i="14" s="1"/>
  <c r="G81" i="14"/>
  <c r="P81" i="14"/>
  <c r="Q81" i="14"/>
  <c r="S81" i="14"/>
  <c r="V81" i="14"/>
  <c r="AB81" i="14"/>
  <c r="AC81" i="14"/>
  <c r="AD81" i="14"/>
  <c r="AO81" i="14"/>
  <c r="AP81" i="14"/>
  <c r="B82" i="14"/>
  <c r="D82" i="14"/>
  <c r="A82" i="14" s="1"/>
  <c r="G82" i="14"/>
  <c r="P82" i="14"/>
  <c r="Q82" i="14"/>
  <c r="S82" i="14"/>
  <c r="V82" i="14"/>
  <c r="AB82" i="14"/>
  <c r="AC82" i="14"/>
  <c r="AD82" i="14"/>
  <c r="AO82" i="14"/>
  <c r="AP82" i="14"/>
  <c r="B83" i="14"/>
  <c r="D83" i="14"/>
  <c r="A83" i="14" s="1"/>
  <c r="G83" i="14"/>
  <c r="P83" i="14"/>
  <c r="Q83" i="14"/>
  <c r="S83" i="14"/>
  <c r="V83" i="14"/>
  <c r="AB83" i="14"/>
  <c r="AC83" i="14"/>
  <c r="AD83" i="14"/>
  <c r="AO83" i="14"/>
  <c r="AP83" i="14"/>
  <c r="B84" i="14"/>
  <c r="D84" i="14"/>
  <c r="A84" i="14" s="1"/>
  <c r="G84" i="14"/>
  <c r="P84" i="14"/>
  <c r="Q84" i="14"/>
  <c r="S84" i="14"/>
  <c r="V84" i="14"/>
  <c r="AB84" i="14"/>
  <c r="AC84" i="14"/>
  <c r="AD84" i="14"/>
  <c r="AO84" i="14"/>
  <c r="AP84" i="14"/>
  <c r="B85" i="14"/>
  <c r="D85" i="14"/>
  <c r="A85" i="14" s="1"/>
  <c r="G85" i="14"/>
  <c r="P85" i="14"/>
  <c r="Q85" i="14"/>
  <c r="S85" i="14"/>
  <c r="V85" i="14"/>
  <c r="AB85" i="14"/>
  <c r="AC85" i="14"/>
  <c r="AD85" i="14"/>
  <c r="AO85" i="14"/>
  <c r="AP85" i="14"/>
  <c r="B86" i="14"/>
  <c r="D86" i="14"/>
  <c r="A86" i="14" s="1"/>
  <c r="G86" i="14"/>
  <c r="P86" i="14"/>
  <c r="Q86" i="14"/>
  <c r="S86" i="14"/>
  <c r="V86" i="14"/>
  <c r="AB86" i="14"/>
  <c r="AC86" i="14"/>
  <c r="AD86" i="14"/>
  <c r="AO86" i="14"/>
  <c r="AP86" i="14"/>
  <c r="B87" i="14"/>
  <c r="D87" i="14"/>
  <c r="A87" i="14" s="1"/>
  <c r="G87" i="14"/>
  <c r="P87" i="14"/>
  <c r="Q87" i="14"/>
  <c r="S87" i="14"/>
  <c r="V87" i="14"/>
  <c r="AB87" i="14"/>
  <c r="AC87" i="14"/>
  <c r="AD87" i="14"/>
  <c r="AO87" i="14"/>
  <c r="AP87" i="14"/>
  <c r="B88" i="14"/>
  <c r="D88" i="14"/>
  <c r="A88" i="14" s="1"/>
  <c r="G88" i="14"/>
  <c r="P88" i="14"/>
  <c r="S88" i="14"/>
  <c r="V88" i="14"/>
  <c r="AB88" i="14"/>
  <c r="AC88" i="14"/>
  <c r="AD88" i="14"/>
  <c r="AO88" i="14"/>
  <c r="AP88" i="14"/>
  <c r="B89" i="14"/>
  <c r="D89" i="14"/>
  <c r="A89" i="14" s="1"/>
  <c r="G89" i="14"/>
  <c r="P89" i="14"/>
  <c r="Q89" i="14"/>
  <c r="S89" i="14"/>
  <c r="V89" i="14"/>
  <c r="AB89" i="14"/>
  <c r="AC89" i="14"/>
  <c r="AD89" i="14"/>
  <c r="AO89" i="14"/>
  <c r="AP89" i="14"/>
  <c r="B90" i="14"/>
  <c r="D90" i="14"/>
  <c r="A90" i="14" s="1"/>
  <c r="G90" i="14"/>
  <c r="P90" i="14"/>
  <c r="S90" i="14"/>
  <c r="V90" i="14"/>
  <c r="AB90" i="14"/>
  <c r="AC90" i="14"/>
  <c r="AD90" i="14"/>
  <c r="AO90" i="14"/>
  <c r="AP90" i="14"/>
  <c r="B91" i="14"/>
  <c r="D91" i="14"/>
  <c r="A91" i="14" s="1"/>
  <c r="G91" i="14"/>
  <c r="P91" i="14"/>
  <c r="Q91" i="14"/>
  <c r="S91" i="14"/>
  <c r="V91" i="14"/>
  <c r="AB91" i="14"/>
  <c r="AC91" i="14"/>
  <c r="AD91" i="14"/>
  <c r="AO91" i="14"/>
  <c r="AP91" i="14"/>
  <c r="B92" i="14"/>
  <c r="D92" i="14"/>
  <c r="A92" i="14" s="1"/>
  <c r="G92" i="14"/>
  <c r="P92" i="14"/>
  <c r="S92" i="14"/>
  <c r="V92" i="14"/>
  <c r="AB92" i="14"/>
  <c r="AC92" i="14"/>
  <c r="AD92" i="14"/>
  <c r="AO92" i="14"/>
  <c r="AP92" i="14"/>
  <c r="I17" i="9"/>
  <c r="AE71" i="14" l="1"/>
  <c r="AE87" i="14"/>
  <c r="AE89" i="14"/>
  <c r="AE79" i="14"/>
  <c r="AE75" i="14"/>
  <c r="AE73" i="14"/>
  <c r="T72" i="14"/>
  <c r="AE83" i="14"/>
  <c r="AE81" i="14"/>
  <c r="T80" i="14"/>
  <c r="AE67" i="14"/>
  <c r="AE65" i="14"/>
  <c r="AE85" i="14"/>
  <c r="AE77" i="14"/>
  <c r="T76" i="14"/>
  <c r="AE69" i="14"/>
  <c r="T86" i="14"/>
  <c r="T82" i="14"/>
  <c r="T78" i="14"/>
  <c r="T70" i="14"/>
  <c r="T66" i="14"/>
  <c r="T84" i="14"/>
  <c r="T74" i="14"/>
  <c r="T68" i="14"/>
  <c r="T64" i="14"/>
  <c r="AE92" i="14"/>
  <c r="AE90" i="14"/>
  <c r="AE88" i="14"/>
  <c r="AE86" i="14"/>
  <c r="AE84" i="14"/>
  <c r="AE82" i="14"/>
  <c r="AE80" i="14"/>
  <c r="AE78" i="14"/>
  <c r="AE76" i="14"/>
  <c r="AE74" i="14"/>
  <c r="AE72" i="14"/>
  <c r="AE70" i="14"/>
  <c r="AE68" i="14"/>
  <c r="AE66" i="14"/>
  <c r="AE64" i="14"/>
  <c r="AE63" i="14"/>
  <c r="AE91" i="14"/>
  <c r="T89" i="14"/>
  <c r="T87" i="14"/>
  <c r="T85" i="14"/>
  <c r="T83" i="14"/>
  <c r="T81" i="14"/>
  <c r="T79" i="14"/>
  <c r="T77" i="14"/>
  <c r="T75" i="14"/>
  <c r="T73" i="14"/>
  <c r="T71" i="14"/>
  <c r="T91" i="14"/>
  <c r="T90" i="14"/>
  <c r="T88" i="14"/>
  <c r="Q88" i="14"/>
  <c r="T69" i="14"/>
  <c r="T65" i="14"/>
  <c r="Q90" i="14"/>
  <c r="T67" i="14"/>
  <c r="T63" i="14"/>
  <c r="T92" i="14"/>
  <c r="Q92" i="14"/>
  <c r="E379" i="14" l="1"/>
  <c r="E378" i="14"/>
  <c r="E377" i="14"/>
  <c r="E376" i="14"/>
  <c r="E375" i="14"/>
  <c r="E374" i="14"/>
  <c r="E373" i="14"/>
  <c r="E372" i="14"/>
  <c r="E371" i="14"/>
  <c r="E370" i="14"/>
  <c r="E369" i="14"/>
  <c r="E368" i="14"/>
  <c r="AD366" i="14" l="1"/>
  <c r="AC366" i="14"/>
  <c r="AB366" i="14"/>
  <c r="V366" i="14"/>
  <c r="S366" i="14"/>
  <c r="G366" i="14"/>
  <c r="D366" i="14"/>
  <c r="A366" i="14" s="1"/>
  <c r="B366" i="14"/>
  <c r="AP364" i="14"/>
  <c r="AD364" i="14"/>
  <c r="AC364" i="14"/>
  <c r="AB364" i="14"/>
  <c r="V364" i="14"/>
  <c r="S364" i="14"/>
  <c r="G364" i="14"/>
  <c r="D364" i="14"/>
  <c r="A364" i="14" s="1"/>
  <c r="B364" i="14"/>
  <c r="AP363" i="14"/>
  <c r="AD363" i="14"/>
  <c r="AC363" i="14"/>
  <c r="AB363" i="14"/>
  <c r="V363" i="14"/>
  <c r="S363" i="14"/>
  <c r="G363" i="14"/>
  <c r="D363" i="14"/>
  <c r="A363" i="14" s="1"/>
  <c r="B363" i="14"/>
  <c r="AP362" i="14"/>
  <c r="AD362" i="14"/>
  <c r="AC362" i="14"/>
  <c r="AB362" i="14"/>
  <c r="V362" i="14"/>
  <c r="S362" i="14"/>
  <c r="G362" i="14"/>
  <c r="D362" i="14"/>
  <c r="A362" i="14" s="1"/>
  <c r="B362" i="14"/>
  <c r="AP361" i="14"/>
  <c r="AD361" i="14"/>
  <c r="AC361" i="14"/>
  <c r="AB361" i="14"/>
  <c r="V361" i="14"/>
  <c r="S361" i="14"/>
  <c r="G361" i="14"/>
  <c r="D361" i="14"/>
  <c r="A361" i="14" s="1"/>
  <c r="B361" i="14"/>
  <c r="AP360" i="14"/>
  <c r="AD360" i="14"/>
  <c r="AC360" i="14"/>
  <c r="AB360" i="14"/>
  <c r="V360" i="14"/>
  <c r="S360" i="14"/>
  <c r="G360" i="14"/>
  <c r="D360" i="14"/>
  <c r="A360" i="14" s="1"/>
  <c r="B360" i="14"/>
  <c r="AP359" i="14"/>
  <c r="AD359" i="14"/>
  <c r="AC359" i="14"/>
  <c r="AB359" i="14"/>
  <c r="V359" i="14"/>
  <c r="S359" i="14"/>
  <c r="G359" i="14"/>
  <c r="D359" i="14"/>
  <c r="A359" i="14" s="1"/>
  <c r="B359" i="14"/>
  <c r="AD358" i="14"/>
  <c r="AC358" i="14"/>
  <c r="AB358" i="14"/>
  <c r="V358" i="14"/>
  <c r="S358" i="14"/>
  <c r="G358" i="14"/>
  <c r="D358" i="14"/>
  <c r="A358" i="14" s="1"/>
  <c r="B358" i="14"/>
  <c r="AP357" i="14"/>
  <c r="AD357" i="14"/>
  <c r="AC357" i="14"/>
  <c r="AB357" i="14"/>
  <c r="V357" i="14"/>
  <c r="S357" i="14"/>
  <c r="G357" i="14"/>
  <c r="D357" i="14"/>
  <c r="A357" i="14" s="1"/>
  <c r="B357" i="14"/>
  <c r="AP356" i="14"/>
  <c r="AD356" i="14"/>
  <c r="AC356" i="14"/>
  <c r="AB356" i="14"/>
  <c r="V356" i="14"/>
  <c r="S356" i="14"/>
  <c r="G356" i="14"/>
  <c r="D356" i="14"/>
  <c r="A356" i="14" s="1"/>
  <c r="B356" i="14"/>
  <c r="AP355" i="14"/>
  <c r="AD355" i="14"/>
  <c r="AC355" i="14"/>
  <c r="AB355" i="14"/>
  <c r="V355" i="14"/>
  <c r="S355" i="14"/>
  <c r="G355" i="14"/>
  <c r="D355" i="14"/>
  <c r="A355" i="14" s="1"/>
  <c r="B355" i="14"/>
  <c r="AP354" i="14"/>
  <c r="AD354" i="14"/>
  <c r="AC354" i="14"/>
  <c r="AB354" i="14"/>
  <c r="V354" i="14"/>
  <c r="S354" i="14"/>
  <c r="G354" i="14"/>
  <c r="D354" i="14"/>
  <c r="A354" i="14" s="1"/>
  <c r="B354" i="14"/>
  <c r="AP353" i="14"/>
  <c r="AD353" i="14"/>
  <c r="AC353" i="14"/>
  <c r="AB353" i="14"/>
  <c r="V353" i="14"/>
  <c r="S353" i="14"/>
  <c r="G353" i="14"/>
  <c r="D353" i="14"/>
  <c r="A353" i="14" s="1"/>
  <c r="B353" i="14"/>
  <c r="AP352" i="14"/>
  <c r="AD352" i="14"/>
  <c r="AC352" i="14"/>
  <c r="AB352" i="14"/>
  <c r="V352" i="14"/>
  <c r="S352" i="14"/>
  <c r="G352" i="14"/>
  <c r="D352" i="14"/>
  <c r="A352" i="14" s="1"/>
  <c r="B352" i="14"/>
  <c r="AP351" i="14"/>
  <c r="AD351" i="14"/>
  <c r="AC351" i="14"/>
  <c r="AB351" i="14"/>
  <c r="V351" i="14"/>
  <c r="S351" i="14"/>
  <c r="G351" i="14"/>
  <c r="D351" i="14"/>
  <c r="A351" i="14" s="1"/>
  <c r="B351" i="14"/>
  <c r="AD350" i="14"/>
  <c r="AC350" i="14"/>
  <c r="AB350" i="14"/>
  <c r="V350" i="14"/>
  <c r="S350" i="14"/>
  <c r="G350" i="14"/>
  <c r="D350" i="14"/>
  <c r="A350" i="14" s="1"/>
  <c r="B350" i="14"/>
  <c r="AP349" i="14"/>
  <c r="AD349" i="14"/>
  <c r="AC349" i="14"/>
  <c r="AB349" i="14"/>
  <c r="V349" i="14"/>
  <c r="S349" i="14"/>
  <c r="G349" i="14"/>
  <c r="D349" i="14"/>
  <c r="A349" i="14" s="1"/>
  <c r="B349" i="14"/>
  <c r="AO348" i="14"/>
  <c r="AD348" i="14"/>
  <c r="AC348" i="14"/>
  <c r="AB348" i="14"/>
  <c r="V348" i="14"/>
  <c r="S348" i="14"/>
  <c r="P348" i="14"/>
  <c r="G348" i="14"/>
  <c r="D348" i="14"/>
  <c r="A348" i="14" s="1"/>
  <c r="B348" i="14"/>
  <c r="AD347" i="14"/>
  <c r="AC347" i="14"/>
  <c r="AB347" i="14"/>
  <c r="V347" i="14"/>
  <c r="S347" i="14"/>
  <c r="G347" i="14"/>
  <c r="D347" i="14"/>
  <c r="A347" i="14" s="1"/>
  <c r="B347" i="14"/>
  <c r="AP346" i="14"/>
  <c r="AD346" i="14"/>
  <c r="AC346" i="14"/>
  <c r="AB346" i="14"/>
  <c r="V346" i="14"/>
  <c r="S346" i="14"/>
  <c r="G346" i="14"/>
  <c r="D346" i="14"/>
  <c r="A346" i="14" s="1"/>
  <c r="B346" i="14"/>
  <c r="AP345" i="14"/>
  <c r="AD345" i="14"/>
  <c r="AC345" i="14"/>
  <c r="AB345" i="14"/>
  <c r="V345" i="14"/>
  <c r="S345" i="14"/>
  <c r="G345" i="14"/>
  <c r="D345" i="14"/>
  <c r="A345" i="14" s="1"/>
  <c r="B345" i="14"/>
  <c r="AD344" i="14"/>
  <c r="AC344" i="14"/>
  <c r="AB344" i="14"/>
  <c r="V344" i="14"/>
  <c r="S344" i="14"/>
  <c r="G344" i="14"/>
  <c r="D344" i="14"/>
  <c r="A344" i="14" s="1"/>
  <c r="B344" i="14"/>
  <c r="AP343" i="14"/>
  <c r="AD343" i="14"/>
  <c r="AC343" i="14"/>
  <c r="AB343" i="14"/>
  <c r="V343" i="14"/>
  <c r="S343" i="14"/>
  <c r="G343" i="14"/>
  <c r="D343" i="14"/>
  <c r="A343" i="14" s="1"/>
  <c r="B343" i="14"/>
  <c r="AD342" i="14"/>
  <c r="AC342" i="14"/>
  <c r="AB342" i="14"/>
  <c r="V342" i="14"/>
  <c r="S342" i="14"/>
  <c r="G342" i="14"/>
  <c r="D342" i="14"/>
  <c r="A342" i="14" s="1"/>
  <c r="B342" i="14"/>
  <c r="AP341" i="14"/>
  <c r="AD341" i="14"/>
  <c r="AC341" i="14"/>
  <c r="AB341" i="14"/>
  <c r="V341" i="14"/>
  <c r="S341" i="14"/>
  <c r="G341" i="14"/>
  <c r="D341" i="14"/>
  <c r="A341" i="14" s="1"/>
  <c r="B341" i="14"/>
  <c r="AO340" i="14"/>
  <c r="AD340" i="14"/>
  <c r="AC340" i="14"/>
  <c r="AB340" i="14"/>
  <c r="V340" i="14"/>
  <c r="S340" i="14"/>
  <c r="P340" i="14"/>
  <c r="G340" i="14"/>
  <c r="D340" i="14"/>
  <c r="A340" i="14" s="1"/>
  <c r="B340" i="14"/>
  <c r="AD339" i="14"/>
  <c r="AC339" i="14"/>
  <c r="AB339" i="14"/>
  <c r="V339" i="14"/>
  <c r="S339" i="14"/>
  <c r="P339" i="14"/>
  <c r="G339" i="14"/>
  <c r="D339" i="14"/>
  <c r="A339" i="14" s="1"/>
  <c r="B339" i="14"/>
  <c r="AD338" i="14"/>
  <c r="AC338" i="14"/>
  <c r="AB338" i="14"/>
  <c r="V338" i="14"/>
  <c r="S338" i="14"/>
  <c r="G338" i="14"/>
  <c r="D338" i="14"/>
  <c r="A338" i="14" s="1"/>
  <c r="B338" i="14"/>
  <c r="AP337" i="14"/>
  <c r="AD337" i="14"/>
  <c r="AC337" i="14"/>
  <c r="AB337" i="14"/>
  <c r="V337" i="14"/>
  <c r="S337" i="14"/>
  <c r="G337" i="14"/>
  <c r="D337" i="14"/>
  <c r="B337" i="14"/>
  <c r="AP336" i="14"/>
  <c r="AD336" i="14"/>
  <c r="AC336" i="14"/>
  <c r="AB336" i="14"/>
  <c r="V336" i="14"/>
  <c r="S336" i="14"/>
  <c r="G336" i="14"/>
  <c r="D336" i="14"/>
  <c r="B336" i="14"/>
  <c r="AP335" i="14"/>
  <c r="AD335" i="14"/>
  <c r="AC335" i="14"/>
  <c r="AB335" i="14"/>
  <c r="V335" i="14"/>
  <c r="S335" i="14"/>
  <c r="G335" i="14"/>
  <c r="D335" i="14"/>
  <c r="B335" i="14"/>
  <c r="AP334" i="14"/>
  <c r="AO334" i="14"/>
  <c r="AD334" i="14"/>
  <c r="AC334" i="14"/>
  <c r="AB334" i="14"/>
  <c r="V334" i="14"/>
  <c r="S334" i="14"/>
  <c r="G334" i="14"/>
  <c r="D334" i="14"/>
  <c r="B334" i="14"/>
  <c r="AP333" i="14"/>
  <c r="AD333" i="14"/>
  <c r="AC333" i="14"/>
  <c r="AB333" i="14"/>
  <c r="V333" i="14"/>
  <c r="S333" i="14"/>
  <c r="G333" i="14"/>
  <c r="D333" i="14"/>
  <c r="B333" i="14"/>
  <c r="AP332" i="14"/>
  <c r="AD332" i="14"/>
  <c r="AC332" i="14"/>
  <c r="AB332" i="14"/>
  <c r="V332" i="14"/>
  <c r="S332" i="14"/>
  <c r="G332" i="14"/>
  <c r="D332" i="14"/>
  <c r="B332" i="14"/>
  <c r="AP331" i="14"/>
  <c r="AD331" i="14"/>
  <c r="AC331" i="14"/>
  <c r="AB331" i="14"/>
  <c r="V331" i="14"/>
  <c r="S331" i="14"/>
  <c r="P331" i="14"/>
  <c r="G331" i="14"/>
  <c r="D331" i="14"/>
  <c r="B331" i="14"/>
  <c r="AP330" i="14"/>
  <c r="AO330" i="14"/>
  <c r="AD330" i="14"/>
  <c r="AC330" i="14"/>
  <c r="AB330" i="14"/>
  <c r="V330" i="14"/>
  <c r="S330" i="14"/>
  <c r="G330" i="14"/>
  <c r="D330" i="14"/>
  <c r="B330" i="14"/>
  <c r="AP329" i="14"/>
  <c r="AD329" i="14"/>
  <c r="AC329" i="14"/>
  <c r="AB329" i="14"/>
  <c r="V329" i="14"/>
  <c r="S329" i="14"/>
  <c r="G329" i="14"/>
  <c r="D329" i="14"/>
  <c r="B329" i="14"/>
  <c r="AP328" i="14"/>
  <c r="AD328" i="14"/>
  <c r="AC328" i="14"/>
  <c r="AB328" i="14"/>
  <c r="V328" i="14"/>
  <c r="S328" i="14"/>
  <c r="P328" i="14"/>
  <c r="G328" i="14"/>
  <c r="D328" i="14"/>
  <c r="B328" i="14"/>
  <c r="AP327" i="14"/>
  <c r="AD327" i="14"/>
  <c r="AC327" i="14"/>
  <c r="AB327" i="14"/>
  <c r="V327" i="14"/>
  <c r="S327" i="14"/>
  <c r="G327" i="14"/>
  <c r="D327" i="14"/>
  <c r="B327" i="14"/>
  <c r="AP326" i="14"/>
  <c r="AO326" i="14"/>
  <c r="AD326" i="14"/>
  <c r="AC326" i="14"/>
  <c r="AB326" i="14"/>
  <c r="V326" i="14"/>
  <c r="S326" i="14"/>
  <c r="G326" i="14"/>
  <c r="D326" i="14"/>
  <c r="B326" i="14"/>
  <c r="AP325" i="14"/>
  <c r="AD325" i="14"/>
  <c r="AC325" i="14"/>
  <c r="AB325" i="14"/>
  <c r="V325" i="14"/>
  <c r="S325" i="14"/>
  <c r="G325" i="14"/>
  <c r="D325" i="14"/>
  <c r="B325" i="14"/>
  <c r="AP324" i="14"/>
  <c r="AD324" i="14"/>
  <c r="AC324" i="14"/>
  <c r="AB324" i="14"/>
  <c r="V324" i="14"/>
  <c r="S324" i="14"/>
  <c r="G324" i="14"/>
  <c r="D324" i="14"/>
  <c r="B324" i="14"/>
  <c r="AP323" i="14"/>
  <c r="AD323" i="14"/>
  <c r="AC323" i="14"/>
  <c r="AB323" i="14"/>
  <c r="V323" i="14"/>
  <c r="S323" i="14"/>
  <c r="P323" i="14"/>
  <c r="G323" i="14"/>
  <c r="D323" i="14"/>
  <c r="B323" i="14"/>
  <c r="AP322" i="14"/>
  <c r="AO322" i="14"/>
  <c r="AD322" i="14"/>
  <c r="AC322" i="14"/>
  <c r="AB322" i="14"/>
  <c r="V322" i="14"/>
  <c r="S322" i="14"/>
  <c r="P322" i="14"/>
  <c r="G322" i="14"/>
  <c r="D322" i="14"/>
  <c r="B322" i="14"/>
  <c r="AP321" i="14"/>
  <c r="AD321" i="14"/>
  <c r="AC321" i="14"/>
  <c r="AB321" i="14"/>
  <c r="V321" i="14"/>
  <c r="S321" i="14"/>
  <c r="G321" i="14"/>
  <c r="D321" i="14"/>
  <c r="B321" i="14"/>
  <c r="AP320" i="14"/>
  <c r="AO320" i="14"/>
  <c r="AD320" i="14"/>
  <c r="AC320" i="14"/>
  <c r="AB320" i="14"/>
  <c r="V320" i="14"/>
  <c r="S320" i="14"/>
  <c r="G320" i="14"/>
  <c r="D320" i="14"/>
  <c r="B320" i="14"/>
  <c r="AP319" i="14"/>
  <c r="AD319" i="14"/>
  <c r="AC319" i="14"/>
  <c r="AB319" i="14"/>
  <c r="V319" i="14"/>
  <c r="S319" i="14"/>
  <c r="P319" i="14"/>
  <c r="G319" i="14"/>
  <c r="D319" i="14"/>
  <c r="B319" i="14"/>
  <c r="AP318" i="14"/>
  <c r="AO318" i="14"/>
  <c r="AD318" i="14"/>
  <c r="AC318" i="14"/>
  <c r="AB318" i="14"/>
  <c r="V318" i="14"/>
  <c r="S318" i="14"/>
  <c r="P318" i="14"/>
  <c r="G318" i="14"/>
  <c r="D318" i="14"/>
  <c r="B318" i="14"/>
  <c r="AP317" i="14"/>
  <c r="AD317" i="14"/>
  <c r="AC317" i="14"/>
  <c r="AB317" i="14"/>
  <c r="V317" i="14"/>
  <c r="S317" i="14"/>
  <c r="G317" i="14"/>
  <c r="D317" i="14"/>
  <c r="B317" i="14"/>
  <c r="AP316" i="14"/>
  <c r="AD316" i="14"/>
  <c r="AC316" i="14"/>
  <c r="AB316" i="14"/>
  <c r="V316" i="14"/>
  <c r="S316" i="14"/>
  <c r="G316" i="14"/>
  <c r="D316" i="14"/>
  <c r="B316" i="14"/>
  <c r="AP315" i="14"/>
  <c r="AD315" i="14"/>
  <c r="AC315" i="14"/>
  <c r="AB315" i="14"/>
  <c r="V315" i="14"/>
  <c r="S315" i="14"/>
  <c r="G315" i="14"/>
  <c r="D315" i="14"/>
  <c r="B315" i="14"/>
  <c r="AP314" i="14"/>
  <c r="AD314" i="14"/>
  <c r="AC314" i="14"/>
  <c r="AB314" i="14"/>
  <c r="V314" i="14"/>
  <c r="S314" i="14"/>
  <c r="G314" i="14"/>
  <c r="D314" i="14"/>
  <c r="B314" i="14"/>
  <c r="AP313" i="14"/>
  <c r="AD313" i="14"/>
  <c r="AC313" i="14"/>
  <c r="AB313" i="14"/>
  <c r="V313" i="14"/>
  <c r="S313" i="14"/>
  <c r="G313" i="14"/>
  <c r="D313" i="14"/>
  <c r="B313" i="14"/>
  <c r="AP312" i="14"/>
  <c r="AD312" i="14"/>
  <c r="AC312" i="14"/>
  <c r="AB312" i="14"/>
  <c r="V312" i="14"/>
  <c r="S312" i="14"/>
  <c r="G312" i="14"/>
  <c r="D312" i="14"/>
  <c r="B312" i="14"/>
  <c r="AP311" i="14"/>
  <c r="AD311" i="14"/>
  <c r="AC311" i="14"/>
  <c r="AB311" i="14"/>
  <c r="V311" i="14"/>
  <c r="S311" i="14"/>
  <c r="G311" i="14"/>
  <c r="D311" i="14"/>
  <c r="B311" i="14"/>
  <c r="AP310" i="14"/>
  <c r="AD310" i="14"/>
  <c r="AC310" i="14"/>
  <c r="AB310" i="14"/>
  <c r="V310" i="14"/>
  <c r="S310" i="14"/>
  <c r="G310" i="14"/>
  <c r="D310" i="14"/>
  <c r="B310" i="14"/>
  <c r="AP309" i="14"/>
  <c r="AD309" i="14"/>
  <c r="AC309" i="14"/>
  <c r="AB309" i="14"/>
  <c r="V309" i="14"/>
  <c r="S309" i="14"/>
  <c r="G309" i="14"/>
  <c r="D309" i="14"/>
  <c r="B309" i="14"/>
  <c r="AP308" i="14"/>
  <c r="AD308" i="14"/>
  <c r="AC308" i="14"/>
  <c r="AB308" i="14"/>
  <c r="V308" i="14"/>
  <c r="S308" i="14"/>
  <c r="G308" i="14"/>
  <c r="D308" i="14"/>
  <c r="D378" i="14" s="1"/>
  <c r="D16" i="9" s="1"/>
  <c r="B308" i="14"/>
  <c r="AD307" i="14"/>
  <c r="AC307" i="14"/>
  <c r="AB307" i="14"/>
  <c r="V307" i="14"/>
  <c r="S307" i="14"/>
  <c r="G307" i="14"/>
  <c r="D307" i="14"/>
  <c r="B307" i="14"/>
  <c r="AD306" i="14"/>
  <c r="AC306" i="14"/>
  <c r="AB306" i="14"/>
  <c r="V306" i="14"/>
  <c r="S306" i="14"/>
  <c r="G306" i="14"/>
  <c r="D306" i="14"/>
  <c r="B306" i="14"/>
  <c r="AD305" i="14"/>
  <c r="AC305" i="14"/>
  <c r="AB305" i="14"/>
  <c r="V305" i="14"/>
  <c r="S305" i="14"/>
  <c r="G305" i="14"/>
  <c r="D305" i="14"/>
  <c r="B305" i="14"/>
  <c r="AD304" i="14"/>
  <c r="AC304" i="14"/>
  <c r="AB304" i="14"/>
  <c r="V304" i="14"/>
  <c r="S304" i="14"/>
  <c r="G304" i="14"/>
  <c r="D304" i="14"/>
  <c r="B304" i="14"/>
  <c r="AD303" i="14"/>
  <c r="AC303" i="14"/>
  <c r="AB303" i="14"/>
  <c r="V303" i="14"/>
  <c r="S303" i="14"/>
  <c r="G303" i="14"/>
  <c r="D303" i="14"/>
  <c r="B303" i="14"/>
  <c r="AD302" i="14"/>
  <c r="AC302" i="14"/>
  <c r="AB302" i="14"/>
  <c r="V302" i="14"/>
  <c r="S302" i="14"/>
  <c r="G302" i="14"/>
  <c r="D302" i="14"/>
  <c r="B302" i="14"/>
  <c r="AD301" i="14"/>
  <c r="AC301" i="14"/>
  <c r="AB301" i="14"/>
  <c r="V301" i="14"/>
  <c r="S301" i="14"/>
  <c r="G301" i="14"/>
  <c r="D301" i="14"/>
  <c r="B301" i="14"/>
  <c r="AD300" i="14"/>
  <c r="AC300" i="14"/>
  <c r="AB300" i="14"/>
  <c r="V300" i="14"/>
  <c r="S300" i="14"/>
  <c r="G300" i="14"/>
  <c r="D300" i="14"/>
  <c r="B300" i="14"/>
  <c r="AD299" i="14"/>
  <c r="AC299" i="14"/>
  <c r="AB299" i="14"/>
  <c r="V299" i="14"/>
  <c r="S299" i="14"/>
  <c r="G299" i="14"/>
  <c r="D299" i="14"/>
  <c r="B299" i="14"/>
  <c r="AD298" i="14"/>
  <c r="AC298" i="14"/>
  <c r="AB298" i="14"/>
  <c r="V298" i="14"/>
  <c r="S298" i="14"/>
  <c r="G298" i="14"/>
  <c r="D298" i="14"/>
  <c r="B298" i="14"/>
  <c r="AD297" i="14"/>
  <c r="AC297" i="14"/>
  <c r="AB297" i="14"/>
  <c r="V297" i="14"/>
  <c r="S297" i="14"/>
  <c r="G297" i="14"/>
  <c r="D297" i="14"/>
  <c r="B297" i="14"/>
  <c r="AD296" i="14"/>
  <c r="AC296" i="14"/>
  <c r="AB296" i="14"/>
  <c r="V296" i="14"/>
  <c r="S296" i="14"/>
  <c r="G296" i="14"/>
  <c r="D296" i="14"/>
  <c r="B296" i="14"/>
  <c r="AD295" i="14"/>
  <c r="AC295" i="14"/>
  <c r="AB295" i="14"/>
  <c r="V295" i="14"/>
  <c r="S295" i="14"/>
  <c r="G295" i="14"/>
  <c r="D295" i="14"/>
  <c r="B295" i="14"/>
  <c r="AD294" i="14"/>
  <c r="AC294" i="14"/>
  <c r="AB294" i="14"/>
  <c r="V294" i="14"/>
  <c r="S294" i="14"/>
  <c r="G294" i="14"/>
  <c r="D294" i="14"/>
  <c r="B294" i="14"/>
  <c r="AD293" i="14"/>
  <c r="AC293" i="14"/>
  <c r="AB293" i="14"/>
  <c r="V293" i="14"/>
  <c r="S293" i="14"/>
  <c r="G293" i="14"/>
  <c r="D293" i="14"/>
  <c r="B293" i="14"/>
  <c r="AD292" i="14"/>
  <c r="AC292" i="14"/>
  <c r="AB292" i="14"/>
  <c r="V292" i="14"/>
  <c r="S292" i="14"/>
  <c r="G292" i="14"/>
  <c r="D292" i="14"/>
  <c r="B292" i="14"/>
  <c r="AD291" i="14"/>
  <c r="AC291" i="14"/>
  <c r="AB291" i="14"/>
  <c r="V291" i="14"/>
  <c r="S291" i="14"/>
  <c r="G291" i="14"/>
  <c r="D291" i="14"/>
  <c r="B291" i="14"/>
  <c r="AD290" i="14"/>
  <c r="AC290" i="14"/>
  <c r="AB290" i="14"/>
  <c r="V290" i="14"/>
  <c r="S290" i="14"/>
  <c r="G290" i="14"/>
  <c r="D290" i="14"/>
  <c r="B290" i="14"/>
  <c r="AD289" i="14"/>
  <c r="AC289" i="14"/>
  <c r="AB289" i="14"/>
  <c r="V289" i="14"/>
  <c r="A337" i="14" l="1"/>
  <c r="D379" i="14"/>
  <c r="D17" i="9" s="1"/>
  <c r="C17" i="19" s="1"/>
  <c r="C16" i="19"/>
  <c r="D38" i="9"/>
  <c r="A336" i="14"/>
  <c r="AO308" i="14"/>
  <c r="AO309" i="14"/>
  <c r="AO310" i="14"/>
  <c r="AO311" i="14"/>
  <c r="AO312" i="14"/>
  <c r="AO313" i="14"/>
  <c r="AO314" i="14"/>
  <c r="AO315" i="14"/>
  <c r="AO316" i="14"/>
  <c r="AO317" i="14"/>
  <c r="T362" i="14"/>
  <c r="T350" i="14"/>
  <c r="T352" i="14"/>
  <c r="T356" i="14"/>
  <c r="AO357" i="14"/>
  <c r="AE358" i="14"/>
  <c r="AP358" i="14"/>
  <c r="AE359" i="14"/>
  <c r="AO359" i="14"/>
  <c r="AE360" i="14"/>
  <c r="T361" i="14"/>
  <c r="Q362" i="14"/>
  <c r="A290" i="14"/>
  <c r="AP289" i="14" s="1"/>
  <c r="AO289" i="14" s="1"/>
  <c r="AE290" i="14"/>
  <c r="A291" i="14"/>
  <c r="AP290" i="14" s="1"/>
  <c r="AO290" i="14" s="1"/>
  <c r="AE291" i="14"/>
  <c r="A292" i="14"/>
  <c r="AP291" i="14" s="1"/>
  <c r="AO291" i="14" s="1"/>
  <c r="AE292" i="14"/>
  <c r="A293" i="14"/>
  <c r="AP292" i="14" s="1"/>
  <c r="AO292" i="14" s="1"/>
  <c r="AE293" i="14"/>
  <c r="A294" i="14"/>
  <c r="AP293" i="14" s="1"/>
  <c r="AO293" i="14" s="1"/>
  <c r="AE294" i="14"/>
  <c r="A295" i="14"/>
  <c r="AP294" i="14" s="1"/>
  <c r="AO294" i="14" s="1"/>
  <c r="AE295" i="14"/>
  <c r="A296" i="14"/>
  <c r="AP295" i="14" s="1"/>
  <c r="AO295" i="14" s="1"/>
  <c r="AE296" i="14"/>
  <c r="A297" i="14"/>
  <c r="AP296" i="14" s="1"/>
  <c r="AO296" i="14" s="1"/>
  <c r="AE297" i="14"/>
  <c r="A298" i="14"/>
  <c r="AP297" i="14" s="1"/>
  <c r="AO297" i="14" s="1"/>
  <c r="AE298" i="14"/>
  <c r="A299" i="14"/>
  <c r="AP298" i="14" s="1"/>
  <c r="AO298" i="14" s="1"/>
  <c r="T299" i="14"/>
  <c r="T300" i="14"/>
  <c r="AE301" i="14"/>
  <c r="A302" i="14"/>
  <c r="AP301" i="14" s="1"/>
  <c r="AO301" i="14" s="1"/>
  <c r="AE302" i="14"/>
  <c r="A303" i="14"/>
  <c r="AP302" i="14" s="1"/>
  <c r="AO302" i="14" s="1"/>
  <c r="T303" i="14"/>
  <c r="T304" i="14"/>
  <c r="AE305" i="14"/>
  <c r="A306" i="14"/>
  <c r="AP305" i="14" s="1"/>
  <c r="AE306" i="14"/>
  <c r="A307" i="14"/>
  <c r="AP306" i="14" s="1"/>
  <c r="T307" i="14"/>
  <c r="A308" i="14"/>
  <c r="T330" i="14"/>
  <c r="AE329" i="14"/>
  <c r="Q330" i="14"/>
  <c r="T336" i="14"/>
  <c r="AO337" i="14"/>
  <c r="AE338" i="14"/>
  <c r="AP338" i="14"/>
  <c r="AO341" i="14"/>
  <c r="AE342" i="14"/>
  <c r="AP342" i="14"/>
  <c r="AE343" i="14"/>
  <c r="AO343" i="14"/>
  <c r="AE344" i="14"/>
  <c r="AP344" i="14"/>
  <c r="AE345" i="14"/>
  <c r="AO345" i="14"/>
  <c r="AE346" i="14"/>
  <c r="T347" i="14"/>
  <c r="T349" i="14"/>
  <c r="Q350" i="14"/>
  <c r="T351" i="14"/>
  <c r="Q352" i="14"/>
  <c r="T366" i="14"/>
  <c r="T320" i="14"/>
  <c r="T321" i="14"/>
  <c r="A322" i="14"/>
  <c r="AE322" i="14"/>
  <c r="A323" i="14"/>
  <c r="AE323" i="14"/>
  <c r="AE324" i="14"/>
  <c r="AO324" i="14"/>
  <c r="AO325" i="14"/>
  <c r="AE327" i="14"/>
  <c r="AO327" i="14"/>
  <c r="T332" i="14"/>
  <c r="A333" i="14"/>
  <c r="T333" i="14"/>
  <c r="A334" i="14"/>
  <c r="T334" i="14"/>
  <c r="T335" i="14"/>
  <c r="Q336" i="14"/>
  <c r="AP339" i="14"/>
  <c r="AO353" i="14"/>
  <c r="AE354" i="14"/>
  <c r="T355" i="14"/>
  <c r="Q356" i="14"/>
  <c r="AO363" i="14"/>
  <c r="AE364" i="14"/>
  <c r="Q366" i="14"/>
  <c r="AE300" i="14"/>
  <c r="Q300" i="14"/>
  <c r="Q301" i="14"/>
  <c r="T301" i="14"/>
  <c r="AE304" i="14"/>
  <c r="Q304" i="14"/>
  <c r="P304" i="14" s="1"/>
  <c r="Q305" i="14"/>
  <c r="T305" i="14"/>
  <c r="T308" i="14"/>
  <c r="A309" i="14"/>
  <c r="T309" i="14"/>
  <c r="A310" i="14"/>
  <c r="T310" i="14"/>
  <c r="A311" i="14"/>
  <c r="T311" i="14"/>
  <c r="A312" i="14"/>
  <c r="T312" i="14"/>
  <c r="A313" i="14"/>
  <c r="T313" i="14"/>
  <c r="A314" i="14"/>
  <c r="T314" i="14"/>
  <c r="A315" i="14"/>
  <c r="T315" i="14"/>
  <c r="A316" i="14"/>
  <c r="T316" i="14"/>
  <c r="A317" i="14"/>
  <c r="T317" i="14"/>
  <c r="A318" i="14"/>
  <c r="AE318" i="14"/>
  <c r="A319" i="14"/>
  <c r="AE319" i="14"/>
  <c r="AE320" i="14"/>
  <c r="AE321" i="14"/>
  <c r="AO321" i="14"/>
  <c r="T324" i="14"/>
  <c r="A325" i="14"/>
  <c r="T325" i="14"/>
  <c r="A326" i="14"/>
  <c r="T326" i="14"/>
  <c r="T327" i="14"/>
  <c r="A328" i="14"/>
  <c r="AE328" i="14"/>
  <c r="Q329" i="14"/>
  <c r="T329" i="14"/>
  <c r="AE330" i="14"/>
  <c r="A331" i="14"/>
  <c r="AE331" i="14"/>
  <c r="AE332" i="14"/>
  <c r="AO332" i="14"/>
  <c r="AO333" i="14"/>
  <c r="AE335" i="14"/>
  <c r="AO335" i="14"/>
  <c r="AE336" i="14"/>
  <c r="T337" i="14"/>
  <c r="Q338" i="14"/>
  <c r="T338" i="14"/>
  <c r="AE339" i="14"/>
  <c r="T339" i="14"/>
  <c r="AE340" i="14"/>
  <c r="T340" i="14"/>
  <c r="T341" i="14"/>
  <c r="Q342" i="14"/>
  <c r="T342" i="14"/>
  <c r="T343" i="14"/>
  <c r="Q344" i="14"/>
  <c r="T344" i="14"/>
  <c r="T345" i="14"/>
  <c r="Q346" i="14"/>
  <c r="T346" i="14"/>
  <c r="AE348" i="14"/>
  <c r="AO349" i="14"/>
  <c r="AE350" i="14"/>
  <c r="AP350" i="14"/>
  <c r="AE351" i="14"/>
  <c r="AO351" i="14"/>
  <c r="AE352" i="14"/>
  <c r="T353" i="14"/>
  <c r="Q354" i="14"/>
  <c r="T354" i="14"/>
  <c r="AO355" i="14"/>
  <c r="AE356" i="14"/>
  <c r="T357" i="14"/>
  <c r="Q358" i="14"/>
  <c r="T358" i="14"/>
  <c r="T359" i="14"/>
  <c r="Q360" i="14"/>
  <c r="T360" i="14"/>
  <c r="AO361" i="14"/>
  <c r="AE362" i="14"/>
  <c r="T363" i="14"/>
  <c r="Q364" i="14"/>
  <c r="T364" i="14"/>
  <c r="AE366" i="14"/>
  <c r="AP366" i="14"/>
  <c r="T290" i="14"/>
  <c r="T291" i="14"/>
  <c r="T294" i="14"/>
  <c r="T297" i="14"/>
  <c r="P300" i="14"/>
  <c r="T302" i="14"/>
  <c r="P305" i="14"/>
  <c r="AO305" i="14"/>
  <c r="T306" i="14"/>
  <c r="AO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Q318" i="14"/>
  <c r="T318" i="14"/>
  <c r="Q319" i="14"/>
  <c r="T319" i="14"/>
  <c r="AO319" i="14"/>
  <c r="P320" i="14"/>
  <c r="P321" i="14"/>
  <c r="Q322" i="14"/>
  <c r="T322" i="14"/>
  <c r="Q323" i="14"/>
  <c r="T323" i="14"/>
  <c r="AO323" i="14"/>
  <c r="P324" i="14"/>
  <c r="AE325" i="14"/>
  <c r="AE326" i="14"/>
  <c r="P327" i="14"/>
  <c r="Q328" i="14"/>
  <c r="T328" i="14"/>
  <c r="AO328" i="14"/>
  <c r="P329" i="14"/>
  <c r="AO329" i="14"/>
  <c r="P330" i="14"/>
  <c r="Q331" i="14"/>
  <c r="T331" i="14"/>
  <c r="AO331" i="14"/>
  <c r="P332" i="14"/>
  <c r="AE333" i="14"/>
  <c r="AE334" i="14"/>
  <c r="P335" i="14"/>
  <c r="P336" i="14"/>
  <c r="AO336" i="14"/>
  <c r="AE337" i="14"/>
  <c r="P338" i="14"/>
  <c r="AO338" i="14"/>
  <c r="AO339" i="14"/>
  <c r="AE341" i="14"/>
  <c r="P342" i="14"/>
  <c r="AO342" i="14"/>
  <c r="P343" i="14"/>
  <c r="P344" i="14"/>
  <c r="AO344" i="14"/>
  <c r="P345" i="14"/>
  <c r="P346" i="14"/>
  <c r="AO346" i="14"/>
  <c r="AE347" i="14"/>
  <c r="Q348" i="14"/>
  <c r="T348" i="14"/>
  <c r="AE349" i="14"/>
  <c r="P350" i="14"/>
  <c r="AO350" i="14"/>
  <c r="P351" i="14"/>
  <c r="P352" i="14"/>
  <c r="AO352" i="14"/>
  <c r="AE353" i="14"/>
  <c r="P354" i="14"/>
  <c r="AO354" i="14"/>
  <c r="AE355" i="14"/>
  <c r="P356" i="14"/>
  <c r="AO356" i="14"/>
  <c r="AE357" i="14"/>
  <c r="P358" i="14"/>
  <c r="AO358" i="14"/>
  <c r="P359" i="14"/>
  <c r="P360" i="14"/>
  <c r="AO360" i="14"/>
  <c r="AE361" i="14"/>
  <c r="P362" i="14"/>
  <c r="AO362" i="14"/>
  <c r="AE363" i="14"/>
  <c r="P364" i="14"/>
  <c r="AO364" i="14"/>
  <c r="P366" i="14"/>
  <c r="AO366" i="14"/>
  <c r="T292" i="14"/>
  <c r="T293" i="14"/>
  <c r="T295" i="14"/>
  <c r="T296" i="14"/>
  <c r="T298" i="14"/>
  <c r="AE299" i="14"/>
  <c r="P301" i="14"/>
  <c r="AE303" i="14"/>
  <c r="Q290" i="14"/>
  <c r="P290" i="14" s="1"/>
  <c r="Q291" i="14"/>
  <c r="P291" i="14" s="1"/>
  <c r="Q292" i="14"/>
  <c r="P292" i="14" s="1"/>
  <c r="Q293" i="14"/>
  <c r="P293" i="14" s="1"/>
  <c r="Q294" i="14"/>
  <c r="P294" i="14" s="1"/>
  <c r="Q295" i="14"/>
  <c r="P295" i="14" s="1"/>
  <c r="Q296" i="14"/>
  <c r="P296" i="14" s="1"/>
  <c r="Q297" i="14"/>
  <c r="P297" i="14" s="1"/>
  <c r="Q298" i="14"/>
  <c r="P298" i="14" s="1"/>
  <c r="Q299" i="14"/>
  <c r="P299" i="14" s="1"/>
  <c r="A300" i="14"/>
  <c r="AP299" i="14" s="1"/>
  <c r="AO299" i="14" s="1"/>
  <c r="A301" i="14"/>
  <c r="AP300" i="14" s="1"/>
  <c r="AO300" i="14" s="1"/>
  <c r="Q302" i="14"/>
  <c r="P302" i="14" s="1"/>
  <c r="Q303" i="14"/>
  <c r="P303" i="14" s="1"/>
  <c r="A304" i="14"/>
  <c r="AP303" i="14" s="1"/>
  <c r="AO303" i="14" s="1"/>
  <c r="A305" i="14"/>
  <c r="AP304" i="14" s="1"/>
  <c r="AO304" i="14" s="1"/>
  <c r="Q306" i="14"/>
  <c r="P306" i="14" s="1"/>
  <c r="Q307" i="14"/>
  <c r="P307" i="14" s="1"/>
  <c r="AP307" i="14"/>
  <c r="AO307" i="14" s="1"/>
  <c r="Q308" i="14"/>
  <c r="P308" i="14" s="1"/>
  <c r="Q309" i="14"/>
  <c r="P309" i="14" s="1"/>
  <c r="Q310" i="14"/>
  <c r="P310" i="14" s="1"/>
  <c r="Q311" i="14"/>
  <c r="P311" i="14" s="1"/>
  <c r="Q312" i="14"/>
  <c r="P312" i="14" s="1"/>
  <c r="Q313" i="14"/>
  <c r="P313" i="14" s="1"/>
  <c r="Q314" i="14"/>
  <c r="P314" i="14" s="1"/>
  <c r="Q315" i="14"/>
  <c r="P315" i="14" s="1"/>
  <c r="Q316" i="14"/>
  <c r="P316" i="14" s="1"/>
  <c r="Q317" i="14"/>
  <c r="P317" i="14" s="1"/>
  <c r="A320" i="14"/>
  <c r="Q320" i="14"/>
  <c r="A321" i="14"/>
  <c r="Q321" i="14"/>
  <c r="A324" i="14"/>
  <c r="Q324" i="14"/>
  <c r="Q325" i="14"/>
  <c r="P325" i="14" s="1"/>
  <c r="Q326" i="14"/>
  <c r="P326" i="14" s="1"/>
  <c r="A327" i="14"/>
  <c r="Q327" i="14"/>
  <c r="A329" i="14"/>
  <c r="A330" i="14"/>
  <c r="A332" i="14"/>
  <c r="Q332" i="14"/>
  <c r="Q333" i="14"/>
  <c r="P333" i="14" s="1"/>
  <c r="Q334" i="14"/>
  <c r="P334" i="14" s="1"/>
  <c r="A335" i="14"/>
  <c r="Q335" i="14"/>
  <c r="Q337" i="14"/>
  <c r="P337" i="14" s="1"/>
  <c r="Q339" i="14"/>
  <c r="Q340" i="14"/>
  <c r="AP340" i="14"/>
  <c r="Q341" i="14"/>
  <c r="P341" i="14" s="1"/>
  <c r="Q343" i="14"/>
  <c r="Q345" i="14"/>
  <c r="Q347" i="14"/>
  <c r="P347" i="14" s="1"/>
  <c r="AP347" i="14"/>
  <c r="AO347" i="14" s="1"/>
  <c r="AP348" i="14"/>
  <c r="Q349" i="14"/>
  <c r="P349" i="14" s="1"/>
  <c r="Q351" i="14"/>
  <c r="Q353" i="14"/>
  <c r="P353" i="14" s="1"/>
  <c r="Q355" i="14"/>
  <c r="P355" i="14" s="1"/>
  <c r="Q357" i="14"/>
  <c r="P357" i="14" s="1"/>
  <c r="Q359" i="14"/>
  <c r="Q361" i="14"/>
  <c r="P361" i="14" s="1"/>
  <c r="Q363" i="14"/>
  <c r="P363" i="14" s="1"/>
  <c r="S289" i="14"/>
  <c r="G289" i="14"/>
  <c r="D289" i="14"/>
  <c r="B289" i="14"/>
  <c r="AD288" i="14"/>
  <c r="AC288" i="14"/>
  <c r="AB288" i="14"/>
  <c r="V288" i="14"/>
  <c r="S288" i="14"/>
  <c r="G288" i="14"/>
  <c r="D288" i="14"/>
  <c r="B288" i="14"/>
  <c r="AD287" i="14"/>
  <c r="AC287" i="14"/>
  <c r="AB287" i="14"/>
  <c r="V287" i="14"/>
  <c r="S287" i="14"/>
  <c r="G287" i="14"/>
  <c r="D287" i="14"/>
  <c r="B287" i="14"/>
  <c r="AD286" i="14"/>
  <c r="AC286" i="14"/>
  <c r="AB286" i="14"/>
  <c r="V286" i="14"/>
  <c r="S286" i="14"/>
  <c r="G286" i="14"/>
  <c r="D286" i="14"/>
  <c r="B286" i="14"/>
  <c r="AD285" i="14"/>
  <c r="AC285" i="14"/>
  <c r="AB285" i="14"/>
  <c r="V285" i="14"/>
  <c r="S285" i="14"/>
  <c r="G285" i="14"/>
  <c r="D285" i="14"/>
  <c r="B285" i="14"/>
  <c r="AD284" i="14"/>
  <c r="AC284" i="14"/>
  <c r="AB284" i="14"/>
  <c r="V284" i="14"/>
  <c r="S284" i="14"/>
  <c r="G284" i="14"/>
  <c r="D284" i="14"/>
  <c r="B284" i="14"/>
  <c r="AD283" i="14"/>
  <c r="AC283" i="14"/>
  <c r="AB283" i="14"/>
  <c r="V283" i="14"/>
  <c r="S283" i="14"/>
  <c r="G283" i="14"/>
  <c r="D283" i="14"/>
  <c r="B283" i="14"/>
  <c r="AD282" i="14"/>
  <c r="AC282" i="14"/>
  <c r="AB282" i="14"/>
  <c r="V282" i="14"/>
  <c r="S282" i="14"/>
  <c r="G282" i="14"/>
  <c r="D282" i="14"/>
  <c r="B282" i="14"/>
  <c r="AD281" i="14"/>
  <c r="AC281" i="14"/>
  <c r="AB281" i="14"/>
  <c r="V281" i="14"/>
  <c r="S281" i="14"/>
  <c r="G281" i="14"/>
  <c r="D281" i="14"/>
  <c r="B281" i="14"/>
  <c r="AD280" i="14"/>
  <c r="AC280" i="14"/>
  <c r="AB280" i="14"/>
  <c r="V280" i="14"/>
  <c r="S280" i="14"/>
  <c r="G280" i="14"/>
  <c r="D280" i="14"/>
  <c r="B280" i="14"/>
  <c r="AD279" i="14"/>
  <c r="AC279" i="14"/>
  <c r="AB279" i="14"/>
  <c r="V279" i="14"/>
  <c r="S279" i="14"/>
  <c r="G279" i="14"/>
  <c r="D279" i="14"/>
  <c r="B279" i="14"/>
  <c r="AD278" i="14"/>
  <c r="AC278" i="14"/>
  <c r="AB278" i="14"/>
  <c r="V278" i="14"/>
  <c r="S278" i="14"/>
  <c r="G278" i="14"/>
  <c r="D278" i="14"/>
  <c r="B278" i="14"/>
  <c r="AD277" i="14"/>
  <c r="AC277" i="14"/>
  <c r="AB277" i="14"/>
  <c r="V277" i="14"/>
  <c r="S277" i="14"/>
  <c r="G277" i="14"/>
  <c r="D277" i="14"/>
  <c r="D377" i="14" s="1"/>
  <c r="D15" i="9" s="1"/>
  <c r="B277" i="14"/>
  <c r="AP276" i="14"/>
  <c r="AD276" i="14"/>
  <c r="AC276" i="14"/>
  <c r="AB276" i="14"/>
  <c r="V276" i="14"/>
  <c r="S276" i="14"/>
  <c r="G276" i="14"/>
  <c r="D276" i="14"/>
  <c r="A276" i="14" s="1"/>
  <c r="B276" i="14"/>
  <c r="AP275" i="14"/>
  <c r="AD275" i="14"/>
  <c r="AC275" i="14"/>
  <c r="AB275" i="14"/>
  <c r="V275" i="14"/>
  <c r="S275" i="14"/>
  <c r="G275" i="14"/>
  <c r="D275" i="14"/>
  <c r="A275" i="14" s="1"/>
  <c r="B275" i="14"/>
  <c r="AP274" i="14"/>
  <c r="AD274" i="14"/>
  <c r="AC274" i="14"/>
  <c r="AB274" i="14"/>
  <c r="V274" i="14"/>
  <c r="S274" i="14"/>
  <c r="G274" i="14"/>
  <c r="D274" i="14"/>
  <c r="A274" i="14" s="1"/>
  <c r="B274" i="14"/>
  <c r="AD273" i="14"/>
  <c r="AC273" i="14"/>
  <c r="AB273" i="14"/>
  <c r="V273" i="14"/>
  <c r="S273" i="14"/>
  <c r="G273" i="14"/>
  <c r="D273" i="14"/>
  <c r="A273" i="14" s="1"/>
  <c r="B273" i="14"/>
  <c r="AP272" i="14"/>
  <c r="AD272" i="14"/>
  <c r="AC272" i="14"/>
  <c r="AB272" i="14"/>
  <c r="V272" i="14"/>
  <c r="S272" i="14"/>
  <c r="G272" i="14"/>
  <c r="D272" i="14"/>
  <c r="A272" i="14" s="1"/>
  <c r="B272" i="14"/>
  <c r="AD271" i="14"/>
  <c r="AC271" i="14"/>
  <c r="AB271" i="14"/>
  <c r="V271" i="14"/>
  <c r="S271" i="14"/>
  <c r="G271" i="14"/>
  <c r="D271" i="14"/>
  <c r="A271" i="14" s="1"/>
  <c r="B271" i="14"/>
  <c r="AP270" i="14"/>
  <c r="AD270" i="14"/>
  <c r="AC270" i="14"/>
  <c r="AB270" i="14"/>
  <c r="V270" i="14"/>
  <c r="S270" i="14"/>
  <c r="G270" i="14"/>
  <c r="D270" i="14"/>
  <c r="A270" i="14" s="1"/>
  <c r="B270" i="14"/>
  <c r="AD269" i="14"/>
  <c r="AC269" i="14"/>
  <c r="AB269" i="14"/>
  <c r="V269" i="14"/>
  <c r="S269" i="14"/>
  <c r="P269" i="14"/>
  <c r="G269" i="14"/>
  <c r="D269" i="14"/>
  <c r="A269" i="14" s="1"/>
  <c r="B269" i="14"/>
  <c r="AD268" i="14"/>
  <c r="AC268" i="14"/>
  <c r="AB268" i="14"/>
  <c r="V268" i="14"/>
  <c r="S268" i="14"/>
  <c r="G268" i="14"/>
  <c r="D268" i="14"/>
  <c r="A268" i="14" s="1"/>
  <c r="B268" i="14"/>
  <c r="AD267" i="14"/>
  <c r="AC267" i="14"/>
  <c r="AB267" i="14"/>
  <c r="V267" i="14"/>
  <c r="S267" i="14"/>
  <c r="P267" i="14"/>
  <c r="G267" i="14"/>
  <c r="D267" i="14"/>
  <c r="A267" i="14" s="1"/>
  <c r="B267" i="14"/>
  <c r="AD266" i="14"/>
  <c r="AC266" i="14"/>
  <c r="AB266" i="14"/>
  <c r="V266" i="14"/>
  <c r="S266" i="14"/>
  <c r="G266" i="14"/>
  <c r="D266" i="14"/>
  <c r="A266" i="14" s="1"/>
  <c r="B266" i="14"/>
  <c r="AP265" i="14"/>
  <c r="AD265" i="14"/>
  <c r="AC265" i="14"/>
  <c r="AB265" i="14"/>
  <c r="V265" i="14"/>
  <c r="S265" i="14"/>
  <c r="G265" i="14"/>
  <c r="D265" i="14"/>
  <c r="A265" i="14" s="1"/>
  <c r="B265" i="14"/>
  <c r="AP264" i="14"/>
  <c r="AD264" i="14"/>
  <c r="AC264" i="14"/>
  <c r="AB264" i="14"/>
  <c r="V264" i="14"/>
  <c r="S264" i="14"/>
  <c r="G264" i="14"/>
  <c r="D264" i="14"/>
  <c r="A264" i="14" s="1"/>
  <c r="B264" i="14"/>
  <c r="AP263" i="14"/>
  <c r="AD263" i="14"/>
  <c r="AC263" i="14"/>
  <c r="AB263" i="14"/>
  <c r="V263" i="14"/>
  <c r="S263" i="14"/>
  <c r="G263" i="14"/>
  <c r="D263" i="14"/>
  <c r="A263" i="14" s="1"/>
  <c r="B263" i="14"/>
  <c r="AP262" i="14"/>
  <c r="AD262" i="14"/>
  <c r="AC262" i="14"/>
  <c r="AB262" i="14"/>
  <c r="V262" i="14"/>
  <c r="S262" i="14"/>
  <c r="G262" i="14"/>
  <c r="D262" i="14"/>
  <c r="A262" i="14" s="1"/>
  <c r="B262" i="14"/>
  <c r="AD261" i="14"/>
  <c r="AC261" i="14"/>
  <c r="AB261" i="14"/>
  <c r="V261" i="14"/>
  <c r="S261" i="14"/>
  <c r="G261" i="14"/>
  <c r="D261" i="14"/>
  <c r="A261" i="14" s="1"/>
  <c r="B261" i="14"/>
  <c r="AP260" i="14"/>
  <c r="AD260" i="14"/>
  <c r="AC260" i="14"/>
  <c r="AB260" i="14"/>
  <c r="V260" i="14"/>
  <c r="S260" i="14"/>
  <c r="G260" i="14"/>
  <c r="D260" i="14"/>
  <c r="A260" i="14" s="1"/>
  <c r="B260" i="14"/>
  <c r="AD259" i="14"/>
  <c r="AC259" i="14"/>
  <c r="AB259" i="14"/>
  <c r="V259" i="14"/>
  <c r="S259" i="14"/>
  <c r="G259" i="14"/>
  <c r="D259" i="14"/>
  <c r="A259" i="14" s="1"/>
  <c r="B259" i="14"/>
  <c r="AP258" i="14"/>
  <c r="AD258" i="14"/>
  <c r="AC258" i="14"/>
  <c r="AB258" i="14"/>
  <c r="V258" i="14"/>
  <c r="S258" i="14"/>
  <c r="G258" i="14"/>
  <c r="D258" i="14"/>
  <c r="A258" i="14" s="1"/>
  <c r="B258" i="14"/>
  <c r="AP257" i="14"/>
  <c r="AD257" i="14"/>
  <c r="AC257" i="14"/>
  <c r="AB257" i="14"/>
  <c r="V257" i="14"/>
  <c r="S257" i="14"/>
  <c r="P257" i="14"/>
  <c r="G257" i="14"/>
  <c r="D257" i="14"/>
  <c r="A257" i="14" s="1"/>
  <c r="B257" i="14"/>
  <c r="AD256" i="14"/>
  <c r="AC256" i="14"/>
  <c r="AB256" i="14"/>
  <c r="V256" i="14"/>
  <c r="S256" i="14"/>
  <c r="G256" i="14"/>
  <c r="D256" i="14"/>
  <c r="A256" i="14" s="1"/>
  <c r="B256" i="14"/>
  <c r="AD255" i="14"/>
  <c r="AC255" i="14"/>
  <c r="AB255" i="14"/>
  <c r="V255" i="14"/>
  <c r="S255" i="14"/>
  <c r="G255" i="14"/>
  <c r="D255" i="14"/>
  <c r="A255" i="14" s="1"/>
  <c r="B255" i="14"/>
  <c r="AO254" i="14"/>
  <c r="AD254" i="14"/>
  <c r="AC254" i="14"/>
  <c r="AB254" i="14"/>
  <c r="V254" i="14"/>
  <c r="S254" i="14"/>
  <c r="G254" i="14"/>
  <c r="D254" i="14"/>
  <c r="A254" i="14" s="1"/>
  <c r="B254" i="14"/>
  <c r="AD253" i="14"/>
  <c r="AC253" i="14"/>
  <c r="AB253" i="14"/>
  <c r="V253" i="14"/>
  <c r="S253" i="14"/>
  <c r="P253" i="14"/>
  <c r="G253" i="14"/>
  <c r="D253" i="14"/>
  <c r="A253" i="14" s="1"/>
  <c r="B253" i="14"/>
  <c r="AO252" i="14"/>
  <c r="AD252" i="14"/>
  <c r="AC252" i="14"/>
  <c r="AB252" i="14"/>
  <c r="V252" i="14"/>
  <c r="S252" i="14"/>
  <c r="G252" i="14"/>
  <c r="D252" i="14"/>
  <c r="A252" i="14" s="1"/>
  <c r="B252" i="14"/>
  <c r="AO251" i="14"/>
  <c r="AD251" i="14"/>
  <c r="AC251" i="14"/>
  <c r="AB251" i="14"/>
  <c r="V251" i="14"/>
  <c r="S251" i="14"/>
  <c r="G251" i="14"/>
  <c r="D251" i="14"/>
  <c r="A251" i="14" s="1"/>
  <c r="B251" i="14"/>
  <c r="AP250" i="14"/>
  <c r="AD250" i="14"/>
  <c r="AC250" i="14"/>
  <c r="AB250" i="14"/>
  <c r="V250" i="14"/>
  <c r="S250" i="14"/>
  <c r="P250" i="14"/>
  <c r="G250" i="14"/>
  <c r="D250" i="14"/>
  <c r="A250" i="14" s="1"/>
  <c r="B250" i="14"/>
  <c r="AD249" i="14"/>
  <c r="AC249" i="14"/>
  <c r="AB249" i="14"/>
  <c r="V249" i="14"/>
  <c r="S249" i="14"/>
  <c r="G249" i="14"/>
  <c r="D249" i="14"/>
  <c r="A249" i="14" s="1"/>
  <c r="B249" i="14"/>
  <c r="AD248" i="14"/>
  <c r="AC248" i="14"/>
  <c r="AB248" i="14"/>
  <c r="V248" i="14"/>
  <c r="S248" i="14"/>
  <c r="G248" i="14"/>
  <c r="D248" i="14"/>
  <c r="A248" i="14" s="1"/>
  <c r="B248" i="14"/>
  <c r="AP247" i="14"/>
  <c r="AD247" i="14"/>
  <c r="AC247" i="14"/>
  <c r="AB247" i="14"/>
  <c r="V247" i="14"/>
  <c r="S247" i="14"/>
  <c r="G247" i="14"/>
  <c r="D247" i="14"/>
  <c r="A247" i="14" s="1"/>
  <c r="B247" i="14"/>
  <c r="AO246" i="14"/>
  <c r="AD246" i="14"/>
  <c r="AC246" i="14"/>
  <c r="AB246" i="14"/>
  <c r="V246" i="14"/>
  <c r="S246" i="14"/>
  <c r="G246" i="14"/>
  <c r="D246" i="14"/>
  <c r="D376" i="14" s="1"/>
  <c r="D14" i="9" s="1"/>
  <c r="B246" i="14"/>
  <c r="AP245" i="14"/>
  <c r="AD245" i="14"/>
  <c r="AC245" i="14"/>
  <c r="AB245" i="14"/>
  <c r="V245" i="14"/>
  <c r="S245" i="14"/>
  <c r="G245" i="14"/>
  <c r="D245" i="14"/>
  <c r="A245" i="14" s="1"/>
  <c r="B245" i="14"/>
  <c r="AD244" i="14"/>
  <c r="AC244" i="14"/>
  <c r="AB244" i="14"/>
  <c r="V244" i="14"/>
  <c r="S244" i="14"/>
  <c r="P244" i="14"/>
  <c r="G244" i="14"/>
  <c r="D244" i="14"/>
  <c r="A244" i="14" s="1"/>
  <c r="B244" i="14"/>
  <c r="AD243" i="14"/>
  <c r="AC243" i="14"/>
  <c r="AB243" i="14"/>
  <c r="V243" i="14"/>
  <c r="S243" i="14"/>
  <c r="G243" i="14"/>
  <c r="D243" i="14"/>
  <c r="A243" i="14" s="1"/>
  <c r="B243" i="14"/>
  <c r="AO242" i="14"/>
  <c r="AD242" i="14"/>
  <c r="AC242" i="14"/>
  <c r="AB242" i="14"/>
  <c r="V242" i="14"/>
  <c r="S242" i="14"/>
  <c r="P242" i="14"/>
  <c r="G242" i="14"/>
  <c r="D242" i="14"/>
  <c r="A242" i="14" s="1"/>
  <c r="B242" i="14"/>
  <c r="AD241" i="14"/>
  <c r="AC241" i="14"/>
  <c r="AB241" i="14"/>
  <c r="V241" i="14"/>
  <c r="S241" i="14"/>
  <c r="G241" i="14"/>
  <c r="D241" i="14"/>
  <c r="A241" i="14" s="1"/>
  <c r="B241" i="14"/>
  <c r="AD240" i="14"/>
  <c r="AC240" i="14"/>
  <c r="AB240" i="14"/>
  <c r="V240" i="14"/>
  <c r="S240" i="14"/>
  <c r="G240" i="14"/>
  <c r="D240" i="14"/>
  <c r="A240" i="14" s="1"/>
  <c r="B240" i="14"/>
  <c r="AP239" i="14"/>
  <c r="AD239" i="14"/>
  <c r="AC239" i="14"/>
  <c r="AB239" i="14"/>
  <c r="V239" i="14"/>
  <c r="S239" i="14"/>
  <c r="G239" i="14"/>
  <c r="D239" i="14"/>
  <c r="A239" i="14" s="1"/>
  <c r="B239" i="14"/>
  <c r="AP238" i="14"/>
  <c r="AD238" i="14"/>
  <c r="AC238" i="14"/>
  <c r="AB238" i="14"/>
  <c r="V238" i="14"/>
  <c r="S238" i="14"/>
  <c r="P238" i="14"/>
  <c r="G238" i="14"/>
  <c r="D238" i="14"/>
  <c r="A238" i="14" s="1"/>
  <c r="B238" i="14"/>
  <c r="AD237" i="14"/>
  <c r="AC237" i="14"/>
  <c r="AB237" i="14"/>
  <c r="V237" i="14"/>
  <c r="S237" i="14"/>
  <c r="G237" i="14"/>
  <c r="D237" i="14"/>
  <c r="A237" i="14" s="1"/>
  <c r="B237" i="14"/>
  <c r="AD236" i="14"/>
  <c r="AC236" i="14"/>
  <c r="AB236" i="14"/>
  <c r="V236" i="14"/>
  <c r="S236" i="14"/>
  <c r="P236" i="14"/>
  <c r="G236" i="14"/>
  <c r="D236" i="14"/>
  <c r="A236" i="14" s="1"/>
  <c r="B236" i="14"/>
  <c r="AD235" i="14"/>
  <c r="AC235" i="14"/>
  <c r="AB235" i="14"/>
  <c r="V235" i="14"/>
  <c r="S235" i="14"/>
  <c r="G235" i="14"/>
  <c r="D235" i="14"/>
  <c r="A235" i="14" s="1"/>
  <c r="B235" i="14"/>
  <c r="AO234" i="14"/>
  <c r="AD234" i="14"/>
  <c r="AC234" i="14"/>
  <c r="AB234" i="14"/>
  <c r="V234" i="14"/>
  <c r="S234" i="14"/>
  <c r="P234" i="14"/>
  <c r="G234" i="14"/>
  <c r="D234" i="14"/>
  <c r="A234" i="14" s="1"/>
  <c r="B234" i="14"/>
  <c r="AD233" i="14"/>
  <c r="AC233" i="14"/>
  <c r="AB233" i="14"/>
  <c r="V233" i="14"/>
  <c r="S233" i="14"/>
  <c r="G233" i="14"/>
  <c r="D233" i="14"/>
  <c r="A233" i="14" s="1"/>
  <c r="B233" i="14"/>
  <c r="AD232" i="14"/>
  <c r="AC232" i="14"/>
  <c r="AB232" i="14"/>
  <c r="V232" i="14"/>
  <c r="S232" i="14"/>
  <c r="G232" i="14"/>
  <c r="D232" i="14"/>
  <c r="A232" i="14" s="1"/>
  <c r="B232" i="14"/>
  <c r="AP231" i="14"/>
  <c r="AD231" i="14"/>
  <c r="AC231" i="14"/>
  <c r="AB231" i="14"/>
  <c r="V231" i="14"/>
  <c r="S231" i="14"/>
  <c r="G231" i="14"/>
  <c r="D231" i="14"/>
  <c r="A231" i="14" s="1"/>
  <c r="B231" i="14"/>
  <c r="AD230" i="14"/>
  <c r="AC230" i="14"/>
  <c r="AB230" i="14"/>
  <c r="V230" i="14"/>
  <c r="S230" i="14"/>
  <c r="G230" i="14"/>
  <c r="D230" i="14"/>
  <c r="A230" i="14" s="1"/>
  <c r="B230" i="14"/>
  <c r="AP229" i="14"/>
  <c r="AD229" i="14"/>
  <c r="AC229" i="14"/>
  <c r="AB229" i="14"/>
  <c r="V229" i="14"/>
  <c r="S229" i="14"/>
  <c r="D39" i="9" l="1"/>
  <c r="C14" i="19"/>
  <c r="D36" i="9"/>
  <c r="C39" i="19"/>
  <c r="C61" i="19"/>
  <c r="C15" i="19"/>
  <c r="D37" i="9"/>
  <c r="C38" i="19"/>
  <c r="C60" i="19"/>
  <c r="T230" i="14"/>
  <c r="T232" i="14"/>
  <c r="T255" i="14"/>
  <c r="T265" i="14"/>
  <c r="T267" i="14"/>
  <c r="AP267" i="14"/>
  <c r="AE268" i="14"/>
  <c r="T269" i="14"/>
  <c r="AP269" i="14"/>
  <c r="AE270" i="14"/>
  <c r="AO270" i="14"/>
  <c r="AE271" i="14"/>
  <c r="AP271" i="14"/>
  <c r="AE272" i="14"/>
  <c r="AO272" i="14"/>
  <c r="AE273" i="14"/>
  <c r="AP273" i="14"/>
  <c r="AE274" i="14"/>
  <c r="AO274" i="14"/>
  <c r="AE275" i="14"/>
  <c r="AE276" i="14"/>
  <c r="A277" i="14"/>
  <c r="T277" i="14"/>
  <c r="A278" i="14"/>
  <c r="AP277" i="14" s="1"/>
  <c r="T278" i="14"/>
  <c r="A279" i="14"/>
  <c r="AP278" i="14" s="1"/>
  <c r="T279" i="14"/>
  <c r="A280" i="14"/>
  <c r="AP279" i="14" s="1"/>
  <c r="T280" i="14"/>
  <c r="A281" i="14"/>
  <c r="AP280" i="14" s="1"/>
  <c r="T281" i="14"/>
  <c r="A282" i="14"/>
  <c r="AP281" i="14" s="1"/>
  <c r="T282" i="14"/>
  <c r="A283" i="14"/>
  <c r="AP282" i="14" s="1"/>
  <c r="T283" i="14"/>
  <c r="A284" i="14"/>
  <c r="AP283" i="14" s="1"/>
  <c r="T284" i="14"/>
  <c r="A285" i="14"/>
  <c r="AP284" i="14" s="1"/>
  <c r="T285" i="14"/>
  <c r="A286" i="14"/>
  <c r="AP285" i="14" s="1"/>
  <c r="T286" i="14"/>
  <c r="A287" i="14"/>
  <c r="AP286" i="14" s="1"/>
  <c r="T287" i="14"/>
  <c r="A288" i="14"/>
  <c r="AP287" i="14" s="1"/>
  <c r="T288" i="14"/>
  <c r="A289" i="14"/>
  <c r="AP288" i="14" s="1"/>
  <c r="AE289" i="14"/>
  <c r="T235" i="14"/>
  <c r="AO239" i="14"/>
  <c r="AE240" i="14"/>
  <c r="T246" i="14"/>
  <c r="T248" i="14"/>
  <c r="AE252" i="14"/>
  <c r="T254" i="14"/>
  <c r="Q255" i="14"/>
  <c r="T256" i="14"/>
  <c r="AO231" i="14"/>
  <c r="Q232" i="14"/>
  <c r="T233" i="14"/>
  <c r="T237" i="14"/>
  <c r="AP240" i="14"/>
  <c r="AE241" i="14"/>
  <c r="AE242" i="14"/>
  <c r="AE244" i="14"/>
  <c r="AP244" i="14"/>
  <c r="AE245" i="14"/>
  <c r="AO245" i="14"/>
  <c r="Q246" i="14"/>
  <c r="AE247" i="14"/>
  <c r="Q248" i="14"/>
  <c r="T249" i="14"/>
  <c r="AO258" i="14"/>
  <c r="AE259" i="14"/>
  <c r="AP259" i="14"/>
  <c r="AE260" i="14"/>
  <c r="AO260" i="14"/>
  <c r="AE261" i="14"/>
  <c r="AP261" i="14"/>
  <c r="AE262" i="14"/>
  <c r="AO262" i="14"/>
  <c r="AE263" i="14"/>
  <c r="AE264" i="14"/>
  <c r="Q265" i="14"/>
  <c r="AO229" i="14"/>
  <c r="AE231" i="14"/>
  <c r="AE232" i="14"/>
  <c r="AP232" i="14"/>
  <c r="AE233" i="14"/>
  <c r="AE234" i="14"/>
  <c r="AE236" i="14"/>
  <c r="AP236" i="14"/>
  <c r="AE237" i="14"/>
  <c r="AE238" i="14"/>
  <c r="T239" i="14"/>
  <c r="Q240" i="14"/>
  <c r="T240" i="14"/>
  <c r="T241" i="14"/>
  <c r="T243" i="14"/>
  <c r="T245" i="14"/>
  <c r="AE246" i="14"/>
  <c r="AO247" i="14"/>
  <c r="AE248" i="14"/>
  <c r="AP248" i="14"/>
  <c r="AE249" i="14"/>
  <c r="T250" i="14"/>
  <c r="AE251" i="14"/>
  <c r="Q252" i="14"/>
  <c r="T252" i="14"/>
  <c r="T253" i="14"/>
  <c r="AP253" i="14"/>
  <c r="AE254" i="14"/>
  <c r="AE255" i="14"/>
  <c r="AP255" i="14"/>
  <c r="AE256" i="14"/>
  <c r="T257" i="14"/>
  <c r="AE258" i="14"/>
  <c r="Q259" i="14"/>
  <c r="T259" i="14"/>
  <c r="T260" i="14"/>
  <c r="Q261" i="14"/>
  <c r="T261" i="14"/>
  <c r="T262" i="14"/>
  <c r="Q263" i="14"/>
  <c r="T263" i="14"/>
  <c r="AO264" i="14"/>
  <c r="AE265" i="14"/>
  <c r="AE266" i="14"/>
  <c r="T268" i="14"/>
  <c r="T270" i="14"/>
  <c r="Q271" i="14"/>
  <c r="T271" i="14"/>
  <c r="T272" i="14"/>
  <c r="Q273" i="14"/>
  <c r="T273" i="14"/>
  <c r="T274" i="14"/>
  <c r="Q275" i="14"/>
  <c r="T275" i="14"/>
  <c r="AO276" i="14"/>
  <c r="AE230" i="14"/>
  <c r="P232" i="14"/>
  <c r="AO232" i="14"/>
  <c r="P233" i="14"/>
  <c r="Q234" i="14"/>
  <c r="T234" i="14"/>
  <c r="AE235" i="14"/>
  <c r="Q236" i="14"/>
  <c r="T236" i="14"/>
  <c r="AO236" i="14"/>
  <c r="P237" i="14"/>
  <c r="Q238" i="14"/>
  <c r="T238" i="14"/>
  <c r="AO238" i="14"/>
  <c r="AE239" i="14"/>
  <c r="P240" i="14"/>
  <c r="AO240" i="14"/>
  <c r="P241" i="14"/>
  <c r="Q242" i="14"/>
  <c r="T242" i="14"/>
  <c r="AE243" i="14"/>
  <c r="Q244" i="14"/>
  <c r="T244" i="14"/>
  <c r="AO244" i="14"/>
  <c r="P245" i="14"/>
  <c r="A246" i="14"/>
  <c r="Q230" i="14"/>
  <c r="P230" i="14" s="1"/>
  <c r="AP230" i="14"/>
  <c r="AO230" i="14" s="1"/>
  <c r="Q231" i="14"/>
  <c r="P231" i="14" s="1"/>
  <c r="T231" i="14"/>
  <c r="Q233" i="14"/>
  <c r="AP233" i="14"/>
  <c r="AO233" i="14" s="1"/>
  <c r="AP234" i="14"/>
  <c r="Q235" i="14"/>
  <c r="P235" i="14" s="1"/>
  <c r="AP235" i="14"/>
  <c r="AO235" i="14" s="1"/>
  <c r="Q237" i="14"/>
  <c r="AP237" i="14"/>
  <c r="AO237" i="14" s="1"/>
  <c r="Q239" i="14"/>
  <c r="P239" i="14" s="1"/>
  <c r="Q241" i="14"/>
  <c r="AP241" i="14"/>
  <c r="AO241" i="14" s="1"/>
  <c r="AP242" i="14"/>
  <c r="Q243" i="14"/>
  <c r="P243" i="14" s="1"/>
  <c r="AP243" i="14"/>
  <c r="AO243" i="14" s="1"/>
  <c r="Q245" i="14"/>
  <c r="AP246" i="14"/>
  <c r="Q247" i="14"/>
  <c r="P247" i="14" s="1"/>
  <c r="T247" i="14"/>
  <c r="Q249" i="14"/>
  <c r="AP249" i="14"/>
  <c r="AO249" i="14" s="1"/>
  <c r="AE250" i="14"/>
  <c r="Q251" i="14"/>
  <c r="P251" i="14" s="1"/>
  <c r="T251" i="14"/>
  <c r="AP252" i="14"/>
  <c r="AE253" i="14"/>
  <c r="Q254" i="14"/>
  <c r="Q256" i="14"/>
  <c r="AP256" i="14"/>
  <c r="AO256" i="14" s="1"/>
  <c r="AE257" i="14"/>
  <c r="Q258" i="14"/>
  <c r="P258" i="14" s="1"/>
  <c r="T258" i="14"/>
  <c r="Q260" i="14"/>
  <c r="Q262" i="14"/>
  <c r="Q264" i="14"/>
  <c r="P264" i="14" s="1"/>
  <c r="T264" i="14"/>
  <c r="Q266" i="14"/>
  <c r="P266" i="14" s="1"/>
  <c r="T266" i="14"/>
  <c r="AP266" i="14"/>
  <c r="AO266" i="14" s="1"/>
  <c r="AE267" i="14"/>
  <c r="Q268" i="14"/>
  <c r="AP268" i="14"/>
  <c r="AO268" i="14" s="1"/>
  <c r="AE269" i="14"/>
  <c r="Q270" i="14"/>
  <c r="Q272" i="14"/>
  <c r="Q274" i="14"/>
  <c r="Q276" i="14"/>
  <c r="P276" i="14" s="1"/>
  <c r="T276" i="14"/>
  <c r="Q277" i="14"/>
  <c r="P277" i="14" s="1"/>
  <c r="AE277" i="14"/>
  <c r="Q278" i="14"/>
  <c r="P278" i="14" s="1"/>
  <c r="AE278" i="14"/>
  <c r="Q279" i="14"/>
  <c r="P279" i="14" s="1"/>
  <c r="AE279" i="14"/>
  <c r="Q280" i="14"/>
  <c r="P280" i="14" s="1"/>
  <c r="AE280" i="14"/>
  <c r="Q281" i="14"/>
  <c r="P281" i="14" s="1"/>
  <c r="AE281" i="14"/>
  <c r="Q282" i="14"/>
  <c r="P282" i="14" s="1"/>
  <c r="AE282" i="14"/>
  <c r="Q283" i="14"/>
  <c r="P283" i="14" s="1"/>
  <c r="AE283" i="14"/>
  <c r="Q284" i="14"/>
  <c r="P284" i="14" s="1"/>
  <c r="AE284" i="14"/>
  <c r="Q285" i="14"/>
  <c r="P285" i="14" s="1"/>
  <c r="AE285" i="14"/>
  <c r="Q286" i="14"/>
  <c r="P286" i="14" s="1"/>
  <c r="AE286" i="14"/>
  <c r="Q287" i="14"/>
  <c r="P287" i="14" s="1"/>
  <c r="AE287" i="14"/>
  <c r="Q288" i="14"/>
  <c r="P288" i="14" s="1"/>
  <c r="AE288" i="14"/>
  <c r="Q289" i="14"/>
  <c r="P289" i="14" s="1"/>
  <c r="P246" i="14"/>
  <c r="P248" i="14"/>
  <c r="AO248" i="14"/>
  <c r="P249" i="14"/>
  <c r="Q250" i="14"/>
  <c r="AO250" i="14"/>
  <c r="AP251" i="14"/>
  <c r="P252" i="14"/>
  <c r="Q253" i="14"/>
  <c r="AO253" i="14"/>
  <c r="P254" i="14"/>
  <c r="AP254" i="14"/>
  <c r="P255" i="14"/>
  <c r="AO255" i="14"/>
  <c r="P256" i="14"/>
  <c r="Q257" i="14"/>
  <c r="AO257" i="14"/>
  <c r="P259" i="14"/>
  <c r="AO259" i="14"/>
  <c r="P260" i="14"/>
  <c r="P261" i="14"/>
  <c r="AO261" i="14"/>
  <c r="P262" i="14"/>
  <c r="P263" i="14"/>
  <c r="AO263" i="14"/>
  <c r="P265" i="14"/>
  <c r="AO265" i="14"/>
  <c r="Q267" i="14"/>
  <c r="AO267" i="14"/>
  <c r="P268" i="14"/>
  <c r="Q269" i="14"/>
  <c r="AO269" i="14"/>
  <c r="P270" i="14"/>
  <c r="P271" i="14"/>
  <c r="AO271" i="14"/>
  <c r="P272" i="14"/>
  <c r="P273" i="14"/>
  <c r="AO273" i="14"/>
  <c r="P274" i="14"/>
  <c r="P275" i="14"/>
  <c r="AO275" i="14"/>
  <c r="AO277" i="14"/>
  <c r="AO278" i="14"/>
  <c r="AO279" i="14"/>
  <c r="AO280" i="14"/>
  <c r="AO281" i="14"/>
  <c r="AO282" i="14"/>
  <c r="AO283" i="14"/>
  <c r="AO284" i="14"/>
  <c r="AO285" i="14"/>
  <c r="AO286" i="14"/>
  <c r="AO287" i="14"/>
  <c r="AO288" i="14"/>
  <c r="T289" i="14"/>
  <c r="G229" i="14"/>
  <c r="D229" i="14"/>
  <c r="A229" i="14" s="1"/>
  <c r="B229" i="14"/>
  <c r="AD228" i="14"/>
  <c r="AC228" i="14"/>
  <c r="AB228" i="14"/>
  <c r="V228" i="14"/>
  <c r="S228" i="14"/>
  <c r="G228" i="14"/>
  <c r="D228" i="14"/>
  <c r="A228" i="14" s="1"/>
  <c r="B228" i="14"/>
  <c r="AP227" i="14"/>
  <c r="AD227" i="14"/>
  <c r="AC227" i="14"/>
  <c r="AB227" i="14"/>
  <c r="V227" i="14"/>
  <c r="S227" i="14"/>
  <c r="G227" i="14"/>
  <c r="D227" i="14"/>
  <c r="A227" i="14" s="1"/>
  <c r="B227" i="14"/>
  <c r="AD226" i="14"/>
  <c r="AC226" i="14"/>
  <c r="AB226" i="14"/>
  <c r="V226" i="14"/>
  <c r="S226" i="14"/>
  <c r="P226" i="14"/>
  <c r="G226" i="14"/>
  <c r="D226" i="14"/>
  <c r="A226" i="14" s="1"/>
  <c r="B226" i="14"/>
  <c r="AD225" i="14"/>
  <c r="AC225" i="14"/>
  <c r="AB225" i="14"/>
  <c r="V225" i="14"/>
  <c r="S225" i="14"/>
  <c r="G225" i="14"/>
  <c r="D225" i="14"/>
  <c r="A225" i="14" s="1"/>
  <c r="B225" i="14"/>
  <c r="AD224" i="14"/>
  <c r="AC224" i="14"/>
  <c r="AB224" i="14"/>
  <c r="V224" i="14"/>
  <c r="S224" i="14"/>
  <c r="G224" i="14"/>
  <c r="D224" i="14"/>
  <c r="A224" i="14" s="1"/>
  <c r="B224" i="14"/>
  <c r="AD223" i="14"/>
  <c r="AC223" i="14"/>
  <c r="AB223" i="14"/>
  <c r="V223" i="14"/>
  <c r="S223" i="14"/>
  <c r="G223" i="14"/>
  <c r="D223" i="14"/>
  <c r="A223" i="14" s="1"/>
  <c r="B223" i="14"/>
  <c r="AP222" i="14"/>
  <c r="AD222" i="14"/>
  <c r="AC222" i="14"/>
  <c r="AB222" i="14"/>
  <c r="V222" i="14"/>
  <c r="S222" i="14"/>
  <c r="G222" i="14"/>
  <c r="D222" i="14"/>
  <c r="A222" i="14" s="1"/>
  <c r="B222" i="14"/>
  <c r="AD221" i="14"/>
  <c r="AC221" i="14"/>
  <c r="AB221" i="14"/>
  <c r="V221" i="14"/>
  <c r="S221" i="14"/>
  <c r="G221" i="14"/>
  <c r="D221" i="14"/>
  <c r="A221" i="14" s="1"/>
  <c r="B221" i="14"/>
  <c r="AP220" i="14"/>
  <c r="AD220" i="14"/>
  <c r="AC220" i="14"/>
  <c r="AB220" i="14"/>
  <c r="V220" i="14"/>
  <c r="S220" i="14"/>
  <c r="G220" i="14"/>
  <c r="D220" i="14"/>
  <c r="A220" i="14" s="1"/>
  <c r="B220" i="14"/>
  <c r="AD219" i="14"/>
  <c r="AC219" i="14"/>
  <c r="AB219" i="14"/>
  <c r="V219" i="14"/>
  <c r="S219" i="14"/>
  <c r="P219" i="14"/>
  <c r="G219" i="14"/>
  <c r="D219" i="14"/>
  <c r="A219" i="14" s="1"/>
  <c r="B219" i="14"/>
  <c r="AD218" i="14"/>
  <c r="AC218" i="14"/>
  <c r="AB218" i="14"/>
  <c r="V218" i="14"/>
  <c r="S218" i="14"/>
  <c r="P218" i="14"/>
  <c r="G218" i="14"/>
  <c r="D218" i="14"/>
  <c r="A218" i="14" s="1"/>
  <c r="B218" i="14"/>
  <c r="AD217" i="14"/>
  <c r="AC217" i="14"/>
  <c r="AB217" i="14"/>
  <c r="V217" i="14"/>
  <c r="S217" i="14"/>
  <c r="P217" i="14"/>
  <c r="G217" i="14"/>
  <c r="D217" i="14"/>
  <c r="A217" i="14" s="1"/>
  <c r="B217" i="14"/>
  <c r="AD216" i="14"/>
  <c r="AC216" i="14"/>
  <c r="AB216" i="14"/>
  <c r="V216" i="14"/>
  <c r="S216" i="14"/>
  <c r="G216" i="14"/>
  <c r="D216" i="14"/>
  <c r="D375" i="14" s="1"/>
  <c r="D13" i="9" s="1"/>
  <c r="B216" i="14"/>
  <c r="C13" i="19" l="1"/>
  <c r="D35" i="9"/>
  <c r="C37" i="19"/>
  <c r="C59" i="19"/>
  <c r="C36" i="19"/>
  <c r="C58" i="19"/>
  <c r="T224" i="14"/>
  <c r="T228" i="14"/>
  <c r="AO222" i="14"/>
  <c r="AE223" i="14"/>
  <c r="AP223" i="14"/>
  <c r="Q224" i="14"/>
  <c r="T225" i="14"/>
  <c r="T227" i="14"/>
  <c r="Q228" i="14"/>
  <c r="AE220" i="14"/>
  <c r="T221" i="14"/>
  <c r="AE217" i="14"/>
  <c r="T218" i="14"/>
  <c r="A216" i="14"/>
  <c r="T216" i="14"/>
  <c r="AP217" i="14"/>
  <c r="AO217" i="14" s="1"/>
  <c r="AE219" i="14"/>
  <c r="AP219" i="14"/>
  <c r="Q220" i="14"/>
  <c r="T220" i="14"/>
  <c r="T222" i="14"/>
  <c r="Q223" i="14"/>
  <c r="T223" i="14"/>
  <c r="AE224" i="14"/>
  <c r="AP224" i="14"/>
  <c r="AE225" i="14"/>
  <c r="AE226" i="14"/>
  <c r="AP226" i="14"/>
  <c r="AE227" i="14"/>
  <c r="AO227" i="14"/>
  <c r="AE228" i="14"/>
  <c r="AP228" i="14"/>
  <c r="AE216" i="14"/>
  <c r="Q217" i="14"/>
  <c r="T217" i="14"/>
  <c r="AE218" i="14"/>
  <c r="Q219" i="14"/>
  <c r="AO219" i="14"/>
  <c r="P220" i="14"/>
  <c r="AO220" i="14"/>
  <c r="AE221" i="14"/>
  <c r="AE222" i="14"/>
  <c r="P223" i="14"/>
  <c r="AO223" i="14"/>
  <c r="P224" i="14"/>
  <c r="AO224" i="14"/>
  <c r="P225" i="14"/>
  <c r="Q226" i="14"/>
  <c r="T226" i="14"/>
  <c r="AO226" i="14"/>
  <c r="P227" i="14"/>
  <c r="P228" i="14"/>
  <c r="AO228" i="14"/>
  <c r="AE229" i="14"/>
  <c r="T229" i="14"/>
  <c r="Q229" i="14"/>
  <c r="P229" i="14" s="1"/>
  <c r="T219" i="14"/>
  <c r="Q216" i="14"/>
  <c r="P216" i="14" s="1"/>
  <c r="AP216" i="14"/>
  <c r="AO216" i="14" s="1"/>
  <c r="Q218" i="14"/>
  <c r="AP218" i="14"/>
  <c r="AO218" i="14" s="1"/>
  <c r="Q221" i="14"/>
  <c r="P221" i="14" s="1"/>
  <c r="AP221" i="14"/>
  <c r="AO221" i="14" s="1"/>
  <c r="Q222" i="14"/>
  <c r="P222" i="14" s="1"/>
  <c r="Q225" i="14"/>
  <c r="AP225" i="14"/>
  <c r="AO225" i="14" s="1"/>
  <c r="Q227" i="14"/>
  <c r="D374" i="14"/>
  <c r="AD184" i="14"/>
  <c r="AC184" i="14"/>
  <c r="AB184" i="14"/>
  <c r="V184" i="14"/>
  <c r="S184" i="14"/>
  <c r="P184" i="14"/>
  <c r="G184" i="14"/>
  <c r="D184" i="14"/>
  <c r="A184" i="14" s="1"/>
  <c r="B184" i="14"/>
  <c r="AD183" i="14"/>
  <c r="AC183" i="14"/>
  <c r="AB183" i="14"/>
  <c r="V183" i="14"/>
  <c r="S183" i="14"/>
  <c r="G183" i="14"/>
  <c r="D183" i="14"/>
  <c r="A183" i="14" s="1"/>
  <c r="B183" i="14"/>
  <c r="AD182" i="14"/>
  <c r="AC182" i="14"/>
  <c r="AB182" i="14"/>
  <c r="V182" i="14"/>
  <c r="S182" i="14"/>
  <c r="G182" i="14"/>
  <c r="D182" i="14"/>
  <c r="A182" i="14" s="1"/>
  <c r="B182" i="14"/>
  <c r="AD181" i="14"/>
  <c r="AC181" i="14"/>
  <c r="AB181" i="14"/>
  <c r="V181" i="14"/>
  <c r="S181" i="14"/>
  <c r="G181" i="14"/>
  <c r="D181" i="14"/>
  <c r="A181" i="14" s="1"/>
  <c r="B181" i="14"/>
  <c r="AD180" i="14"/>
  <c r="AC180" i="14"/>
  <c r="AB180" i="14"/>
  <c r="V180" i="14"/>
  <c r="S180" i="14"/>
  <c r="G180" i="14"/>
  <c r="D180" i="14"/>
  <c r="A180" i="14" s="1"/>
  <c r="B180" i="14"/>
  <c r="AD179" i="14"/>
  <c r="AC179" i="14"/>
  <c r="AB179" i="14"/>
  <c r="V179" i="14"/>
  <c r="S179" i="14"/>
  <c r="G179" i="14"/>
  <c r="D179" i="14"/>
  <c r="A179" i="14" s="1"/>
  <c r="B179" i="14"/>
  <c r="AO178" i="14"/>
  <c r="AD178" i="14"/>
  <c r="AC178" i="14"/>
  <c r="AB178" i="14"/>
  <c r="V178" i="14"/>
  <c r="S178" i="14"/>
  <c r="G178" i="14"/>
  <c r="D178" i="14"/>
  <c r="A178" i="14" s="1"/>
  <c r="B178" i="14"/>
  <c r="AO177" i="14"/>
  <c r="AD177" i="14"/>
  <c r="AC177" i="14"/>
  <c r="AB177" i="14"/>
  <c r="V177" i="14"/>
  <c r="S177" i="14"/>
  <c r="G177" i="14"/>
  <c r="D177" i="14"/>
  <c r="A177" i="14" s="1"/>
  <c r="B177" i="14"/>
  <c r="AO176" i="14"/>
  <c r="AD176" i="14"/>
  <c r="AC176" i="14"/>
  <c r="AB176" i="14"/>
  <c r="V176" i="14"/>
  <c r="S176" i="14"/>
  <c r="G176" i="14"/>
  <c r="D176" i="14"/>
  <c r="A176" i="14" s="1"/>
  <c r="B176" i="14"/>
  <c r="AO175" i="14"/>
  <c r="AD175" i="14"/>
  <c r="AC175" i="14"/>
  <c r="AB175" i="14"/>
  <c r="V175" i="14"/>
  <c r="S175" i="14"/>
  <c r="G175" i="14"/>
  <c r="D175" i="14"/>
  <c r="A175" i="14" s="1"/>
  <c r="B175" i="14"/>
  <c r="AO174" i="14"/>
  <c r="AD174" i="14"/>
  <c r="AC174" i="14"/>
  <c r="AB174" i="14"/>
  <c r="V174" i="14"/>
  <c r="S174" i="14"/>
  <c r="G174" i="14"/>
  <c r="D174" i="14"/>
  <c r="A174" i="14" s="1"/>
  <c r="B174" i="14"/>
  <c r="AO173" i="14"/>
  <c r="AD173" i="14"/>
  <c r="AC173" i="14"/>
  <c r="AB173" i="14"/>
  <c r="V173" i="14"/>
  <c r="S173" i="14"/>
  <c r="G173" i="14"/>
  <c r="D173" i="14"/>
  <c r="A173" i="14" s="1"/>
  <c r="B173" i="14"/>
  <c r="AO172" i="14"/>
  <c r="AD172" i="14"/>
  <c r="AC172" i="14"/>
  <c r="AB172" i="14"/>
  <c r="V172" i="14"/>
  <c r="S172" i="14"/>
  <c r="G172" i="14"/>
  <c r="D172" i="14"/>
  <c r="A172" i="14" s="1"/>
  <c r="B172" i="14"/>
  <c r="AO171" i="14"/>
  <c r="AD171" i="14"/>
  <c r="AC171" i="14"/>
  <c r="AB171" i="14"/>
  <c r="V171" i="14"/>
  <c r="S171" i="14"/>
  <c r="G171" i="14"/>
  <c r="D171" i="14"/>
  <c r="A171" i="14" s="1"/>
  <c r="B171" i="14"/>
  <c r="D12" i="9" l="1"/>
  <c r="C12" i="19" s="1"/>
  <c r="A27" i="1"/>
  <c r="C35" i="19"/>
  <c r="C57" i="19"/>
  <c r="T173" i="14"/>
  <c r="T177" i="14"/>
  <c r="T182" i="14"/>
  <c r="Q173" i="14"/>
  <c r="T174" i="14"/>
  <c r="AE175" i="14"/>
  <c r="Q177" i="14"/>
  <c r="T178" i="14"/>
  <c r="AE179" i="14"/>
  <c r="AE180" i="14"/>
  <c r="AE181" i="14"/>
  <c r="AP181" i="14"/>
  <c r="Q182" i="14"/>
  <c r="T183" i="14"/>
  <c r="AE171" i="14"/>
  <c r="AP170" i="14"/>
  <c r="AO170" i="14" s="1"/>
  <c r="Q171" i="14"/>
  <c r="P171" i="14" s="1"/>
  <c r="T171" i="14"/>
  <c r="T172" i="14"/>
  <c r="AE173" i="14"/>
  <c r="AP174" i="14"/>
  <c r="Q175" i="14"/>
  <c r="P175" i="14" s="1"/>
  <c r="T175" i="14"/>
  <c r="T176" i="14"/>
  <c r="AE177" i="14"/>
  <c r="AP178" i="14"/>
  <c r="Q179" i="14"/>
  <c r="T179" i="14"/>
  <c r="AP179" i="14"/>
  <c r="AO179" i="14" s="1"/>
  <c r="Q180" i="14"/>
  <c r="P180" i="14" s="1"/>
  <c r="T180" i="14"/>
  <c r="AP180" i="14"/>
  <c r="AO180" i="14" s="1"/>
  <c r="Q181" i="14"/>
  <c r="T181" i="14"/>
  <c r="AE182" i="14"/>
  <c r="AP182" i="14"/>
  <c r="AE183" i="14"/>
  <c r="AE184" i="14"/>
  <c r="AP184" i="14"/>
  <c r="AP172" i="14"/>
  <c r="AP176" i="14"/>
  <c r="AE172" i="14"/>
  <c r="AE176" i="14"/>
  <c r="P179" i="14"/>
  <c r="P181" i="14"/>
  <c r="AO181" i="14"/>
  <c r="P182" i="14"/>
  <c r="AO182" i="14"/>
  <c r="P183" i="14"/>
  <c r="Q184" i="14"/>
  <c r="T184" i="14"/>
  <c r="AO184" i="14"/>
  <c r="P173" i="14"/>
  <c r="AE174" i="14"/>
  <c r="P177" i="14"/>
  <c r="AE178" i="14"/>
  <c r="AP171" i="14"/>
  <c r="Q172" i="14"/>
  <c r="P172" i="14" s="1"/>
  <c r="AP173" i="14"/>
  <c r="Q174" i="14"/>
  <c r="P174" i="14" s="1"/>
  <c r="AP175" i="14"/>
  <c r="Q176" i="14"/>
  <c r="P176" i="14" s="1"/>
  <c r="AP177" i="14"/>
  <c r="Q178" i="14"/>
  <c r="P178" i="14" s="1"/>
  <c r="Q183" i="14"/>
  <c r="AP183" i="14"/>
  <c r="AO183" i="14" s="1"/>
  <c r="AD170" i="14"/>
  <c r="AC170" i="14"/>
  <c r="AB170" i="14"/>
  <c r="V170" i="14"/>
  <c r="S170" i="14"/>
  <c r="G170" i="14"/>
  <c r="D170" i="14"/>
  <c r="B170" i="14"/>
  <c r="AP169" i="14"/>
  <c r="AD169" i="14"/>
  <c r="AC169" i="14"/>
  <c r="AB169" i="14"/>
  <c r="V169" i="14"/>
  <c r="S169" i="14"/>
  <c r="G169" i="14"/>
  <c r="D169" i="14"/>
  <c r="A169" i="14" s="1"/>
  <c r="B169" i="14"/>
  <c r="AD168" i="14"/>
  <c r="AC168" i="14"/>
  <c r="AB168" i="14"/>
  <c r="V168" i="14"/>
  <c r="S168" i="14"/>
  <c r="P168" i="14"/>
  <c r="G168" i="14"/>
  <c r="D168" i="14"/>
  <c r="B168" i="14"/>
  <c r="AP167" i="14"/>
  <c r="AD167" i="14"/>
  <c r="AC167" i="14"/>
  <c r="AB167" i="14"/>
  <c r="V167" i="14"/>
  <c r="S167" i="14"/>
  <c r="G167" i="14"/>
  <c r="D167" i="14"/>
  <c r="B167" i="14"/>
  <c r="AP166" i="14"/>
  <c r="AD166" i="14"/>
  <c r="AC166" i="14"/>
  <c r="AB166" i="14"/>
  <c r="V166" i="14"/>
  <c r="S166" i="14"/>
  <c r="G166" i="14"/>
  <c r="D166" i="14"/>
  <c r="B166" i="14"/>
  <c r="AP165" i="14"/>
  <c r="AD165" i="14"/>
  <c r="AC165" i="14"/>
  <c r="AB165" i="14"/>
  <c r="V165" i="14"/>
  <c r="S165" i="14"/>
  <c r="G165" i="14"/>
  <c r="D165" i="14"/>
  <c r="B165" i="14"/>
  <c r="AP164" i="14"/>
  <c r="AD164" i="14"/>
  <c r="AC164" i="14"/>
  <c r="AB164" i="14"/>
  <c r="V164" i="14"/>
  <c r="S164" i="14"/>
  <c r="G164" i="14"/>
  <c r="D164" i="14"/>
  <c r="B164" i="14"/>
  <c r="AP163" i="14"/>
  <c r="AD163" i="14"/>
  <c r="AC163" i="14"/>
  <c r="AB163" i="14"/>
  <c r="V163" i="14"/>
  <c r="S163" i="14"/>
  <c r="G163" i="14"/>
  <c r="D163" i="14"/>
  <c r="B163" i="14"/>
  <c r="AD162" i="14"/>
  <c r="AC162" i="14"/>
  <c r="AB162" i="14"/>
  <c r="V162" i="14"/>
  <c r="S162" i="14"/>
  <c r="P162" i="14"/>
  <c r="G162" i="14"/>
  <c r="D162" i="14"/>
  <c r="B162" i="14"/>
  <c r="AD161" i="14"/>
  <c r="AC161" i="14"/>
  <c r="AB161" i="14"/>
  <c r="V161" i="14"/>
  <c r="S161" i="14"/>
  <c r="G161" i="14"/>
  <c r="D161" i="14"/>
  <c r="B161" i="14"/>
  <c r="AD160" i="14"/>
  <c r="AC160" i="14"/>
  <c r="AB160" i="14"/>
  <c r="V160" i="14"/>
  <c r="S160" i="14"/>
  <c r="G160" i="14"/>
  <c r="D160" i="14"/>
  <c r="B160" i="14"/>
  <c r="AD159" i="14"/>
  <c r="AC159" i="14"/>
  <c r="AB159" i="14"/>
  <c r="V159" i="14"/>
  <c r="S159" i="14"/>
  <c r="G159" i="14"/>
  <c r="D159" i="14"/>
  <c r="B159" i="14"/>
  <c r="AD158" i="14"/>
  <c r="AC158" i="14"/>
  <c r="AB158" i="14"/>
  <c r="V158" i="14"/>
  <c r="S158" i="14"/>
  <c r="G158" i="14"/>
  <c r="D158" i="14"/>
  <c r="B158" i="14"/>
  <c r="AD157" i="14"/>
  <c r="AC157" i="14"/>
  <c r="AB157" i="14"/>
  <c r="V157" i="14"/>
  <c r="S157" i="14"/>
  <c r="G157" i="14"/>
  <c r="D157" i="14"/>
  <c r="B157" i="14"/>
  <c r="AO156" i="14"/>
  <c r="AD156" i="14"/>
  <c r="AC156" i="14"/>
  <c r="AB156" i="14"/>
  <c r="V156" i="14"/>
  <c r="S156" i="14"/>
  <c r="P156" i="14"/>
  <c r="G156" i="14"/>
  <c r="D156" i="14"/>
  <c r="B156" i="14"/>
  <c r="AD155" i="14"/>
  <c r="AC155" i="14"/>
  <c r="AB155" i="14"/>
  <c r="V155" i="14"/>
  <c r="S155" i="14"/>
  <c r="G155" i="14"/>
  <c r="D155" i="14"/>
  <c r="D373" i="14" s="1"/>
  <c r="D11" i="9" s="1"/>
  <c r="B155" i="14"/>
  <c r="D34" i="9" l="1"/>
  <c r="C11" i="19"/>
  <c r="D33" i="9"/>
  <c r="C34" i="19"/>
  <c r="C56" i="19"/>
  <c r="AE166" i="14"/>
  <c r="T165" i="14"/>
  <c r="T163" i="14"/>
  <c r="AE167" i="14"/>
  <c r="AO167" i="14"/>
  <c r="AE169" i="14"/>
  <c r="T158" i="14"/>
  <c r="A159" i="14"/>
  <c r="T159" i="14"/>
  <c r="A160" i="14"/>
  <c r="T160" i="14"/>
  <c r="A161" i="14"/>
  <c r="AE161" i="14"/>
  <c r="A162" i="14"/>
  <c r="T162" i="14"/>
  <c r="Q163" i="14"/>
  <c r="AE155" i="14"/>
  <c r="AO155" i="14"/>
  <c r="AO157" i="14"/>
  <c r="AE164" i="14"/>
  <c r="Q165" i="14"/>
  <c r="T168" i="14"/>
  <c r="AP168" i="14"/>
  <c r="AE170" i="14"/>
  <c r="T155" i="14"/>
  <c r="A156" i="14"/>
  <c r="AE156" i="14"/>
  <c r="A157" i="14"/>
  <c r="AE157" i="14"/>
  <c r="A158" i="14"/>
  <c r="Q170" i="14"/>
  <c r="T170" i="14"/>
  <c r="AO158" i="14"/>
  <c r="AO159" i="14"/>
  <c r="AO160" i="14"/>
  <c r="AO161" i="14"/>
  <c r="AE163" i="14"/>
  <c r="Q164" i="14"/>
  <c r="T164" i="14"/>
  <c r="AE165" i="14"/>
  <c r="Q166" i="14"/>
  <c r="T166" i="14"/>
  <c r="T167" i="14"/>
  <c r="A168" i="14"/>
  <c r="Q169" i="14"/>
  <c r="T169" i="14"/>
  <c r="P155" i="14"/>
  <c r="Q156" i="14"/>
  <c r="T156" i="14"/>
  <c r="AE158" i="14"/>
  <c r="AE159" i="14"/>
  <c r="AE160" i="14"/>
  <c r="Q155" i="14"/>
  <c r="Q157" i="14"/>
  <c r="P157" i="14" s="1"/>
  <c r="T157" i="14"/>
  <c r="Q158" i="14"/>
  <c r="P158" i="14" s="1"/>
  <c r="Q159" i="14"/>
  <c r="P159" i="14" s="1"/>
  <c r="Q160" i="14"/>
  <c r="P160" i="14" s="1"/>
  <c r="Q161" i="14"/>
  <c r="P161" i="14" s="1"/>
  <c r="T161" i="14"/>
  <c r="AE162" i="14"/>
  <c r="A163" i="14"/>
  <c r="A164" i="14"/>
  <c r="A165" i="14"/>
  <c r="A166" i="14"/>
  <c r="A167" i="14"/>
  <c r="Q167" i="14"/>
  <c r="AE168" i="14"/>
  <c r="A170" i="14"/>
  <c r="Q162" i="14"/>
  <c r="AO162" i="14"/>
  <c r="P163" i="14"/>
  <c r="AO163" i="14"/>
  <c r="P164" i="14"/>
  <c r="AO164" i="14"/>
  <c r="P165" i="14"/>
  <c r="AO165" i="14"/>
  <c r="P166" i="14"/>
  <c r="AO166" i="14"/>
  <c r="P167" i="14"/>
  <c r="Q168" i="14"/>
  <c r="AO168" i="14"/>
  <c r="P169" i="14"/>
  <c r="AO169" i="14"/>
  <c r="P170" i="14"/>
  <c r="A155" i="14"/>
  <c r="AP154" i="14"/>
  <c r="AD154" i="14"/>
  <c r="AC154" i="14"/>
  <c r="AB154" i="14"/>
  <c r="V154" i="14"/>
  <c r="S154" i="14"/>
  <c r="G154" i="14"/>
  <c r="D154" i="14"/>
  <c r="B154" i="14"/>
  <c r="AP153" i="14"/>
  <c r="AD153" i="14"/>
  <c r="AC153" i="14"/>
  <c r="AB153" i="14"/>
  <c r="V153" i="14"/>
  <c r="S153" i="14"/>
  <c r="G153" i="14"/>
  <c r="D153" i="14"/>
  <c r="B153" i="14"/>
  <c r="AP152" i="14"/>
  <c r="AD152" i="14"/>
  <c r="AC152" i="14"/>
  <c r="AB152" i="14"/>
  <c r="V152" i="14"/>
  <c r="S152" i="14"/>
  <c r="P152" i="14"/>
  <c r="G152" i="14"/>
  <c r="D152" i="14"/>
  <c r="B152" i="14"/>
  <c r="AP151" i="14"/>
  <c r="AD151" i="14"/>
  <c r="AC151" i="14"/>
  <c r="AB151" i="14"/>
  <c r="V151" i="14"/>
  <c r="S151" i="14"/>
  <c r="G151" i="14"/>
  <c r="D151" i="14"/>
  <c r="B151" i="14"/>
  <c r="AP150" i="14"/>
  <c r="AD150" i="14"/>
  <c r="AC150" i="14"/>
  <c r="AB150" i="14"/>
  <c r="V150" i="14"/>
  <c r="S150" i="14"/>
  <c r="G150" i="14"/>
  <c r="D150" i="14"/>
  <c r="B150" i="14"/>
  <c r="AP149" i="14"/>
  <c r="AD149" i="14"/>
  <c r="AC149" i="14"/>
  <c r="AB149" i="14"/>
  <c r="V149" i="14"/>
  <c r="S149" i="14"/>
  <c r="G149" i="14"/>
  <c r="D149" i="14"/>
  <c r="B149" i="14"/>
  <c r="AP148" i="14"/>
  <c r="AD148" i="14"/>
  <c r="AC148" i="14"/>
  <c r="AB148" i="14"/>
  <c r="V148" i="14"/>
  <c r="S148" i="14"/>
  <c r="P148" i="14"/>
  <c r="G148" i="14"/>
  <c r="D148" i="14"/>
  <c r="B148" i="14"/>
  <c r="AP147" i="14"/>
  <c r="AD147" i="14"/>
  <c r="AC147" i="14"/>
  <c r="AB147" i="14"/>
  <c r="V147" i="14"/>
  <c r="S147" i="14"/>
  <c r="G147" i="14"/>
  <c r="D147" i="14"/>
  <c r="B147" i="14"/>
  <c r="AP146" i="14"/>
  <c r="AD146" i="14"/>
  <c r="AC146" i="14"/>
  <c r="AB146" i="14"/>
  <c r="V146" i="14"/>
  <c r="S146" i="14"/>
  <c r="Q146" i="14"/>
  <c r="G146" i="14"/>
  <c r="D146" i="14"/>
  <c r="B146" i="14"/>
  <c r="AP145" i="14"/>
  <c r="AD145" i="14"/>
  <c r="AC145" i="14"/>
  <c r="AB145" i="14"/>
  <c r="V145" i="14"/>
  <c r="S145" i="14"/>
  <c r="P145" i="14"/>
  <c r="G145" i="14"/>
  <c r="D145" i="14"/>
  <c r="B145" i="14"/>
  <c r="AP144" i="14"/>
  <c r="AD144" i="14"/>
  <c r="AC144" i="14"/>
  <c r="AB144" i="14"/>
  <c r="V144" i="14"/>
  <c r="S144" i="14"/>
  <c r="G144" i="14"/>
  <c r="D144" i="14"/>
  <c r="B144" i="14"/>
  <c r="AP143" i="14"/>
  <c r="AD143" i="14"/>
  <c r="AC143" i="14"/>
  <c r="AB143" i="14"/>
  <c r="V143" i="14"/>
  <c r="S143" i="14"/>
  <c r="G143" i="14"/>
  <c r="D143" i="14"/>
  <c r="B143" i="14"/>
  <c r="AP142" i="14"/>
  <c r="AD142" i="14"/>
  <c r="AC142" i="14"/>
  <c r="AB142" i="14"/>
  <c r="V142" i="14"/>
  <c r="S142" i="14"/>
  <c r="P142" i="14"/>
  <c r="G142" i="14"/>
  <c r="D142" i="14"/>
  <c r="B142" i="14"/>
  <c r="AP141" i="14"/>
  <c r="AD141" i="14"/>
  <c r="AC141" i="14"/>
  <c r="AB141" i="14"/>
  <c r="V141" i="14"/>
  <c r="S141" i="14"/>
  <c r="G141" i="14"/>
  <c r="D141" i="14"/>
  <c r="B141" i="14"/>
  <c r="AP140" i="14"/>
  <c r="AD140" i="14"/>
  <c r="AC140" i="14"/>
  <c r="AB140" i="14"/>
  <c r="V140" i="14"/>
  <c r="S140" i="14"/>
  <c r="G140" i="14"/>
  <c r="D140" i="14"/>
  <c r="B140" i="14"/>
  <c r="AP139" i="14"/>
  <c r="AD139" i="14"/>
  <c r="AC139" i="14"/>
  <c r="AB139" i="14"/>
  <c r="V139" i="14"/>
  <c r="S139" i="14"/>
  <c r="P139" i="14"/>
  <c r="G139" i="14"/>
  <c r="D139" i="14"/>
  <c r="B139" i="14"/>
  <c r="AP138" i="14"/>
  <c r="AD138" i="14"/>
  <c r="AC138" i="14"/>
  <c r="AB138" i="14"/>
  <c r="V138" i="14"/>
  <c r="S138" i="14"/>
  <c r="G138" i="14"/>
  <c r="D138" i="14"/>
  <c r="B138" i="14"/>
  <c r="AP137" i="14"/>
  <c r="AD137" i="14"/>
  <c r="AC137" i="14"/>
  <c r="AB137" i="14"/>
  <c r="V137" i="14"/>
  <c r="S137" i="14"/>
  <c r="G137" i="14"/>
  <c r="D137" i="14"/>
  <c r="B137" i="14"/>
  <c r="AP136" i="14"/>
  <c r="AD136" i="14"/>
  <c r="AC136" i="14"/>
  <c r="AB136" i="14"/>
  <c r="V136" i="14"/>
  <c r="S136" i="14"/>
  <c r="P136" i="14"/>
  <c r="G136" i="14"/>
  <c r="D136" i="14"/>
  <c r="B136" i="14"/>
  <c r="AP135" i="14"/>
  <c r="AD135" i="14"/>
  <c r="AC135" i="14"/>
  <c r="AB135" i="14"/>
  <c r="V135" i="14"/>
  <c r="S135" i="14"/>
  <c r="G135" i="14"/>
  <c r="D135" i="14"/>
  <c r="B135" i="14"/>
  <c r="AP134" i="14"/>
  <c r="AO134" i="14"/>
  <c r="AD134" i="14"/>
  <c r="AC134" i="14"/>
  <c r="AB134" i="14"/>
  <c r="V134" i="14"/>
  <c r="S134" i="14"/>
  <c r="G134" i="14"/>
  <c r="D134" i="14"/>
  <c r="B134" i="14"/>
  <c r="AP133" i="14"/>
  <c r="AD133" i="14"/>
  <c r="AC133" i="14"/>
  <c r="AB133" i="14"/>
  <c r="V133" i="14"/>
  <c r="S133" i="14"/>
  <c r="G133" i="14"/>
  <c r="D133" i="14"/>
  <c r="B133" i="14"/>
  <c r="AP132" i="14"/>
  <c r="AD132" i="14"/>
  <c r="AC132" i="14"/>
  <c r="AB132" i="14"/>
  <c r="V132" i="14"/>
  <c r="S132" i="14"/>
  <c r="P132" i="14"/>
  <c r="G132" i="14"/>
  <c r="D132" i="14"/>
  <c r="B132" i="14"/>
  <c r="AP131" i="14"/>
  <c r="AD131" i="14"/>
  <c r="AC131" i="14"/>
  <c r="AB131" i="14"/>
  <c r="V131" i="14"/>
  <c r="S131" i="14"/>
  <c r="G131" i="14"/>
  <c r="D131" i="14"/>
  <c r="B131" i="14"/>
  <c r="AP130" i="14"/>
  <c r="AB130" i="14"/>
  <c r="V130" i="14"/>
  <c r="P130" i="14"/>
  <c r="G130" i="14"/>
  <c r="D130" i="14"/>
  <c r="B130" i="14"/>
  <c r="AP129" i="14"/>
  <c r="AD129" i="14"/>
  <c r="AC129" i="14"/>
  <c r="AB129" i="14"/>
  <c r="V129" i="14"/>
  <c r="S129" i="14"/>
  <c r="G129" i="14"/>
  <c r="D129" i="14"/>
  <c r="B129" i="14"/>
  <c r="AP128" i="14"/>
  <c r="AD128" i="14"/>
  <c r="AC128" i="14"/>
  <c r="AB128" i="14"/>
  <c r="V128" i="14"/>
  <c r="S128" i="14"/>
  <c r="G128" i="14"/>
  <c r="D128" i="14"/>
  <c r="B128" i="14"/>
  <c r="AP127" i="14"/>
  <c r="AD127" i="14"/>
  <c r="AC127" i="14"/>
  <c r="AB127" i="14"/>
  <c r="V127" i="14"/>
  <c r="S127" i="14"/>
  <c r="G127" i="14"/>
  <c r="D127" i="14"/>
  <c r="B127" i="14"/>
  <c r="AP126" i="14"/>
  <c r="AD126" i="14"/>
  <c r="AC126" i="14"/>
  <c r="AB126" i="14"/>
  <c r="V126" i="14"/>
  <c r="S126" i="14"/>
  <c r="G126" i="14"/>
  <c r="D126" i="14"/>
  <c r="B126" i="14"/>
  <c r="AP125" i="14"/>
  <c r="AD125" i="14"/>
  <c r="AC125" i="14"/>
  <c r="AB125" i="14"/>
  <c r="V125" i="14"/>
  <c r="S125" i="14"/>
  <c r="G125" i="14"/>
  <c r="D125" i="14"/>
  <c r="B125" i="14"/>
  <c r="AP124" i="14"/>
  <c r="AD124" i="14"/>
  <c r="AC124" i="14"/>
  <c r="AB124" i="14"/>
  <c r="V124" i="14"/>
  <c r="S124" i="14"/>
  <c r="G124" i="14"/>
  <c r="D124" i="14"/>
  <c r="D372" i="14" s="1"/>
  <c r="D10" i="9" s="1"/>
  <c r="B124" i="14"/>
  <c r="AD123" i="14"/>
  <c r="AC123" i="14"/>
  <c r="AB123" i="14"/>
  <c r="V123" i="14"/>
  <c r="S123" i="14"/>
  <c r="P123" i="14"/>
  <c r="G123" i="14"/>
  <c r="D123" i="14"/>
  <c r="B123" i="14"/>
  <c r="AD122" i="14"/>
  <c r="AC122" i="14"/>
  <c r="AB122" i="14"/>
  <c r="V122" i="14"/>
  <c r="S122" i="14"/>
  <c r="G122" i="14"/>
  <c r="D122" i="14"/>
  <c r="B122" i="14"/>
  <c r="AD121" i="14"/>
  <c r="AC121" i="14"/>
  <c r="AB121" i="14"/>
  <c r="V121" i="14"/>
  <c r="S121" i="14"/>
  <c r="P121" i="14"/>
  <c r="G121" i="14"/>
  <c r="D121" i="14"/>
  <c r="B121" i="14"/>
  <c r="AD120" i="14"/>
  <c r="AC120" i="14"/>
  <c r="AB120" i="14"/>
  <c r="V120" i="14"/>
  <c r="S120" i="14"/>
  <c r="G120" i="14"/>
  <c r="D120" i="14"/>
  <c r="B120" i="14"/>
  <c r="AD119" i="14"/>
  <c r="AC119" i="14"/>
  <c r="AB119" i="14"/>
  <c r="V119" i="14"/>
  <c r="S119" i="14"/>
  <c r="P119" i="14"/>
  <c r="G119" i="14"/>
  <c r="D119" i="14"/>
  <c r="B119" i="14"/>
  <c r="AO118" i="14"/>
  <c r="AD118" i="14"/>
  <c r="AC118" i="14"/>
  <c r="AB118" i="14"/>
  <c r="V118" i="14"/>
  <c r="S118" i="14"/>
  <c r="G118" i="14"/>
  <c r="D118" i="14"/>
  <c r="B118" i="14"/>
  <c r="AO117" i="14"/>
  <c r="AD117" i="14"/>
  <c r="AC117" i="14"/>
  <c r="AB117" i="14"/>
  <c r="V117" i="14"/>
  <c r="S117" i="14"/>
  <c r="P117" i="14"/>
  <c r="G117" i="14"/>
  <c r="D117" i="14"/>
  <c r="B117" i="14"/>
  <c r="AO116" i="14"/>
  <c r="AD116" i="14"/>
  <c r="AC116" i="14"/>
  <c r="AB116" i="14"/>
  <c r="V116" i="14"/>
  <c r="S116" i="14"/>
  <c r="P116" i="14"/>
  <c r="G116" i="14"/>
  <c r="D116" i="14"/>
  <c r="B116" i="14"/>
  <c r="AD115" i="14"/>
  <c r="AC115" i="14"/>
  <c r="AB115" i="14"/>
  <c r="V115" i="14"/>
  <c r="S115" i="14"/>
  <c r="G115" i="14"/>
  <c r="D115" i="14"/>
  <c r="B115" i="14"/>
  <c r="AP114" i="14"/>
  <c r="AO114" i="14"/>
  <c r="AD114" i="14"/>
  <c r="AC114" i="14"/>
  <c r="AB114" i="14"/>
  <c r="V114" i="14"/>
  <c r="S114" i="14"/>
  <c r="P114" i="14"/>
  <c r="G114" i="14"/>
  <c r="D114" i="14"/>
  <c r="B114" i="14"/>
  <c r="AP113" i="14"/>
  <c r="AO113" i="14"/>
  <c r="AD113" i="14"/>
  <c r="AC113" i="14"/>
  <c r="AB113" i="14"/>
  <c r="V113" i="14"/>
  <c r="S113" i="14"/>
  <c r="P113" i="14"/>
  <c r="G113" i="14"/>
  <c r="D113" i="14"/>
  <c r="B113" i="14"/>
  <c r="AP112" i="14"/>
  <c r="AO112" i="14"/>
  <c r="AD112" i="14"/>
  <c r="AC112" i="14"/>
  <c r="AB112" i="14"/>
  <c r="V112" i="14"/>
  <c r="S112" i="14"/>
  <c r="P112" i="14"/>
  <c r="G112" i="14"/>
  <c r="D112" i="14"/>
  <c r="B112" i="14"/>
  <c r="AP111" i="14"/>
  <c r="AO111" i="14"/>
  <c r="AD111" i="14"/>
  <c r="AC111" i="14"/>
  <c r="AB111" i="14"/>
  <c r="V111" i="14"/>
  <c r="S111" i="14"/>
  <c r="P111" i="14"/>
  <c r="G111" i="14"/>
  <c r="D111" i="14"/>
  <c r="B111" i="14"/>
  <c r="AP110" i="14"/>
  <c r="AO110" i="14"/>
  <c r="AD110" i="14"/>
  <c r="AC110" i="14"/>
  <c r="AB110" i="14"/>
  <c r="V110" i="14"/>
  <c r="C10" i="19" l="1"/>
  <c r="D32" i="9"/>
  <c r="C33" i="19"/>
  <c r="C55" i="19"/>
  <c r="T144" i="14"/>
  <c r="T146" i="14"/>
  <c r="T143" i="14"/>
  <c r="A145" i="14"/>
  <c r="T145" i="14"/>
  <c r="T125" i="14"/>
  <c r="A114" i="14"/>
  <c r="T114" i="14"/>
  <c r="T115" i="14"/>
  <c r="AE116" i="14"/>
  <c r="T118" i="14"/>
  <c r="A119" i="14"/>
  <c r="AP118" i="14" s="1"/>
  <c r="T119" i="14"/>
  <c r="T120" i="14"/>
  <c r="AE121" i="14"/>
  <c r="AE124" i="14"/>
  <c r="Q125" i="14"/>
  <c r="AE153" i="14"/>
  <c r="AE137" i="14"/>
  <c r="AE138" i="14"/>
  <c r="AO138" i="14"/>
  <c r="T149" i="14"/>
  <c r="AE150" i="14"/>
  <c r="AE151" i="14"/>
  <c r="AO151" i="14"/>
  <c r="AE111" i="14"/>
  <c r="T154" i="14"/>
  <c r="T127" i="14"/>
  <c r="AE128" i="14"/>
  <c r="AE129" i="14"/>
  <c r="AO129" i="14"/>
  <c r="AE126" i="14"/>
  <c r="Q127" i="14"/>
  <c r="T131" i="14"/>
  <c r="A132" i="14"/>
  <c r="T132" i="14"/>
  <c r="AE133" i="14"/>
  <c r="AO133" i="14"/>
  <c r="AE135" i="14"/>
  <c r="AO135" i="14"/>
  <c r="T140" i="14"/>
  <c r="A141" i="14"/>
  <c r="AE141" i="14"/>
  <c r="A142" i="14"/>
  <c r="T142" i="14"/>
  <c r="Q143" i="14"/>
  <c r="T147" i="14"/>
  <c r="A148" i="14"/>
  <c r="T148" i="14"/>
  <c r="Q149" i="14"/>
  <c r="Q154" i="14"/>
  <c r="T111" i="14"/>
  <c r="A112" i="14"/>
  <c r="AE112" i="14"/>
  <c r="AE113" i="14"/>
  <c r="T113" i="14"/>
  <c r="AE115" i="14"/>
  <c r="Q115" i="14"/>
  <c r="P115" i="14" s="1"/>
  <c r="AE117" i="14"/>
  <c r="T117" i="14"/>
  <c r="AE118" i="14"/>
  <c r="AE120" i="14"/>
  <c r="Q120" i="14"/>
  <c r="P120" i="14" s="1"/>
  <c r="A122" i="14"/>
  <c r="AP121" i="14" s="1"/>
  <c r="AO121" i="14" s="1"/>
  <c r="AE122" i="14"/>
  <c r="AE123" i="14"/>
  <c r="T123" i="14"/>
  <c r="Q124" i="14"/>
  <c r="T124" i="14"/>
  <c r="AE125" i="14"/>
  <c r="Q126" i="14"/>
  <c r="T126" i="14"/>
  <c r="AE127" i="14"/>
  <c r="Q128" i="14"/>
  <c r="T128" i="14"/>
  <c r="T129" i="14"/>
  <c r="A130" i="14"/>
  <c r="AE131" i="14"/>
  <c r="AO131" i="14"/>
  <c r="T133" i="14"/>
  <c r="A134" i="14"/>
  <c r="AE134" i="14"/>
  <c r="T135" i="14"/>
  <c r="A136" i="14"/>
  <c r="T136" i="14"/>
  <c r="Q137" i="14"/>
  <c r="T137" i="14"/>
  <c r="T138" i="14"/>
  <c r="A139" i="14"/>
  <c r="T139" i="14"/>
  <c r="AE140" i="14"/>
  <c r="AO140" i="14"/>
  <c r="AO141" i="14"/>
  <c r="AE143" i="14"/>
  <c r="AE144" i="14"/>
  <c r="AO144" i="14"/>
  <c r="AE146" i="14"/>
  <c r="AE147" i="14"/>
  <c r="AO147" i="14"/>
  <c r="AE149" i="14"/>
  <c r="Q150" i="14"/>
  <c r="T150" i="14"/>
  <c r="T151" i="14"/>
  <c r="A152" i="14"/>
  <c r="T152" i="14"/>
  <c r="Q153" i="14"/>
  <c r="T153" i="14"/>
  <c r="AE154" i="14"/>
  <c r="T116" i="14"/>
  <c r="T121" i="14"/>
  <c r="AE114" i="14"/>
  <c r="AE119" i="14"/>
  <c r="A124" i="14"/>
  <c r="AP123" i="14" s="1"/>
  <c r="AO123" i="14" s="1"/>
  <c r="A111" i="14"/>
  <c r="Q111" i="14"/>
  <c r="T112" i="14"/>
  <c r="A113" i="14"/>
  <c r="Q113" i="14"/>
  <c r="A115" i="14"/>
  <c r="A116" i="14"/>
  <c r="AP115" i="14" s="1"/>
  <c r="AO115" i="14" s="1"/>
  <c r="Q116" i="14"/>
  <c r="A117" i="14"/>
  <c r="AP116" i="14" s="1"/>
  <c r="Q117" i="14"/>
  <c r="A118" i="14"/>
  <c r="AP117" i="14" s="1"/>
  <c r="Q118" i="14"/>
  <c r="A120" i="14"/>
  <c r="AP119" i="14" s="1"/>
  <c r="AO119" i="14" s="1"/>
  <c r="A121" i="14"/>
  <c r="AP120" i="14" s="1"/>
  <c r="AO120" i="14" s="1"/>
  <c r="Q121" i="14"/>
  <c r="Q122" i="14"/>
  <c r="P122" i="14" s="1"/>
  <c r="T122" i="14"/>
  <c r="A123" i="14"/>
  <c r="AP122" i="14" s="1"/>
  <c r="AO122" i="14" s="1"/>
  <c r="Q123" i="14"/>
  <c r="A125" i="14"/>
  <c r="A126" i="14"/>
  <c r="A127" i="14"/>
  <c r="A128" i="14"/>
  <c r="A129" i="14"/>
  <c r="Q129" i="14"/>
  <c r="A131" i="14"/>
  <c r="Q131" i="14"/>
  <c r="AE132" i="14"/>
  <c r="A133" i="14"/>
  <c r="Q133" i="14"/>
  <c r="Q134" i="14"/>
  <c r="P134" i="14" s="1"/>
  <c r="T134" i="14"/>
  <c r="A135" i="14"/>
  <c r="Q135" i="14"/>
  <c r="AE136" i="14"/>
  <c r="A137" i="14"/>
  <c r="A138" i="14"/>
  <c r="Q138" i="14"/>
  <c r="AE139" i="14"/>
  <c r="A140" i="14"/>
  <c r="Q140" i="14"/>
  <c r="Q141" i="14"/>
  <c r="P141" i="14" s="1"/>
  <c r="T141" i="14"/>
  <c r="AE142" i="14"/>
  <c r="A143" i="14"/>
  <c r="A144" i="14"/>
  <c r="Q144" i="14"/>
  <c r="AE145" i="14"/>
  <c r="A146" i="14"/>
  <c r="A147" i="14"/>
  <c r="Q147" i="14"/>
  <c r="AE148" i="14"/>
  <c r="A149" i="14"/>
  <c r="A150" i="14"/>
  <c r="A151" i="14"/>
  <c r="Q151" i="14"/>
  <c r="AE152" i="14"/>
  <c r="A153" i="14"/>
  <c r="A154" i="14"/>
  <c r="Q112" i="14"/>
  <c r="Q114" i="14"/>
  <c r="P118" i="14"/>
  <c r="Q119" i="14"/>
  <c r="P124" i="14"/>
  <c r="AO124" i="14"/>
  <c r="P125" i="14"/>
  <c r="AO125" i="14"/>
  <c r="P126" i="14"/>
  <c r="AO126" i="14"/>
  <c r="P127" i="14"/>
  <c r="AO127" i="14"/>
  <c r="P128" i="14"/>
  <c r="AO128" i="14"/>
  <c r="P129" i="14"/>
  <c r="AO130" i="14"/>
  <c r="P131" i="14"/>
  <c r="Q132" i="14"/>
  <c r="AO132" i="14"/>
  <c r="P133" i="14"/>
  <c r="P135" i="14"/>
  <c r="Q136" i="14"/>
  <c r="AO136" i="14"/>
  <c r="P137" i="14"/>
  <c r="AO137" i="14"/>
  <c r="P138" i="14"/>
  <c r="Q139" i="14"/>
  <c r="AO139" i="14"/>
  <c r="P140" i="14"/>
  <c r="Q142" i="14"/>
  <c r="AO142" i="14"/>
  <c r="P143" i="14"/>
  <c r="AO143" i="14"/>
  <c r="P144" i="14"/>
  <c r="Q145" i="14"/>
  <c r="AO145" i="14"/>
  <c r="P146" i="14"/>
  <c r="AO146" i="14"/>
  <c r="P147" i="14"/>
  <c r="Q148" i="14"/>
  <c r="AO148" i="14"/>
  <c r="P149" i="14"/>
  <c r="AO149" i="14"/>
  <c r="P150" i="14"/>
  <c r="AO150" i="14"/>
  <c r="P151" i="14"/>
  <c r="Q152" i="14"/>
  <c r="AO152" i="14"/>
  <c r="P153" i="14"/>
  <c r="AO153" i="14"/>
  <c r="P154" i="14"/>
  <c r="AO154" i="14"/>
  <c r="S110" i="14"/>
  <c r="P110" i="14"/>
  <c r="G110" i="14"/>
  <c r="D110" i="14"/>
  <c r="B110" i="14"/>
  <c r="AP109" i="14"/>
  <c r="AO109" i="14"/>
  <c r="AD109" i="14"/>
  <c r="AC109" i="14"/>
  <c r="AB109" i="14"/>
  <c r="V109" i="14"/>
  <c r="S109" i="14"/>
  <c r="P109" i="14"/>
  <c r="G109" i="14"/>
  <c r="D109" i="14"/>
  <c r="B109" i="14"/>
  <c r="AP108" i="14"/>
  <c r="AO108" i="14"/>
  <c r="AD108" i="14"/>
  <c r="AC108" i="14"/>
  <c r="AB108" i="14"/>
  <c r="V108" i="14"/>
  <c r="S108" i="14"/>
  <c r="P108" i="14"/>
  <c r="G108" i="14"/>
  <c r="D108" i="14"/>
  <c r="B108" i="14"/>
  <c r="AP107" i="14"/>
  <c r="AO107" i="14"/>
  <c r="AD107" i="14"/>
  <c r="AC107" i="14"/>
  <c r="AB107" i="14"/>
  <c r="V107" i="14"/>
  <c r="S107" i="14"/>
  <c r="P107" i="14"/>
  <c r="G107" i="14"/>
  <c r="D107" i="14"/>
  <c r="B107" i="14"/>
  <c r="AP106" i="14"/>
  <c r="AO106" i="14"/>
  <c r="AD106" i="14"/>
  <c r="AC106" i="14"/>
  <c r="AB106" i="14"/>
  <c r="V106" i="14"/>
  <c r="S106" i="14"/>
  <c r="P106" i="14"/>
  <c r="G106" i="14"/>
  <c r="D106" i="14"/>
  <c r="B106" i="14"/>
  <c r="AP105" i="14"/>
  <c r="AO105" i="14"/>
  <c r="AD105" i="14"/>
  <c r="AC105" i="14"/>
  <c r="AB105" i="14"/>
  <c r="V105" i="14"/>
  <c r="S105" i="14"/>
  <c r="G105" i="14"/>
  <c r="D105" i="14"/>
  <c r="B105" i="14"/>
  <c r="AP104" i="14"/>
  <c r="AO104" i="14"/>
  <c r="AD104" i="14"/>
  <c r="AC104" i="14"/>
  <c r="AB104" i="14"/>
  <c r="V104" i="14"/>
  <c r="S104" i="14"/>
  <c r="G104" i="14"/>
  <c r="D104" i="14"/>
  <c r="B104" i="14"/>
  <c r="AP103" i="14"/>
  <c r="AO103" i="14"/>
  <c r="AD103" i="14"/>
  <c r="AC103" i="14"/>
  <c r="AB103" i="14"/>
  <c r="V103" i="14"/>
  <c r="S103" i="14"/>
  <c r="G103" i="14"/>
  <c r="D103" i="14"/>
  <c r="B103" i="14"/>
  <c r="AP102" i="14"/>
  <c r="AO102" i="14"/>
  <c r="AD102" i="14"/>
  <c r="AC102" i="14"/>
  <c r="AB102" i="14"/>
  <c r="V102" i="14"/>
  <c r="S102" i="14"/>
  <c r="G102" i="14"/>
  <c r="D102" i="14"/>
  <c r="B102" i="14"/>
  <c r="AP101" i="14"/>
  <c r="AO101" i="14"/>
  <c r="AD101" i="14"/>
  <c r="AC101" i="14"/>
  <c r="AB101" i="14"/>
  <c r="V101" i="14"/>
  <c r="S101" i="14"/>
  <c r="G101" i="14"/>
  <c r="D101" i="14"/>
  <c r="B101" i="14"/>
  <c r="AP100" i="14"/>
  <c r="AO100" i="14"/>
  <c r="AD100" i="14"/>
  <c r="AC100" i="14"/>
  <c r="AB100" i="14"/>
  <c r="V100" i="14"/>
  <c r="S100" i="14"/>
  <c r="G100" i="14"/>
  <c r="D100" i="14"/>
  <c r="B100" i="14"/>
  <c r="AP99" i="14"/>
  <c r="AO99" i="14"/>
  <c r="AD99" i="14"/>
  <c r="AC99" i="14"/>
  <c r="AB99" i="14"/>
  <c r="V99" i="14"/>
  <c r="S99" i="14"/>
  <c r="G99" i="14"/>
  <c r="D99" i="14"/>
  <c r="B99" i="14"/>
  <c r="AP98" i="14"/>
  <c r="AO98" i="14"/>
  <c r="AD98" i="14"/>
  <c r="AC98" i="14"/>
  <c r="AB98" i="14"/>
  <c r="V98" i="14"/>
  <c r="S98" i="14"/>
  <c r="G98" i="14"/>
  <c r="D98" i="14"/>
  <c r="B98" i="14"/>
  <c r="AP97" i="14"/>
  <c r="AO97" i="14"/>
  <c r="AD97" i="14"/>
  <c r="AC97" i="14"/>
  <c r="AB97" i="14"/>
  <c r="V97" i="14"/>
  <c r="S97" i="14"/>
  <c r="G97" i="14"/>
  <c r="D97" i="14"/>
  <c r="B97" i="14"/>
  <c r="AP96" i="14"/>
  <c r="AO96" i="14"/>
  <c r="AD96" i="14"/>
  <c r="AC96" i="14"/>
  <c r="AB96" i="14"/>
  <c r="V96" i="14"/>
  <c r="S96" i="14"/>
  <c r="G96" i="14"/>
  <c r="D96" i="14"/>
  <c r="B96" i="14"/>
  <c r="AP95" i="14"/>
  <c r="AO95" i="14"/>
  <c r="AD95" i="14"/>
  <c r="AC95" i="14"/>
  <c r="AB95" i="14"/>
  <c r="V95" i="14"/>
  <c r="S95" i="14"/>
  <c r="G95" i="14"/>
  <c r="D95" i="14"/>
  <c r="B95" i="14"/>
  <c r="AP94" i="14"/>
  <c r="AO94" i="14"/>
  <c r="AD94" i="14"/>
  <c r="AC94" i="14"/>
  <c r="AB94" i="14"/>
  <c r="V94" i="14"/>
  <c r="S94" i="14"/>
  <c r="G94" i="14"/>
  <c r="D94" i="14"/>
  <c r="B94" i="14"/>
  <c r="AP93" i="14"/>
  <c r="AO93" i="14"/>
  <c r="AD93" i="14"/>
  <c r="AC93" i="14"/>
  <c r="AB93" i="14"/>
  <c r="V93" i="14"/>
  <c r="S93" i="14"/>
  <c r="G93" i="14"/>
  <c r="D93" i="14"/>
  <c r="D371" i="14" s="1"/>
  <c r="D9" i="9" s="1"/>
  <c r="C9" i="19" l="1"/>
  <c r="D31" i="9"/>
  <c r="C32" i="19"/>
  <c r="C54" i="19"/>
  <c r="AE96" i="14"/>
  <c r="AE97" i="14"/>
  <c r="AE98" i="14"/>
  <c r="AE99" i="14"/>
  <c r="AE100" i="14"/>
  <c r="AE101" i="14"/>
  <c r="AE102" i="14"/>
  <c r="AE103" i="14"/>
  <c r="AE104" i="14"/>
  <c r="T93" i="14"/>
  <c r="T94" i="14"/>
  <c r="T95" i="14"/>
  <c r="T105" i="14"/>
  <c r="AE106" i="14"/>
  <c r="AE108" i="14"/>
  <c r="T110" i="14"/>
  <c r="AE93" i="14"/>
  <c r="AE94" i="14"/>
  <c r="AE95" i="14"/>
  <c r="P95" i="14"/>
  <c r="T96" i="14"/>
  <c r="T97" i="14"/>
  <c r="T98" i="14"/>
  <c r="T99" i="14"/>
  <c r="T100" i="14"/>
  <c r="T101" i="14"/>
  <c r="T102" i="14"/>
  <c r="T103" i="14"/>
  <c r="T104" i="14"/>
  <c r="T106" i="14"/>
  <c r="A109" i="14"/>
  <c r="AE109" i="14"/>
  <c r="AE105" i="14"/>
  <c r="A107" i="14"/>
  <c r="AE107" i="14"/>
  <c r="T108" i="14"/>
  <c r="P93" i="14"/>
  <c r="P94" i="14"/>
  <c r="P97" i="14"/>
  <c r="Q93" i="14"/>
  <c r="A94" i="14"/>
  <c r="Q94" i="14"/>
  <c r="A95" i="14"/>
  <c r="Q95" i="14"/>
  <c r="A96" i="14"/>
  <c r="Q96" i="14"/>
  <c r="A97" i="14"/>
  <c r="Q97" i="14"/>
  <c r="A98" i="14"/>
  <c r="Q98" i="14"/>
  <c r="A99" i="14"/>
  <c r="Q99" i="14"/>
  <c r="A100" i="14"/>
  <c r="Q100" i="14"/>
  <c r="A101" i="14"/>
  <c r="Q101" i="14"/>
  <c r="A102" i="14"/>
  <c r="Q102" i="14"/>
  <c r="A103" i="14"/>
  <c r="Q103" i="14"/>
  <c r="A104" i="14"/>
  <c r="Q104" i="14"/>
  <c r="A105" i="14"/>
  <c r="Q105" i="14"/>
  <c r="A106" i="14"/>
  <c r="Q106" i="14"/>
  <c r="T107" i="14"/>
  <c r="A108" i="14"/>
  <c r="Q108" i="14"/>
  <c r="T109" i="14"/>
  <c r="A110" i="14"/>
  <c r="AE110" i="14"/>
  <c r="Q110" i="14"/>
  <c r="P96" i="14"/>
  <c r="P98" i="14"/>
  <c r="P99" i="14"/>
  <c r="P100" i="14"/>
  <c r="P101" i="14"/>
  <c r="P102" i="14"/>
  <c r="P103" i="14"/>
  <c r="P104" i="14"/>
  <c r="P105" i="14"/>
  <c r="Q107" i="14"/>
  <c r="Q109" i="14"/>
  <c r="B93" i="14"/>
  <c r="A93" i="14" s="1"/>
  <c r="C31" i="19" l="1"/>
  <c r="C53" i="19"/>
  <c r="D370" i="14"/>
  <c r="D8" i="9" s="1"/>
  <c r="AD62" i="14"/>
  <c r="AC62" i="14"/>
  <c r="AB62" i="14"/>
  <c r="V62" i="14"/>
  <c r="S62" i="14"/>
  <c r="G62" i="14"/>
  <c r="D62" i="14"/>
  <c r="A62" i="14" s="1"/>
  <c r="B62" i="14"/>
  <c r="AD61" i="14"/>
  <c r="AC61" i="14"/>
  <c r="AB61" i="14"/>
  <c r="V61" i="14"/>
  <c r="S61" i="14"/>
  <c r="G61" i="14"/>
  <c r="D61" i="14"/>
  <c r="B61" i="14"/>
  <c r="AP60" i="14"/>
  <c r="C8" i="19" l="1"/>
  <c r="D30" i="9"/>
  <c r="AE61" i="14"/>
  <c r="AE62" i="14"/>
  <c r="Q61" i="14"/>
  <c r="P61" i="14" s="1"/>
  <c r="T61" i="14"/>
  <c r="AP61" i="14"/>
  <c r="AO61" i="14" s="1"/>
  <c r="Q62" i="14"/>
  <c r="P62" i="14" s="1"/>
  <c r="T62" i="14"/>
  <c r="AO60" i="14"/>
  <c r="AP62" i="14"/>
  <c r="AO62" i="14" s="1"/>
  <c r="A61" i="14"/>
  <c r="AD60" i="14"/>
  <c r="AC60" i="14"/>
  <c r="AB60" i="14"/>
  <c r="V60" i="14"/>
  <c r="S60" i="14"/>
  <c r="G60" i="14"/>
  <c r="D60" i="14"/>
  <c r="A60" i="14" s="1"/>
  <c r="B60" i="14"/>
  <c r="AD59" i="14"/>
  <c r="AC59" i="14"/>
  <c r="AB59" i="14"/>
  <c r="V59" i="14"/>
  <c r="S59" i="14"/>
  <c r="G59" i="14"/>
  <c r="D59" i="14"/>
  <c r="A59" i="14" s="1"/>
  <c r="B59" i="14"/>
  <c r="AD58" i="14"/>
  <c r="AC58" i="14"/>
  <c r="AB58" i="14"/>
  <c r="V58" i="14"/>
  <c r="S58" i="14"/>
  <c r="G58" i="14"/>
  <c r="D58" i="14"/>
  <c r="A58" i="14" s="1"/>
  <c r="B58" i="14"/>
  <c r="AD57" i="14"/>
  <c r="AC57" i="14"/>
  <c r="AB57" i="14"/>
  <c r="V57" i="14"/>
  <c r="S57" i="14"/>
  <c r="G57" i="14"/>
  <c r="D57" i="14"/>
  <c r="A57" i="14" s="1"/>
  <c r="B57" i="14"/>
  <c r="AD56" i="14"/>
  <c r="AC56" i="14"/>
  <c r="AB56" i="14"/>
  <c r="V56" i="14"/>
  <c r="S56" i="14"/>
  <c r="G56" i="14"/>
  <c r="D56" i="14"/>
  <c r="A56" i="14" s="1"/>
  <c r="B56" i="14"/>
  <c r="AD55" i="14"/>
  <c r="AC55" i="14"/>
  <c r="AB55" i="14"/>
  <c r="V55" i="14"/>
  <c r="S55" i="14"/>
  <c r="G55" i="14"/>
  <c r="D55" i="14"/>
  <c r="A55" i="14" s="1"/>
  <c r="B55" i="14"/>
  <c r="AD54" i="14"/>
  <c r="AC54" i="14"/>
  <c r="AB54" i="14"/>
  <c r="V54" i="14"/>
  <c r="S54" i="14"/>
  <c r="G54" i="14"/>
  <c r="D54" i="14"/>
  <c r="A54" i="14" s="1"/>
  <c r="B54" i="14"/>
  <c r="AP53" i="14"/>
  <c r="AD53" i="14"/>
  <c r="AC53" i="14"/>
  <c r="AB53" i="14"/>
  <c r="V53" i="14"/>
  <c r="S53" i="14"/>
  <c r="G53" i="14"/>
  <c r="D53" i="14"/>
  <c r="A53" i="14" s="1"/>
  <c r="B53" i="14"/>
  <c r="AD52" i="14"/>
  <c r="AC52" i="14"/>
  <c r="AB52" i="14"/>
  <c r="V52" i="14"/>
  <c r="S52" i="14"/>
  <c r="G52" i="14"/>
  <c r="D52" i="14"/>
  <c r="A52" i="14" s="1"/>
  <c r="B52" i="14"/>
  <c r="AP51" i="14"/>
  <c r="AD51" i="14"/>
  <c r="AC51" i="14"/>
  <c r="AB51" i="14"/>
  <c r="V51" i="14"/>
  <c r="S51" i="14"/>
  <c r="G51" i="14"/>
  <c r="D51" i="14"/>
  <c r="A51" i="14" s="1"/>
  <c r="B51" i="14"/>
  <c r="AD50" i="14"/>
  <c r="AC50" i="14"/>
  <c r="AB50" i="14"/>
  <c r="V50" i="14"/>
  <c r="S50" i="14"/>
  <c r="G50" i="14"/>
  <c r="D50" i="14"/>
  <c r="A50" i="14" s="1"/>
  <c r="B50" i="14"/>
  <c r="AD49" i="14"/>
  <c r="AC49" i="14"/>
  <c r="AB49" i="14"/>
  <c r="V49" i="14"/>
  <c r="S49" i="14"/>
  <c r="G49" i="14"/>
  <c r="D49" i="14"/>
  <c r="A49" i="14" s="1"/>
  <c r="B49" i="14"/>
  <c r="AD48" i="14"/>
  <c r="AC48" i="14"/>
  <c r="AB48" i="14"/>
  <c r="V48" i="14"/>
  <c r="S48" i="14"/>
  <c r="G48" i="14"/>
  <c r="D48" i="14"/>
  <c r="B48" i="14"/>
  <c r="AP47" i="14"/>
  <c r="AD47" i="14"/>
  <c r="AC47" i="14"/>
  <c r="AB47" i="14"/>
  <c r="V47" i="14"/>
  <c r="S47" i="14"/>
  <c r="G47" i="14"/>
  <c r="D47" i="14"/>
  <c r="B47" i="14"/>
  <c r="AP46" i="14"/>
  <c r="AD46" i="14"/>
  <c r="AC46" i="14"/>
  <c r="AB46" i="14"/>
  <c r="V46" i="14"/>
  <c r="S46" i="14"/>
  <c r="G46" i="14"/>
  <c r="D46" i="14"/>
  <c r="B46" i="14"/>
  <c r="AP45" i="14"/>
  <c r="AD45" i="14"/>
  <c r="AC45" i="14"/>
  <c r="AB45" i="14"/>
  <c r="V45" i="14"/>
  <c r="S45" i="14"/>
  <c r="P45" i="14"/>
  <c r="G45" i="14"/>
  <c r="D45" i="14"/>
  <c r="B45" i="14"/>
  <c r="AP44" i="14"/>
  <c r="AD44" i="14"/>
  <c r="AC44" i="14"/>
  <c r="AB44" i="14"/>
  <c r="V44" i="14"/>
  <c r="S44" i="14"/>
  <c r="G44" i="14"/>
  <c r="D44" i="14"/>
  <c r="B44" i="14"/>
  <c r="AP43" i="14"/>
  <c r="AD43" i="14"/>
  <c r="AC43" i="14"/>
  <c r="AB43" i="14"/>
  <c r="V43" i="14"/>
  <c r="S43" i="14"/>
  <c r="G43" i="14"/>
  <c r="D43" i="14"/>
  <c r="B43" i="14"/>
  <c r="AP42" i="14"/>
  <c r="AD42" i="14"/>
  <c r="AC42" i="14"/>
  <c r="AB42" i="14"/>
  <c r="V42" i="14"/>
  <c r="S42" i="14"/>
  <c r="P42" i="14"/>
  <c r="G42" i="14"/>
  <c r="D42" i="14"/>
  <c r="B42" i="14"/>
  <c r="AP41" i="14"/>
  <c r="AD41" i="14"/>
  <c r="AC41" i="14"/>
  <c r="AB41" i="14"/>
  <c r="V41" i="14"/>
  <c r="S41" i="14"/>
  <c r="G41" i="14"/>
  <c r="D41" i="14"/>
  <c r="B41" i="14"/>
  <c r="AP40" i="14"/>
  <c r="AD40" i="14"/>
  <c r="AC40" i="14"/>
  <c r="AB40" i="14"/>
  <c r="V40" i="14"/>
  <c r="S40" i="14"/>
  <c r="G40" i="14"/>
  <c r="D40" i="14"/>
  <c r="B40" i="14"/>
  <c r="AP39" i="14"/>
  <c r="AD39" i="14"/>
  <c r="AC39" i="14"/>
  <c r="AB39" i="14"/>
  <c r="V39" i="14"/>
  <c r="S39" i="14"/>
  <c r="G39" i="14"/>
  <c r="D39" i="14"/>
  <c r="B39" i="14"/>
  <c r="AP38" i="14"/>
  <c r="AD38" i="14"/>
  <c r="AC38" i="14"/>
  <c r="AB38" i="14"/>
  <c r="V38" i="14"/>
  <c r="S38" i="14"/>
  <c r="G38" i="14"/>
  <c r="D38" i="14"/>
  <c r="B38" i="14"/>
  <c r="AP37" i="14"/>
  <c r="AD37" i="14"/>
  <c r="AC37" i="14"/>
  <c r="AB37" i="14"/>
  <c r="V37" i="14"/>
  <c r="S37" i="14"/>
  <c r="G37" i="14"/>
  <c r="D37" i="14"/>
  <c r="B37" i="14"/>
  <c r="AP36" i="14"/>
  <c r="AD36" i="14"/>
  <c r="AC36" i="14"/>
  <c r="AB36" i="14"/>
  <c r="V36" i="14"/>
  <c r="S36" i="14"/>
  <c r="G36" i="14"/>
  <c r="D36" i="14"/>
  <c r="B36" i="14"/>
  <c r="AP35" i="14"/>
  <c r="AD35" i="14"/>
  <c r="AC35" i="14"/>
  <c r="AB35" i="14"/>
  <c r="V35" i="14"/>
  <c r="S35" i="14"/>
  <c r="P35" i="14"/>
  <c r="G35" i="14"/>
  <c r="D35" i="14"/>
  <c r="B35" i="14"/>
  <c r="AP34" i="14"/>
  <c r="AD34" i="14"/>
  <c r="AC34" i="14"/>
  <c r="AB34" i="14"/>
  <c r="V34" i="14"/>
  <c r="S34" i="14"/>
  <c r="G34" i="14"/>
  <c r="D34" i="14"/>
  <c r="B34" i="14"/>
  <c r="AP33" i="14"/>
  <c r="AD33" i="14"/>
  <c r="AC33" i="14"/>
  <c r="AB33" i="14"/>
  <c r="V33" i="14"/>
  <c r="S33" i="14"/>
  <c r="G33" i="14"/>
  <c r="D33" i="14"/>
  <c r="B33" i="14"/>
  <c r="AP32" i="14"/>
  <c r="AD32" i="14"/>
  <c r="AC32" i="14"/>
  <c r="AB32" i="14"/>
  <c r="V32" i="14"/>
  <c r="S32" i="14"/>
  <c r="P32" i="14"/>
  <c r="G32" i="14"/>
  <c r="D32" i="14"/>
  <c r="D369" i="14" s="1"/>
  <c r="D7" i="9" s="1"/>
  <c r="B32" i="14"/>
  <c r="AP31" i="14"/>
  <c r="AD31" i="14"/>
  <c r="AC31" i="14"/>
  <c r="AB31" i="14"/>
  <c r="V31" i="14"/>
  <c r="S31" i="14"/>
  <c r="P31" i="14"/>
  <c r="G31" i="14"/>
  <c r="D31" i="14"/>
  <c r="B31" i="14"/>
  <c r="AP30" i="14"/>
  <c r="AD30" i="14"/>
  <c r="AC30" i="14"/>
  <c r="AB30" i="14"/>
  <c r="V30" i="14"/>
  <c r="S30" i="14"/>
  <c r="G30" i="14"/>
  <c r="D30" i="14"/>
  <c r="B30" i="14"/>
  <c r="AP29" i="14"/>
  <c r="AD29" i="14"/>
  <c r="AC29" i="14"/>
  <c r="AB29" i="14"/>
  <c r="V29" i="14"/>
  <c r="S29" i="14"/>
  <c r="G29" i="14"/>
  <c r="D29" i="14"/>
  <c r="B29" i="14"/>
  <c r="AP28" i="14"/>
  <c r="AD28" i="14"/>
  <c r="AC28" i="14"/>
  <c r="AB28" i="14"/>
  <c r="V28" i="14"/>
  <c r="S28" i="14"/>
  <c r="G28" i="14"/>
  <c r="D28" i="14"/>
  <c r="B28" i="14"/>
  <c r="AP27" i="14"/>
  <c r="AD27" i="14"/>
  <c r="AC27" i="14"/>
  <c r="AB27" i="14"/>
  <c r="V27" i="14"/>
  <c r="S27" i="14"/>
  <c r="G27" i="14"/>
  <c r="D27" i="14"/>
  <c r="B27" i="14"/>
  <c r="AP26" i="14"/>
  <c r="AD26" i="14"/>
  <c r="AC26" i="14"/>
  <c r="AB26" i="14"/>
  <c r="V26" i="14"/>
  <c r="S26" i="14"/>
  <c r="G26" i="14"/>
  <c r="D26" i="14"/>
  <c r="B26" i="14"/>
  <c r="AP25" i="14"/>
  <c r="AD25" i="14"/>
  <c r="AC25" i="14"/>
  <c r="AB25" i="14"/>
  <c r="V25" i="14"/>
  <c r="S25" i="14"/>
  <c r="P25" i="14"/>
  <c r="G25" i="14"/>
  <c r="D25" i="14"/>
  <c r="B25" i="14"/>
  <c r="AP24" i="14"/>
  <c r="AD24" i="14"/>
  <c r="AC24" i="14"/>
  <c r="AB24" i="14"/>
  <c r="V24" i="14"/>
  <c r="S24" i="14"/>
  <c r="G24" i="14"/>
  <c r="D24" i="14"/>
  <c r="B24" i="14"/>
  <c r="AP23" i="14"/>
  <c r="AD23" i="14"/>
  <c r="AC23" i="14"/>
  <c r="AB23" i="14"/>
  <c r="V23" i="14"/>
  <c r="S23" i="14"/>
  <c r="P23" i="14"/>
  <c r="G23" i="14"/>
  <c r="D23" i="14"/>
  <c r="B23" i="14"/>
  <c r="AP22" i="14"/>
  <c r="AD22" i="14"/>
  <c r="AC22" i="14"/>
  <c r="AB22" i="14"/>
  <c r="V22" i="14"/>
  <c r="S22" i="14"/>
  <c r="G22" i="14"/>
  <c r="D22" i="14"/>
  <c r="B22" i="14"/>
  <c r="AP21" i="14"/>
  <c r="AD21" i="14"/>
  <c r="AC21" i="14"/>
  <c r="AB21" i="14"/>
  <c r="V21" i="14"/>
  <c r="S21" i="14"/>
  <c r="P21" i="14"/>
  <c r="G21" i="14"/>
  <c r="D21" i="14"/>
  <c r="B21" i="14"/>
  <c r="AP20" i="14"/>
  <c r="AO20" i="14"/>
  <c r="AD20" i="14"/>
  <c r="AC20" i="14"/>
  <c r="AB20" i="14"/>
  <c r="V20" i="14"/>
  <c r="S20" i="14"/>
  <c r="G20" i="14"/>
  <c r="D20" i="14"/>
  <c r="B20" i="14"/>
  <c r="AP19" i="14"/>
  <c r="AD19" i="14"/>
  <c r="AC19" i="14"/>
  <c r="AB19" i="14"/>
  <c r="V19" i="14"/>
  <c r="S19" i="14"/>
  <c r="G19" i="14"/>
  <c r="D19" i="14"/>
  <c r="B19" i="14"/>
  <c r="AP18" i="14"/>
  <c r="AD18" i="14"/>
  <c r="AC18" i="14"/>
  <c r="AB18" i="14"/>
  <c r="V18" i="14"/>
  <c r="S18" i="14"/>
  <c r="Q18" i="14"/>
  <c r="P18" i="14"/>
  <c r="G18" i="14"/>
  <c r="D18" i="14"/>
  <c r="B18" i="14"/>
  <c r="AP17" i="14"/>
  <c r="AD17" i="14"/>
  <c r="AC17" i="14"/>
  <c r="AB17" i="14"/>
  <c r="V17" i="14"/>
  <c r="G17" i="14"/>
  <c r="D17" i="14"/>
  <c r="B17" i="14"/>
  <c r="AP16" i="14"/>
  <c r="AD16" i="14"/>
  <c r="AC16" i="14"/>
  <c r="AB16" i="14"/>
  <c r="V16" i="14"/>
  <c r="T16" i="14"/>
  <c r="Q16" i="14" s="1"/>
  <c r="G16" i="14"/>
  <c r="D16" i="14"/>
  <c r="A16" i="14" s="1"/>
  <c r="B16" i="14"/>
  <c r="AD15" i="14"/>
  <c r="AC15" i="14"/>
  <c r="AB15" i="14"/>
  <c r="V15" i="14"/>
  <c r="S15" i="14"/>
  <c r="G15" i="14"/>
  <c r="D15" i="14"/>
  <c r="B15" i="14"/>
  <c r="AP14" i="14"/>
  <c r="AD14" i="14"/>
  <c r="AC14" i="14"/>
  <c r="AB14" i="14"/>
  <c r="V14" i="14"/>
  <c r="S14" i="14"/>
  <c r="G14" i="14"/>
  <c r="D14" i="14"/>
  <c r="A14" i="14" s="1"/>
  <c r="B14" i="14"/>
  <c r="AD13" i="14"/>
  <c r="AC13" i="14"/>
  <c r="AB13" i="14"/>
  <c r="V13" i="14"/>
  <c r="S13" i="14"/>
  <c r="G13" i="14"/>
  <c r="D13" i="14"/>
  <c r="B13" i="14"/>
  <c r="AP12" i="14"/>
  <c r="AD12" i="14"/>
  <c r="AC12" i="14"/>
  <c r="AB12" i="14"/>
  <c r="V12" i="14"/>
  <c r="S12" i="14"/>
  <c r="P12" i="14"/>
  <c r="G12" i="14"/>
  <c r="D12" i="14"/>
  <c r="A12" i="14" s="1"/>
  <c r="B12" i="14"/>
  <c r="AD11" i="14"/>
  <c r="AC11" i="14"/>
  <c r="AB11" i="14"/>
  <c r="V11" i="14"/>
  <c r="S11" i="14"/>
  <c r="P11" i="14"/>
  <c r="G11" i="14"/>
  <c r="D11" i="14"/>
  <c r="B11" i="14"/>
  <c r="AP10" i="14"/>
  <c r="AD10" i="14"/>
  <c r="AC10" i="14"/>
  <c r="AB10" i="14"/>
  <c r="V10" i="14"/>
  <c r="S10" i="14"/>
  <c r="G10" i="14"/>
  <c r="D10" i="14"/>
  <c r="A10" i="14" s="1"/>
  <c r="B10" i="14"/>
  <c r="AP9" i="14"/>
  <c r="AD9" i="14"/>
  <c r="AC9" i="14"/>
  <c r="AB9" i="14"/>
  <c r="V9" i="14"/>
  <c r="S9" i="14"/>
  <c r="G9" i="14"/>
  <c r="D9" i="14"/>
  <c r="A9" i="14" s="1"/>
  <c r="B9" i="14"/>
  <c r="AD8" i="14"/>
  <c r="AC8" i="14"/>
  <c r="AB8" i="14"/>
  <c r="V8" i="14"/>
  <c r="S8" i="14"/>
  <c r="G8" i="14"/>
  <c r="D8" i="14"/>
  <c r="B8" i="14"/>
  <c r="AP7" i="14"/>
  <c r="AD7" i="14"/>
  <c r="AC7" i="14"/>
  <c r="AB7" i="14"/>
  <c r="V7" i="14"/>
  <c r="S7" i="14"/>
  <c r="G7" i="14"/>
  <c r="D7" i="14"/>
  <c r="A7" i="14" s="1"/>
  <c r="B7" i="14"/>
  <c r="AD6" i="14"/>
  <c r="AC6" i="14"/>
  <c r="AB6" i="14"/>
  <c r="V6" i="14"/>
  <c r="S6" i="14"/>
  <c r="G6" i="14"/>
  <c r="D6" i="14"/>
  <c r="A6" i="14" s="1"/>
  <c r="B6" i="14"/>
  <c r="AD5" i="14"/>
  <c r="AC5" i="14"/>
  <c r="AB5" i="14"/>
  <c r="V5" i="14"/>
  <c r="S5" i="14"/>
  <c r="G5" i="14"/>
  <c r="D5" i="14"/>
  <c r="A5" i="14" s="1"/>
  <c r="B5" i="14"/>
  <c r="AD4" i="14"/>
  <c r="AC4" i="14"/>
  <c r="AB4" i="14"/>
  <c r="V4" i="14"/>
  <c r="S4" i="14"/>
  <c r="G4" i="14"/>
  <c r="D4" i="14"/>
  <c r="A4" i="14" s="1"/>
  <c r="B4" i="14"/>
  <c r="AD3" i="14"/>
  <c r="AC3" i="14"/>
  <c r="AB3" i="14"/>
  <c r="V3" i="14"/>
  <c r="S3" i="14"/>
  <c r="G3" i="14"/>
  <c r="D3" i="14"/>
  <c r="A3" i="14" s="1"/>
  <c r="B3" i="14"/>
  <c r="AD2" i="14"/>
  <c r="AC2" i="14"/>
  <c r="AB2" i="14"/>
  <c r="V2" i="14"/>
  <c r="S2" i="14"/>
  <c r="D368" i="14"/>
  <c r="D6" i="9" s="1"/>
  <c r="B2" i="14"/>
  <c r="D29" i="9" l="1"/>
  <c r="C7" i="19"/>
  <c r="C30" i="19"/>
  <c r="C52" i="19"/>
  <c r="D28" i="9"/>
  <c r="C6" i="19"/>
  <c r="A32" i="14"/>
  <c r="AE59" i="14"/>
  <c r="AP59" i="14"/>
  <c r="T47" i="14"/>
  <c r="T54" i="14"/>
  <c r="T56" i="14"/>
  <c r="T58" i="14"/>
  <c r="AE46" i="14"/>
  <c r="Q47" i="14"/>
  <c r="T49" i="14"/>
  <c r="T51" i="14"/>
  <c r="AE53" i="14"/>
  <c r="Q54" i="14"/>
  <c r="AE55" i="14"/>
  <c r="AP55" i="14"/>
  <c r="Q56" i="14"/>
  <c r="AE57" i="14"/>
  <c r="AP57" i="14"/>
  <c r="Q58" i="14"/>
  <c r="T60" i="14"/>
  <c r="Q60" i="14"/>
  <c r="AE26" i="14"/>
  <c r="AE27" i="14"/>
  <c r="AO27" i="14"/>
  <c r="AO28" i="14"/>
  <c r="AO29" i="14"/>
  <c r="AO30" i="14"/>
  <c r="AE36" i="14"/>
  <c r="AE37" i="14"/>
  <c r="AO37" i="14"/>
  <c r="AO38" i="14"/>
  <c r="AO39" i="14"/>
  <c r="AE19" i="14"/>
  <c r="T20" i="14"/>
  <c r="AO40" i="14"/>
  <c r="T2" i="14"/>
  <c r="T3" i="14"/>
  <c r="T4" i="14"/>
  <c r="T5" i="14"/>
  <c r="T6" i="14"/>
  <c r="T7" i="14"/>
  <c r="AE12" i="14"/>
  <c r="AE13" i="14"/>
  <c r="T14" i="14"/>
  <c r="A15" i="14"/>
  <c r="AE15" i="14"/>
  <c r="Q2" i="14"/>
  <c r="AP2" i="14"/>
  <c r="AO2" i="14" s="1"/>
  <c r="Q3" i="14"/>
  <c r="AP3" i="14"/>
  <c r="AO3" i="14" s="1"/>
  <c r="Q4" i="14"/>
  <c r="AP4" i="14"/>
  <c r="AO4" i="14" s="1"/>
  <c r="Q5" i="14"/>
  <c r="AP5" i="14"/>
  <c r="AO5" i="14" s="1"/>
  <c r="Q6" i="14"/>
  <c r="AP6" i="14"/>
  <c r="AO6" i="14" s="1"/>
  <c r="Q7" i="14"/>
  <c r="AO41" i="14"/>
  <c r="Q20" i="14"/>
  <c r="AE8" i="14"/>
  <c r="T9" i="14"/>
  <c r="AE10" i="14"/>
  <c r="A17" i="14"/>
  <c r="AE17" i="14"/>
  <c r="AO17" i="14"/>
  <c r="T22" i="14"/>
  <c r="A23" i="14"/>
  <c r="T23" i="14"/>
  <c r="AE24" i="14"/>
  <c r="AO24" i="14"/>
  <c r="AO32" i="14"/>
  <c r="AO33" i="14"/>
  <c r="AO34" i="14"/>
  <c r="AE43" i="14"/>
  <c r="AE44" i="14"/>
  <c r="AO44" i="14"/>
  <c r="AE48" i="14"/>
  <c r="AP48" i="14"/>
  <c r="Q49" i="14"/>
  <c r="AE50" i="14"/>
  <c r="AP50" i="14"/>
  <c r="Q51" i="14"/>
  <c r="P7" i="14"/>
  <c r="P2" i="14"/>
  <c r="P4" i="14"/>
  <c r="P6" i="14"/>
  <c r="T12" i="14"/>
  <c r="AE2" i="14"/>
  <c r="AE3" i="14"/>
  <c r="AE4" i="14"/>
  <c r="AE5" i="14"/>
  <c r="AE6" i="14"/>
  <c r="AE7" i="14"/>
  <c r="Q8" i="14"/>
  <c r="T8" i="14"/>
  <c r="AP8" i="14"/>
  <c r="AO8" i="14" s="1"/>
  <c r="AE9" i="14"/>
  <c r="AO9" i="14"/>
  <c r="Q10" i="14"/>
  <c r="P10" i="14" s="1"/>
  <c r="T10" i="14"/>
  <c r="AE11" i="14"/>
  <c r="T11" i="14"/>
  <c r="AP11" i="14"/>
  <c r="AO11" i="14" s="1"/>
  <c r="Q13" i="14"/>
  <c r="T13" i="14"/>
  <c r="AP13" i="14"/>
  <c r="AO13" i="14" s="1"/>
  <c r="AE14" i="14"/>
  <c r="AO14" i="14"/>
  <c r="P16" i="14"/>
  <c r="AO16" i="14"/>
  <c r="A18" i="14"/>
  <c r="Q19" i="14"/>
  <c r="T19" i="14"/>
  <c r="AE20" i="14"/>
  <c r="A21" i="14"/>
  <c r="T21" i="14"/>
  <c r="AE22" i="14"/>
  <c r="AO22" i="14"/>
  <c r="T24" i="14"/>
  <c r="A25" i="14"/>
  <c r="T25" i="14"/>
  <c r="Q26" i="14"/>
  <c r="T26" i="14"/>
  <c r="T27" i="14"/>
  <c r="A28" i="14"/>
  <c r="AE28" i="14"/>
  <c r="A29" i="14"/>
  <c r="AE29" i="14"/>
  <c r="A30" i="14"/>
  <c r="AE30" i="14"/>
  <c r="A31" i="14"/>
  <c r="T31" i="14"/>
  <c r="AE32" i="14"/>
  <c r="A33" i="14"/>
  <c r="AE33" i="14"/>
  <c r="A34" i="14"/>
  <c r="AE34" i="14"/>
  <c r="A35" i="14"/>
  <c r="T35" i="14"/>
  <c r="Q36" i="14"/>
  <c r="T36" i="14"/>
  <c r="T37" i="14"/>
  <c r="A38" i="14"/>
  <c r="AE38" i="14"/>
  <c r="A39" i="14"/>
  <c r="AE39" i="14"/>
  <c r="A40" i="14"/>
  <c r="AE40" i="14"/>
  <c r="A41" i="14"/>
  <c r="AE41" i="14"/>
  <c r="A42" i="14"/>
  <c r="T42" i="14"/>
  <c r="Q43" i="14"/>
  <c r="T43" i="14"/>
  <c r="T44" i="14"/>
  <c r="A45" i="14"/>
  <c r="T45" i="14"/>
  <c r="Q46" i="14"/>
  <c r="T46" i="14"/>
  <c r="AE47" i="14"/>
  <c r="Q48" i="14"/>
  <c r="T48" i="14"/>
  <c r="AE49" i="14"/>
  <c r="AP49" i="14"/>
  <c r="Q50" i="14"/>
  <c r="T50" i="14"/>
  <c r="AE51" i="14"/>
  <c r="AE52" i="14"/>
  <c r="AO53" i="14"/>
  <c r="AE54" i="14"/>
  <c r="AP54" i="14"/>
  <c r="Q55" i="14"/>
  <c r="T55" i="14"/>
  <c r="AE56" i="14"/>
  <c r="AP56" i="14"/>
  <c r="Q57" i="14"/>
  <c r="T57" i="14"/>
  <c r="AE58" i="14"/>
  <c r="AP58" i="14"/>
  <c r="Q59" i="14"/>
  <c r="T59" i="14"/>
  <c r="AE60" i="14"/>
  <c r="P3" i="14"/>
  <c r="P5" i="14"/>
  <c r="AO7" i="14"/>
  <c r="AO10" i="14"/>
  <c r="P14" i="14"/>
  <c r="AE16" i="14"/>
  <c r="T18" i="14"/>
  <c r="A8" i="14"/>
  <c r="Q9" i="14"/>
  <c r="A11" i="14"/>
  <c r="Q11" i="14"/>
  <c r="Q12" i="14"/>
  <c r="A13" i="14"/>
  <c r="Q14" i="14"/>
  <c r="Q15" i="14"/>
  <c r="P15" i="14" s="1"/>
  <c r="T15" i="14"/>
  <c r="AP15" i="14"/>
  <c r="AO15" i="14" s="1"/>
  <c r="T17" i="14"/>
  <c r="Q17" i="14" s="1"/>
  <c r="P17" i="14" s="1"/>
  <c r="AE18" i="14"/>
  <c r="A19" i="14"/>
  <c r="A20" i="14"/>
  <c r="AE21" i="14"/>
  <c r="A22" i="14"/>
  <c r="Q22" i="14"/>
  <c r="AE23" i="14"/>
  <c r="A24" i="14"/>
  <c r="Q24" i="14"/>
  <c r="AE25" i="14"/>
  <c r="A26" i="14"/>
  <c r="A27" i="14"/>
  <c r="Q27" i="14"/>
  <c r="Q28" i="14"/>
  <c r="P28" i="14" s="1"/>
  <c r="T28" i="14"/>
  <c r="Q29" i="14"/>
  <c r="P29" i="14" s="1"/>
  <c r="T29" i="14"/>
  <c r="Q30" i="14"/>
  <c r="P30" i="14" s="1"/>
  <c r="T30" i="14"/>
  <c r="AE31" i="14"/>
  <c r="T32" i="14"/>
  <c r="Q33" i="14"/>
  <c r="P33" i="14" s="1"/>
  <c r="T33" i="14"/>
  <c r="Q34" i="14"/>
  <c r="P34" i="14" s="1"/>
  <c r="T34" i="14"/>
  <c r="AE35" i="14"/>
  <c r="A36" i="14"/>
  <c r="A37" i="14"/>
  <c r="Q37" i="14"/>
  <c r="Q38" i="14"/>
  <c r="P38" i="14" s="1"/>
  <c r="T38" i="14"/>
  <c r="Q39" i="14"/>
  <c r="P39" i="14" s="1"/>
  <c r="T39" i="14"/>
  <c r="Q40" i="14"/>
  <c r="P40" i="14" s="1"/>
  <c r="T40" i="14"/>
  <c r="Q41" i="14"/>
  <c r="P41" i="14" s="1"/>
  <c r="T41" i="14"/>
  <c r="AE42" i="14"/>
  <c r="A43" i="14"/>
  <c r="A44" i="14"/>
  <c r="Q44" i="14"/>
  <c r="AE45" i="14"/>
  <c r="A46" i="14"/>
  <c r="A47" i="14"/>
  <c r="A48" i="14"/>
  <c r="Q52" i="14"/>
  <c r="P52" i="14" s="1"/>
  <c r="T52" i="14"/>
  <c r="AP52" i="14"/>
  <c r="AO52" i="14" s="1"/>
  <c r="Q53" i="14"/>
  <c r="P53" i="14" s="1"/>
  <c r="T53" i="14"/>
  <c r="P8" i="14"/>
  <c r="P9" i="14"/>
  <c r="AO12" i="14"/>
  <c r="P13" i="14"/>
  <c r="AO18" i="14"/>
  <c r="P19" i="14"/>
  <c r="AO19" i="14"/>
  <c r="P20" i="14"/>
  <c r="Q21" i="14"/>
  <c r="AO21" i="14"/>
  <c r="P22" i="14"/>
  <c r="Q23" i="14"/>
  <c r="AO23" i="14"/>
  <c r="P24" i="14"/>
  <c r="Q25" i="14"/>
  <c r="AO25" i="14"/>
  <c r="P26" i="14"/>
  <c r="AO26" i="14"/>
  <c r="P27" i="14"/>
  <c r="Q31" i="14"/>
  <c r="AO31" i="14"/>
  <c r="Q32" i="14"/>
  <c r="Q35" i="14"/>
  <c r="AO35" i="14"/>
  <c r="P36" i="14"/>
  <c r="AO36" i="14"/>
  <c r="P37" i="14"/>
  <c r="Q42" i="14"/>
  <c r="AO42" i="14"/>
  <c r="P43" i="14"/>
  <c r="AO43" i="14"/>
  <c r="P44" i="14"/>
  <c r="Q45" i="14"/>
  <c r="AO45" i="14"/>
  <c r="P46" i="14"/>
  <c r="AO46" i="14"/>
  <c r="P47" i="14"/>
  <c r="AO47" i="14"/>
  <c r="P48" i="14"/>
  <c r="AO48" i="14"/>
  <c r="P49" i="14"/>
  <c r="AO49" i="14"/>
  <c r="P50" i="14"/>
  <c r="AO50" i="14"/>
  <c r="P51" i="14"/>
  <c r="AO51" i="14"/>
  <c r="P54" i="14"/>
  <c r="AO54" i="14"/>
  <c r="P55" i="14"/>
  <c r="AO55" i="14"/>
  <c r="P56" i="14"/>
  <c r="AO56" i="14"/>
  <c r="P57" i="14"/>
  <c r="AO57" i="14"/>
  <c r="P58" i="14"/>
  <c r="AO58" i="14"/>
  <c r="P59" i="14"/>
  <c r="AO59" i="14"/>
  <c r="P60" i="14"/>
  <c r="A2" i="14"/>
  <c r="C29" i="19" l="1"/>
  <c r="C51" i="19"/>
  <c r="C50" i="19"/>
  <c r="C28" i="19"/>
  <c r="AL379" i="14"/>
  <c r="AG379" i="14"/>
  <c r="L379" i="14"/>
  <c r="H379" i="14"/>
  <c r="AK379" i="14"/>
  <c r="AE379" i="14"/>
  <c r="O379" i="14"/>
  <c r="K379" i="14"/>
  <c r="F379" i="14"/>
  <c r="I39" i="9" s="1"/>
  <c r="N379" i="14"/>
  <c r="J379" i="14"/>
  <c r="AL378" i="14"/>
  <c r="AG378" i="14"/>
  <c r="AB378" i="14"/>
  <c r="L378" i="14"/>
  <c r="H378" i="14"/>
  <c r="AK378" i="14"/>
  <c r="AE378" i="14"/>
  <c r="O378" i="14"/>
  <c r="K378" i="14"/>
  <c r="F378" i="14"/>
  <c r="I38" i="9" s="1"/>
  <c r="AI379" i="14"/>
  <c r="AD379" i="14"/>
  <c r="AM379" i="14"/>
  <c r="AH379" i="14"/>
  <c r="AC379" i="14"/>
  <c r="M379" i="14"/>
  <c r="I379" i="14"/>
  <c r="AB379" i="14"/>
  <c r="AI378" i="14"/>
  <c r="AD378" i="14"/>
  <c r="N378" i="14"/>
  <c r="J378" i="14"/>
  <c r="AM378" i="14"/>
  <c r="AH378" i="14"/>
  <c r="AC378" i="14"/>
  <c r="M378" i="14"/>
  <c r="I378" i="14"/>
  <c r="AL377" i="14"/>
  <c r="AG377" i="14"/>
  <c r="AB377" i="14"/>
  <c r="L377" i="14"/>
  <c r="H377" i="14"/>
  <c r="AK377" i="14"/>
  <c r="AE377" i="14"/>
  <c r="O377" i="14"/>
  <c r="K377" i="14"/>
  <c r="F377" i="14"/>
  <c r="I37" i="9" s="1"/>
  <c r="AK376" i="14"/>
  <c r="AE376" i="14"/>
  <c r="O376" i="14"/>
  <c r="K376" i="14"/>
  <c r="F376" i="14"/>
  <c r="I36" i="9" s="1"/>
  <c r="AI376" i="14"/>
  <c r="AD376" i="14"/>
  <c r="N376" i="14"/>
  <c r="J376" i="14"/>
  <c r="AI377" i="14"/>
  <c r="AD377" i="14"/>
  <c r="N377" i="14"/>
  <c r="J377" i="14"/>
  <c r="AM377" i="14"/>
  <c r="AH377" i="14"/>
  <c r="AC377" i="14"/>
  <c r="M377" i="14"/>
  <c r="I377" i="14"/>
  <c r="AM376" i="14"/>
  <c r="AH376" i="14"/>
  <c r="AC376" i="14"/>
  <c r="M376" i="14"/>
  <c r="I376" i="14"/>
  <c r="AL376" i="14"/>
  <c r="AG376" i="14"/>
  <c r="AB376" i="14"/>
  <c r="L376" i="14"/>
  <c r="H376" i="14"/>
  <c r="AM375" i="14"/>
  <c r="AH375" i="14"/>
  <c r="AC375" i="14"/>
  <c r="M375" i="14"/>
  <c r="H375" i="14"/>
  <c r="AI375" i="14"/>
  <c r="AD375" i="14"/>
  <c r="N375" i="14"/>
  <c r="I375" i="14"/>
  <c r="AK375" i="14"/>
  <c r="AE375" i="14"/>
  <c r="O375" i="14"/>
  <c r="K375" i="14"/>
  <c r="J375" i="14"/>
  <c r="AL375" i="14"/>
  <c r="AG375" i="14"/>
  <c r="AB375" i="14"/>
  <c r="L375" i="14"/>
  <c r="F375" i="14"/>
  <c r="I35" i="9" s="1"/>
  <c r="AK374" i="14"/>
  <c r="AE374" i="14"/>
  <c r="O374" i="14"/>
  <c r="K374" i="14"/>
  <c r="F374" i="14"/>
  <c r="I34" i="9" s="1"/>
  <c r="AI374" i="14"/>
  <c r="AD374" i="14"/>
  <c r="N374" i="14"/>
  <c r="J374" i="14"/>
  <c r="AM374" i="14"/>
  <c r="AH374" i="14"/>
  <c r="AC374" i="14"/>
  <c r="M374" i="14"/>
  <c r="E28" i="1" s="1"/>
  <c r="M28" i="1" s="1"/>
  <c r="I374" i="14"/>
  <c r="AL374" i="14"/>
  <c r="AG374" i="14"/>
  <c r="AB374" i="14"/>
  <c r="L374" i="14"/>
  <c r="H374" i="14"/>
  <c r="AM373" i="14"/>
  <c r="AH373" i="14"/>
  <c r="AC373" i="14"/>
  <c r="M373" i="14"/>
  <c r="I373" i="14"/>
  <c r="AL373" i="14"/>
  <c r="AG373" i="14"/>
  <c r="AB373" i="14"/>
  <c r="L373" i="14"/>
  <c r="H373" i="14"/>
  <c r="AK373" i="14"/>
  <c r="AE373" i="14"/>
  <c r="O373" i="14"/>
  <c r="K373" i="14"/>
  <c r="F373" i="14"/>
  <c r="I33" i="9" s="1"/>
  <c r="AI373" i="14"/>
  <c r="AD373" i="14"/>
  <c r="N373" i="14"/>
  <c r="J373" i="14"/>
  <c r="AK372" i="14"/>
  <c r="K372" i="14"/>
  <c r="F372" i="14"/>
  <c r="I32" i="9" s="1"/>
  <c r="AI372" i="14"/>
  <c r="J372" i="14"/>
  <c r="AM372" i="14"/>
  <c r="AH372" i="14"/>
  <c r="I372" i="14"/>
  <c r="AL372" i="14"/>
  <c r="AG372" i="14"/>
  <c r="AB372" i="14"/>
  <c r="L372" i="14"/>
  <c r="H372" i="14"/>
  <c r="AM371" i="14"/>
  <c r="AH371" i="14"/>
  <c r="AC371" i="14"/>
  <c r="M371" i="14"/>
  <c r="I371" i="14"/>
  <c r="AL371" i="14"/>
  <c r="AG371" i="14"/>
  <c r="AB371" i="14"/>
  <c r="L371" i="14"/>
  <c r="H371" i="14"/>
  <c r="AK371" i="14"/>
  <c r="AE371" i="14"/>
  <c r="O371" i="14"/>
  <c r="K371" i="14"/>
  <c r="F371" i="14"/>
  <c r="AI371" i="14"/>
  <c r="AD371" i="14"/>
  <c r="N371" i="14"/>
  <c r="J371" i="14"/>
  <c r="AI370" i="14"/>
  <c r="AD370" i="14"/>
  <c r="N370" i="14"/>
  <c r="J370" i="14"/>
  <c r="AM370" i="14"/>
  <c r="AH370" i="14"/>
  <c r="AC370" i="14"/>
  <c r="M370" i="14"/>
  <c r="I370" i="14"/>
  <c r="AL370" i="14"/>
  <c r="AG370" i="14"/>
  <c r="AB370" i="14"/>
  <c r="L370" i="14"/>
  <c r="H370" i="14"/>
  <c r="C11" i="1" s="1"/>
  <c r="AK370" i="14"/>
  <c r="AE370" i="14"/>
  <c r="O370" i="14"/>
  <c r="K370" i="14"/>
  <c r="F370" i="14"/>
  <c r="H368" i="14"/>
  <c r="L368" i="14"/>
  <c r="AB368" i="14"/>
  <c r="AG368" i="14"/>
  <c r="AL368" i="14"/>
  <c r="I368" i="14"/>
  <c r="M368" i="14"/>
  <c r="AC368" i="14"/>
  <c r="AH368" i="14"/>
  <c r="AM368" i="14"/>
  <c r="J369" i="14"/>
  <c r="N369" i="14"/>
  <c r="AD369" i="14"/>
  <c r="AK369" i="14"/>
  <c r="F369" i="14"/>
  <c r="K369" i="14"/>
  <c r="O369" i="14"/>
  <c r="AE369" i="14"/>
  <c r="AI369" i="14"/>
  <c r="J368" i="14"/>
  <c r="N368" i="14"/>
  <c r="AD368" i="14"/>
  <c r="AI368" i="14"/>
  <c r="F368" i="14"/>
  <c r="K368" i="14"/>
  <c r="O368" i="14"/>
  <c r="AE368" i="14"/>
  <c r="AK368" i="14"/>
  <c r="H369" i="14"/>
  <c r="L369" i="14"/>
  <c r="AB369" i="14"/>
  <c r="AH369" i="14"/>
  <c r="AM369" i="14"/>
  <c r="I369" i="14"/>
  <c r="M369" i="14"/>
  <c r="AC369" i="14"/>
  <c r="AG369" i="14"/>
  <c r="AL369" i="14"/>
  <c r="N46" i="9" l="1"/>
  <c r="N44" i="9"/>
  <c r="P46" i="9"/>
  <c r="S44" i="9"/>
  <c r="S40" i="9"/>
  <c r="S28" i="9"/>
  <c r="N40" i="9"/>
  <c r="N28" i="9"/>
  <c r="P40" i="9"/>
  <c r="P28" i="9"/>
  <c r="S46" i="9"/>
  <c r="P44" i="9"/>
  <c r="N30" i="9"/>
  <c r="P30" i="9"/>
  <c r="S30" i="9"/>
  <c r="N32" i="9"/>
  <c r="S32" i="9"/>
  <c r="P32" i="9"/>
  <c r="N42" i="9"/>
  <c r="N34" i="9"/>
  <c r="S45" i="9"/>
  <c r="P42" i="9"/>
  <c r="P34" i="9"/>
  <c r="N45" i="9"/>
  <c r="P45" i="9"/>
  <c r="S42" i="9"/>
  <c r="S34" i="9"/>
  <c r="P43" i="9"/>
  <c r="S37" i="9"/>
  <c r="S43" i="9"/>
  <c r="N37" i="9"/>
  <c r="P37" i="9"/>
  <c r="N43" i="9"/>
  <c r="S29" i="9"/>
  <c r="N29" i="9"/>
  <c r="P29" i="9"/>
  <c r="P35" i="9"/>
  <c r="S35" i="9"/>
  <c r="N35" i="9"/>
  <c r="P31" i="9"/>
  <c r="S41" i="9"/>
  <c r="P41" i="9"/>
  <c r="N41" i="9"/>
  <c r="S31" i="9"/>
  <c r="N31" i="9"/>
  <c r="S33" i="9"/>
  <c r="N33" i="9"/>
  <c r="P33" i="9"/>
  <c r="S36" i="9"/>
  <c r="N36" i="9"/>
  <c r="P36" i="9"/>
  <c r="N38" i="9"/>
  <c r="P38" i="9"/>
  <c r="S38" i="9"/>
  <c r="P39" i="9"/>
  <c r="S39" i="9"/>
  <c r="N39" i="9"/>
  <c r="A76" i="1"/>
  <c r="A77" i="1" l="1"/>
  <c r="W65" i="1"/>
  <c r="R65" i="1"/>
  <c r="I65" i="1"/>
  <c r="W64" i="1"/>
  <c r="R64" i="1"/>
  <c r="I64" i="1"/>
  <c r="A64" i="1"/>
  <c r="W63" i="1"/>
  <c r="R63" i="1"/>
  <c r="I63" i="1"/>
  <c r="W61" i="1"/>
  <c r="R61" i="1"/>
  <c r="I61" i="1"/>
  <c r="W60" i="1"/>
  <c r="R60" i="1"/>
  <c r="I60" i="1"/>
  <c r="A60" i="1"/>
  <c r="W59" i="1"/>
  <c r="R59" i="1"/>
  <c r="I59" i="1"/>
  <c r="W57" i="1"/>
  <c r="R57" i="1"/>
  <c r="I57" i="1"/>
  <c r="W56" i="1"/>
  <c r="R56" i="1"/>
  <c r="I56" i="1"/>
  <c r="A56" i="1"/>
  <c r="W55" i="1"/>
  <c r="R55" i="1"/>
  <c r="I55" i="1"/>
  <c r="W53" i="1"/>
  <c r="R53" i="1"/>
  <c r="I53" i="1"/>
  <c r="W52" i="1"/>
  <c r="R52" i="1"/>
  <c r="I52" i="1"/>
  <c r="A52" i="1"/>
  <c r="W51" i="1"/>
  <c r="R51" i="1"/>
  <c r="I51" i="1"/>
  <c r="F49" i="1"/>
  <c r="P49" i="1" s="1"/>
  <c r="E49" i="1"/>
  <c r="M49" i="1" s="1"/>
  <c r="O49" i="1" s="1"/>
  <c r="D49" i="1"/>
  <c r="U49" i="1" s="1"/>
  <c r="C49" i="1"/>
  <c r="E48" i="1"/>
  <c r="D48" i="1"/>
  <c r="C48" i="1"/>
  <c r="E47" i="1"/>
  <c r="D47" i="1"/>
  <c r="C47" i="1"/>
  <c r="A47" i="1"/>
  <c r="F45" i="1"/>
  <c r="P45" i="1" s="1"/>
  <c r="E45" i="1"/>
  <c r="D45" i="1"/>
  <c r="C45" i="1"/>
  <c r="E44" i="1"/>
  <c r="D44" i="1"/>
  <c r="C44" i="1"/>
  <c r="E43" i="1"/>
  <c r="D43" i="1"/>
  <c r="U43" i="1" s="1"/>
  <c r="C43" i="1"/>
  <c r="A43" i="1"/>
  <c r="F41" i="1"/>
  <c r="P41" i="1" s="1"/>
  <c r="E41" i="1"/>
  <c r="D41" i="1"/>
  <c r="C41" i="1"/>
  <c r="E40" i="1"/>
  <c r="D40" i="1"/>
  <c r="C40" i="1"/>
  <c r="E39" i="1"/>
  <c r="D39" i="1"/>
  <c r="C39" i="1"/>
  <c r="A39" i="1"/>
  <c r="M39" i="1" l="1"/>
  <c r="O39" i="1" s="1"/>
  <c r="M45" i="1"/>
  <c r="O45" i="1" s="1"/>
  <c r="M48" i="1"/>
  <c r="O48" i="1" s="1"/>
  <c r="M40" i="1"/>
  <c r="O40" i="1" s="1"/>
  <c r="M43" i="1"/>
  <c r="O43" i="1" s="1"/>
  <c r="M41" i="1"/>
  <c r="O41" i="1" s="1"/>
  <c r="M44" i="1"/>
  <c r="O44" i="1" s="1"/>
  <c r="M47" i="1"/>
  <c r="O47" i="1" s="1"/>
  <c r="R72" i="1"/>
  <c r="L39" i="1"/>
  <c r="A40" i="1"/>
  <c r="A48" i="1"/>
  <c r="A53" i="1"/>
  <c r="A57" i="1"/>
  <c r="A61" i="1"/>
  <c r="A65" i="1"/>
  <c r="R76" i="1"/>
  <c r="I77" i="1"/>
  <c r="W62" i="1"/>
  <c r="R73" i="1"/>
  <c r="W75" i="1"/>
  <c r="R77" i="1"/>
  <c r="I75" i="1"/>
  <c r="W77" i="1"/>
  <c r="R71" i="1"/>
  <c r="W66" i="1"/>
  <c r="R75" i="1"/>
  <c r="W76" i="1"/>
  <c r="I58" i="1"/>
  <c r="R58" i="1"/>
  <c r="I66" i="1"/>
  <c r="R66" i="1"/>
  <c r="W54" i="1"/>
  <c r="R62" i="1"/>
  <c r="I67" i="1"/>
  <c r="W68" i="1"/>
  <c r="W69" i="1"/>
  <c r="I54" i="1"/>
  <c r="R54" i="1"/>
  <c r="W67" i="1"/>
  <c r="I69" i="1"/>
  <c r="G40" i="1"/>
  <c r="F40" i="1" s="1"/>
  <c r="Z41" i="1"/>
  <c r="G44" i="1"/>
  <c r="F44" i="1" s="1"/>
  <c r="P44" i="1" s="1"/>
  <c r="T44" i="1"/>
  <c r="Y43" i="1"/>
  <c r="A44" i="1"/>
  <c r="Y44" i="1"/>
  <c r="H49" i="1"/>
  <c r="Z49" i="1"/>
  <c r="C63" i="1"/>
  <c r="C65" i="1"/>
  <c r="E65" i="1"/>
  <c r="M65" i="1" s="1"/>
  <c r="O65" i="1" s="1"/>
  <c r="D63" i="1"/>
  <c r="C64" i="1"/>
  <c r="E64" i="1"/>
  <c r="M64" i="1" s="1"/>
  <c r="O64" i="1" s="1"/>
  <c r="D65" i="1"/>
  <c r="F65" i="1"/>
  <c r="P65" i="1" s="1"/>
  <c r="D50" i="1"/>
  <c r="J41" i="1"/>
  <c r="L41" i="1"/>
  <c r="G39" i="1"/>
  <c r="F39" i="1" s="1"/>
  <c r="J39" i="1"/>
  <c r="U39" i="1"/>
  <c r="T39" i="1" s="1"/>
  <c r="L40" i="1"/>
  <c r="V40" i="1"/>
  <c r="U40" i="1" s="1"/>
  <c r="T40" i="1" s="1"/>
  <c r="Y40" i="1"/>
  <c r="H41" i="1"/>
  <c r="K41" i="1"/>
  <c r="Y41" i="1"/>
  <c r="G43" i="1"/>
  <c r="F43" i="1" s="1"/>
  <c r="J43" i="1"/>
  <c r="L43" i="1"/>
  <c r="T43" i="1"/>
  <c r="V43" i="1"/>
  <c r="L44" i="1"/>
  <c r="G45" i="1"/>
  <c r="J45" i="1"/>
  <c r="L45" i="1"/>
  <c r="V45" i="1"/>
  <c r="U45" i="1" s="1"/>
  <c r="T45" i="1" s="1"/>
  <c r="Y45" i="1"/>
  <c r="E46" i="1"/>
  <c r="M46" i="1" s="1"/>
  <c r="D46" i="1"/>
  <c r="G47" i="1"/>
  <c r="F47" i="1" s="1"/>
  <c r="J47" i="1"/>
  <c r="L47" i="1"/>
  <c r="T47" i="1"/>
  <c r="Y47" i="1"/>
  <c r="G48" i="1"/>
  <c r="F48" i="1" s="1"/>
  <c r="J48" i="1"/>
  <c r="L48" i="1"/>
  <c r="T48" i="1"/>
  <c r="Y48" i="1"/>
  <c r="K49" i="1"/>
  <c r="V49" i="1"/>
  <c r="Y49" i="1"/>
  <c r="E63" i="1"/>
  <c r="M63" i="1" s="1"/>
  <c r="O63" i="1" s="1"/>
  <c r="D64" i="1"/>
  <c r="C50" i="1"/>
  <c r="V39" i="1"/>
  <c r="Y39" i="1"/>
  <c r="J40" i="1"/>
  <c r="G41" i="1"/>
  <c r="T41" i="1"/>
  <c r="J44" i="1"/>
  <c r="H45" i="1"/>
  <c r="K45" i="1"/>
  <c r="Z45" i="1"/>
  <c r="C46" i="1"/>
  <c r="V47" i="1"/>
  <c r="U47" i="1" s="1"/>
  <c r="G49" i="1"/>
  <c r="J49" i="1"/>
  <c r="L49" i="1"/>
  <c r="T49" i="1"/>
  <c r="E50" i="1"/>
  <c r="M50" i="1" s="1"/>
  <c r="G16" i="9"/>
  <c r="E17" i="9"/>
  <c r="E16" i="9"/>
  <c r="G17" i="9"/>
  <c r="H16" i="9"/>
  <c r="H17" i="9"/>
  <c r="O50" i="1" l="1"/>
  <c r="O66" i="1"/>
  <c r="K48" i="1"/>
  <c r="P48" i="1"/>
  <c r="K43" i="1"/>
  <c r="P43" i="1"/>
  <c r="P46" i="1" s="1"/>
  <c r="K39" i="1"/>
  <c r="P39" i="1"/>
  <c r="O46" i="1"/>
  <c r="K47" i="1"/>
  <c r="P47" i="1"/>
  <c r="Z40" i="1"/>
  <c r="P40" i="1"/>
  <c r="O42" i="1"/>
  <c r="D38" i="19"/>
  <c r="H39" i="9"/>
  <c r="H38" i="9"/>
  <c r="G38" i="9"/>
  <c r="G39" i="9"/>
  <c r="A66" i="1"/>
  <c r="A62" i="1"/>
  <c r="A58" i="1"/>
  <c r="A54" i="1"/>
  <c r="V46" i="1"/>
  <c r="A49" i="1"/>
  <c r="H40" i="1"/>
  <c r="A41" i="1"/>
  <c r="A42" i="1" s="1"/>
  <c r="A45" i="1"/>
  <c r="A46" i="1" s="1"/>
  <c r="R74" i="1"/>
  <c r="R78" i="1"/>
  <c r="W78" i="1"/>
  <c r="H44" i="1"/>
  <c r="L46" i="1"/>
  <c r="V44" i="1"/>
  <c r="U44" i="1" s="1"/>
  <c r="K40" i="1"/>
  <c r="F46" i="1"/>
  <c r="F64" i="1"/>
  <c r="Z44" i="1"/>
  <c r="K44" i="1"/>
  <c r="U46" i="1"/>
  <c r="G46" i="1"/>
  <c r="Y46" i="1"/>
  <c r="J46" i="1"/>
  <c r="T46" i="1"/>
  <c r="T50" i="1"/>
  <c r="J50" i="1"/>
  <c r="H43" i="1"/>
  <c r="Z43" i="1"/>
  <c r="F63" i="1"/>
  <c r="Z39" i="1"/>
  <c r="H39" i="1"/>
  <c r="G63" i="1"/>
  <c r="Y63" i="1"/>
  <c r="V63" i="1"/>
  <c r="U63" i="1" s="1"/>
  <c r="L63" i="1"/>
  <c r="Z48" i="1"/>
  <c r="H48" i="1"/>
  <c r="Z47" i="1"/>
  <c r="H47" i="1"/>
  <c r="Z65" i="1"/>
  <c r="H65" i="1"/>
  <c r="G64" i="1"/>
  <c r="Y64" i="1"/>
  <c r="V64" i="1"/>
  <c r="U64" i="1" s="1"/>
  <c r="L64" i="1"/>
  <c r="T64" i="1"/>
  <c r="J64" i="1"/>
  <c r="Y65" i="1"/>
  <c r="K65" i="1"/>
  <c r="G65" i="1"/>
  <c r="V65" i="1"/>
  <c r="U65" i="1" s="1"/>
  <c r="L65" i="1"/>
  <c r="T65" i="1"/>
  <c r="J65" i="1"/>
  <c r="T63" i="1"/>
  <c r="J63" i="1"/>
  <c r="V50" i="1"/>
  <c r="L50" i="1"/>
  <c r="Y50" i="1"/>
  <c r="G50" i="1"/>
  <c r="F50" i="1" s="1"/>
  <c r="F16" i="9"/>
  <c r="F17" i="9"/>
  <c r="D16" i="19"/>
  <c r="E16" i="19"/>
  <c r="P42" i="1" l="1"/>
  <c r="K63" i="1"/>
  <c r="P63" i="1"/>
  <c r="H64" i="1"/>
  <c r="P64" i="1"/>
  <c r="P50" i="1"/>
  <c r="U50" i="1"/>
  <c r="F39" i="9"/>
  <c r="F38" i="9"/>
  <c r="K46" i="1"/>
  <c r="A50" i="1"/>
  <c r="V41" i="1"/>
  <c r="U41" i="1" s="1"/>
  <c r="H46" i="1"/>
  <c r="Z46" i="1"/>
  <c r="K64" i="1"/>
  <c r="Z64" i="1"/>
  <c r="H50" i="1"/>
  <c r="Z50" i="1"/>
  <c r="K50" i="1"/>
  <c r="Z63" i="1"/>
  <c r="H63" i="1"/>
  <c r="D15" i="19"/>
  <c r="D17" i="19"/>
  <c r="D21" i="19" l="1"/>
  <c r="P66" i="1"/>
  <c r="F37" i="1"/>
  <c r="P37" i="1" s="1"/>
  <c r="E37" i="1"/>
  <c r="D37" i="1"/>
  <c r="C37" i="1"/>
  <c r="E36" i="1"/>
  <c r="D36" i="1"/>
  <c r="C36" i="1"/>
  <c r="E35" i="1"/>
  <c r="M35" i="1" s="1"/>
  <c r="O35" i="1" s="1"/>
  <c r="D35" i="1"/>
  <c r="U35" i="1" s="1"/>
  <c r="C35" i="1"/>
  <c r="A35" i="1"/>
  <c r="M36" i="1" l="1"/>
  <c r="O36" i="1" s="1"/>
  <c r="M37" i="1"/>
  <c r="O37" i="1" s="1"/>
  <c r="T35" i="1"/>
  <c r="J36" i="1"/>
  <c r="G36" i="1"/>
  <c r="F36" i="1" s="1"/>
  <c r="P36" i="1" s="1"/>
  <c r="T36" i="1"/>
  <c r="A36" i="1"/>
  <c r="L36" i="1"/>
  <c r="V35" i="1"/>
  <c r="L37" i="1"/>
  <c r="G37" i="1"/>
  <c r="J37" i="1"/>
  <c r="T37" i="1"/>
  <c r="Y37" i="1"/>
  <c r="G35" i="1"/>
  <c r="F35" i="1" s="1"/>
  <c r="P35" i="1" s="1"/>
  <c r="J35" i="1"/>
  <c r="L35" i="1"/>
  <c r="Y35" i="1"/>
  <c r="V36" i="1"/>
  <c r="U36" i="1" s="1"/>
  <c r="Y36" i="1"/>
  <c r="H37" i="1"/>
  <c r="K37" i="1"/>
  <c r="V37" i="1"/>
  <c r="U37" i="1" s="1"/>
  <c r="Z37" i="1"/>
  <c r="O38" i="1" l="1"/>
  <c r="P38" i="1"/>
  <c r="A37" i="1"/>
  <c r="K36" i="1"/>
  <c r="Z36" i="1"/>
  <c r="H36" i="1"/>
  <c r="H35" i="1"/>
  <c r="Z35" i="1"/>
  <c r="K35" i="1"/>
  <c r="F33" i="1"/>
  <c r="P33" i="1" s="1"/>
  <c r="E33" i="1"/>
  <c r="M33" i="1" s="1"/>
  <c r="D33" i="1"/>
  <c r="C33" i="1"/>
  <c r="F32" i="1"/>
  <c r="P32" i="1" s="1"/>
  <c r="E32" i="1"/>
  <c r="M32" i="1" s="1"/>
  <c r="O32" i="1" s="1"/>
  <c r="D32" i="1"/>
  <c r="C32" i="1"/>
  <c r="E31" i="1"/>
  <c r="D31" i="1"/>
  <c r="U31" i="1" s="1"/>
  <c r="C31" i="1"/>
  <c r="A31" i="1"/>
  <c r="D14" i="19"/>
  <c r="E14" i="19"/>
  <c r="M31" i="1" l="1"/>
  <c r="O31" i="1" s="1"/>
  <c r="A38" i="1"/>
  <c r="A32" i="1"/>
  <c r="Y32" i="1"/>
  <c r="H33" i="1"/>
  <c r="V32" i="1"/>
  <c r="O33" i="1"/>
  <c r="U32" i="1"/>
  <c r="T32" i="1" s="1"/>
  <c r="G31" i="1"/>
  <c r="F31" i="1" s="1"/>
  <c r="J31" i="1"/>
  <c r="L31" i="1"/>
  <c r="T31" i="1"/>
  <c r="V31" i="1"/>
  <c r="Y31" i="1"/>
  <c r="G32" i="1"/>
  <c r="J32" i="1"/>
  <c r="L32" i="1"/>
  <c r="Z32" i="1"/>
  <c r="G33" i="1"/>
  <c r="J33" i="1"/>
  <c r="L33" i="1"/>
  <c r="T33" i="1"/>
  <c r="V33" i="1"/>
  <c r="Y33" i="1"/>
  <c r="H32" i="1"/>
  <c r="K32" i="1"/>
  <c r="K33" i="1"/>
  <c r="U33" i="1"/>
  <c r="Z33" i="1"/>
  <c r="F29" i="1"/>
  <c r="P29" i="1" s="1"/>
  <c r="P30" i="1" s="1"/>
  <c r="E29" i="1"/>
  <c r="M29" i="1" s="1"/>
  <c r="D29" i="1"/>
  <c r="C29" i="1"/>
  <c r="D28" i="1"/>
  <c r="C28" i="1"/>
  <c r="T28" i="1" s="1"/>
  <c r="E27" i="1"/>
  <c r="M27" i="1" s="1"/>
  <c r="D27" i="1"/>
  <c r="F25" i="1"/>
  <c r="P25" i="1" s="1"/>
  <c r="E25" i="1"/>
  <c r="M25" i="1" s="1"/>
  <c r="D25" i="1"/>
  <c r="C25" i="1"/>
  <c r="T25" i="1" s="1"/>
  <c r="E24" i="1"/>
  <c r="M24" i="1" s="1"/>
  <c r="D24" i="1"/>
  <c r="U24" i="1" s="1"/>
  <c r="C24" i="1"/>
  <c r="T24" i="1" s="1"/>
  <c r="E23" i="1"/>
  <c r="M23" i="1" s="1"/>
  <c r="O23" i="1" s="1"/>
  <c r="D23" i="1"/>
  <c r="U23" i="1" s="1"/>
  <c r="C23" i="1"/>
  <c r="T23" i="1" s="1"/>
  <c r="A23" i="1"/>
  <c r="F21" i="1"/>
  <c r="P21" i="1" s="1"/>
  <c r="D21" i="1"/>
  <c r="C21" i="1"/>
  <c r="T21" i="1" s="1"/>
  <c r="D20" i="1"/>
  <c r="C20" i="1"/>
  <c r="T20" i="1" s="1"/>
  <c r="E19" i="1"/>
  <c r="M19" i="1" s="1"/>
  <c r="O19" i="1" s="1"/>
  <c r="D19" i="1"/>
  <c r="C19" i="1"/>
  <c r="T19" i="1" s="1"/>
  <c r="A19" i="1"/>
  <c r="D12" i="19"/>
  <c r="O34" i="1" l="1"/>
  <c r="Z31" i="1"/>
  <c r="P31" i="1"/>
  <c r="P34" i="1" s="1"/>
  <c r="V27" i="1"/>
  <c r="L28" i="1"/>
  <c r="A28" i="1"/>
  <c r="A33" i="1"/>
  <c r="A34" i="1" s="1"/>
  <c r="L27" i="1"/>
  <c r="G24" i="1"/>
  <c r="F24" i="1" s="1"/>
  <c r="P24" i="1" s="1"/>
  <c r="Y19" i="1"/>
  <c r="J20" i="1"/>
  <c r="G19" i="1"/>
  <c r="F19" i="1" s="1"/>
  <c r="P19" i="1" s="1"/>
  <c r="Y24" i="1"/>
  <c r="G28" i="1"/>
  <c r="F28" i="1" s="1"/>
  <c r="F60" i="1" s="1"/>
  <c r="Y29" i="1"/>
  <c r="Z21" i="1"/>
  <c r="Y23" i="1"/>
  <c r="V19" i="1"/>
  <c r="U21" i="1"/>
  <c r="G23" i="1"/>
  <c r="F23" i="1" s="1"/>
  <c r="P23" i="1" s="1"/>
  <c r="V24" i="1"/>
  <c r="O25" i="1"/>
  <c r="V25" i="1"/>
  <c r="C27" i="1"/>
  <c r="C30" i="1" s="1"/>
  <c r="D59" i="1"/>
  <c r="D60" i="1"/>
  <c r="D61" i="1"/>
  <c r="D30" i="1"/>
  <c r="F61" i="1"/>
  <c r="P61" i="1" s="1"/>
  <c r="J19" i="1"/>
  <c r="J21" i="1"/>
  <c r="D22" i="1"/>
  <c r="A24" i="1"/>
  <c r="H25" i="1"/>
  <c r="K25" i="1"/>
  <c r="Z25" i="1"/>
  <c r="D26" i="1"/>
  <c r="U27" i="1"/>
  <c r="J28" i="1"/>
  <c r="H29" i="1"/>
  <c r="K29" i="1"/>
  <c r="E59" i="1"/>
  <c r="M59" i="1" s="1"/>
  <c r="O59" i="1" s="1"/>
  <c r="C60" i="1"/>
  <c r="E60" i="1"/>
  <c r="M60" i="1" s="1"/>
  <c r="O60" i="1" s="1"/>
  <c r="C61" i="1"/>
  <c r="E61" i="1"/>
  <c r="M61" i="1" s="1"/>
  <c r="O61" i="1" s="1"/>
  <c r="H31" i="1"/>
  <c r="U19" i="1"/>
  <c r="A20" i="1"/>
  <c r="L19" i="1"/>
  <c r="H21" i="1"/>
  <c r="C22" i="1"/>
  <c r="T22" i="1" s="1"/>
  <c r="J23" i="1"/>
  <c r="L23" i="1"/>
  <c r="V23" i="1"/>
  <c r="J24" i="1"/>
  <c r="L24" i="1"/>
  <c r="G25" i="1"/>
  <c r="J25" i="1"/>
  <c r="L25" i="1"/>
  <c r="U25" i="1"/>
  <c r="Y25" i="1"/>
  <c r="C26" i="1"/>
  <c r="T26" i="1" s="1"/>
  <c r="V28" i="1"/>
  <c r="U28" i="1" s="1"/>
  <c r="Y28" i="1"/>
  <c r="G29" i="1"/>
  <c r="J29" i="1"/>
  <c r="L29" i="1"/>
  <c r="V29" i="1"/>
  <c r="U29" i="1" s="1"/>
  <c r="T29" i="1" s="1"/>
  <c r="Z29" i="1"/>
  <c r="E30" i="1"/>
  <c r="M30" i="1" s="1"/>
  <c r="K31" i="1"/>
  <c r="E26" i="1"/>
  <c r="F17" i="1"/>
  <c r="P17" i="1" s="1"/>
  <c r="E17" i="1"/>
  <c r="M17" i="1" s="1"/>
  <c r="D17" i="1"/>
  <c r="C17" i="1"/>
  <c r="T17" i="1" s="1"/>
  <c r="E16" i="1"/>
  <c r="M16" i="1" s="1"/>
  <c r="D16" i="1"/>
  <c r="U16" i="1" s="1"/>
  <c r="C16" i="1"/>
  <c r="T16" i="1" s="1"/>
  <c r="E15" i="1"/>
  <c r="M15" i="1" s="1"/>
  <c r="O15" i="1" s="1"/>
  <c r="D15" i="1"/>
  <c r="C15" i="1"/>
  <c r="T15" i="1" s="1"/>
  <c r="A15" i="1"/>
  <c r="F13" i="1"/>
  <c r="P13" i="1" s="1"/>
  <c r="E13" i="1"/>
  <c r="M13" i="1" s="1"/>
  <c r="D13" i="1"/>
  <c r="U13" i="1" s="1"/>
  <c r="C13" i="1"/>
  <c r="E12" i="1"/>
  <c r="M12" i="1" s="1"/>
  <c r="D12" i="1"/>
  <c r="C12" i="1"/>
  <c r="E11" i="1"/>
  <c r="D11" i="1"/>
  <c r="A11" i="1"/>
  <c r="F9" i="1"/>
  <c r="P9" i="1" s="1"/>
  <c r="E9" i="1"/>
  <c r="M9" i="1" s="1"/>
  <c r="D9" i="1"/>
  <c r="C9" i="1"/>
  <c r="E8" i="1"/>
  <c r="D8" i="1"/>
  <c r="C8" i="1"/>
  <c r="F7" i="1"/>
  <c r="P7" i="1" s="1"/>
  <c r="E7" i="1"/>
  <c r="D7" i="1"/>
  <c r="C7" i="1"/>
  <c r="A7" i="1"/>
  <c r="E13" i="19"/>
  <c r="G10" i="9"/>
  <c r="G11" i="9"/>
  <c r="D13" i="19"/>
  <c r="H11" i="9"/>
  <c r="H12" i="9"/>
  <c r="E11" i="9"/>
  <c r="G12" i="9"/>
  <c r="E12" i="9"/>
  <c r="E10" i="9"/>
  <c r="P26" i="1" l="1"/>
  <c r="D20" i="19"/>
  <c r="D23" i="19" s="1"/>
  <c r="M7" i="1"/>
  <c r="O7" i="1" s="1"/>
  <c r="F72" i="1"/>
  <c r="P72" i="1" s="1"/>
  <c r="P60" i="1"/>
  <c r="M11" i="1"/>
  <c r="O11" i="1" s="1"/>
  <c r="M8" i="1"/>
  <c r="O8" i="1" s="1"/>
  <c r="O62" i="1"/>
  <c r="O12" i="1"/>
  <c r="H34" i="9"/>
  <c r="G32" i="9"/>
  <c r="G34" i="9"/>
  <c r="G33" i="9"/>
  <c r="H33" i="9"/>
  <c r="U30" i="1"/>
  <c r="H60" i="1"/>
  <c r="O17" i="1"/>
  <c r="L15" i="1"/>
  <c r="V16" i="1"/>
  <c r="A29" i="1"/>
  <c r="A30" i="1" s="1"/>
  <c r="H28" i="1"/>
  <c r="A8" i="1"/>
  <c r="A12" i="1"/>
  <c r="K23" i="1"/>
  <c r="T27" i="1"/>
  <c r="H24" i="1"/>
  <c r="K24" i="1"/>
  <c r="Z24" i="1"/>
  <c r="Z19" i="1"/>
  <c r="H19" i="1"/>
  <c r="K19" i="1"/>
  <c r="F26" i="1"/>
  <c r="Z23" i="1"/>
  <c r="H23" i="1"/>
  <c r="K28" i="1"/>
  <c r="J30" i="1"/>
  <c r="Y30" i="1"/>
  <c r="J22" i="1"/>
  <c r="Z60" i="1"/>
  <c r="G15" i="1"/>
  <c r="F15" i="1" s="1"/>
  <c r="J8" i="1"/>
  <c r="G8" i="1"/>
  <c r="F8" i="1" s="1"/>
  <c r="V15" i="1"/>
  <c r="V17" i="1"/>
  <c r="V30" i="1"/>
  <c r="T8" i="1"/>
  <c r="L30" i="1"/>
  <c r="D10" i="1"/>
  <c r="L12" i="1"/>
  <c r="V12" i="1"/>
  <c r="Y12" i="1"/>
  <c r="Z9" i="1"/>
  <c r="L8" i="1"/>
  <c r="V8" i="1"/>
  <c r="U11" i="1"/>
  <c r="G12" i="1"/>
  <c r="F12" i="1" s="1"/>
  <c r="T12" i="1"/>
  <c r="Y13" i="1"/>
  <c r="G30" i="1"/>
  <c r="C55" i="1"/>
  <c r="E55" i="1"/>
  <c r="M55" i="1" s="1"/>
  <c r="O55" i="1" s="1"/>
  <c r="D56" i="1"/>
  <c r="C57" i="1"/>
  <c r="C18" i="1"/>
  <c r="T18" i="1" s="1"/>
  <c r="J26" i="1"/>
  <c r="A21" i="1"/>
  <c r="A22" i="1" s="1"/>
  <c r="E73" i="1"/>
  <c r="M73" i="1" s="1"/>
  <c r="O73" i="1" s="1"/>
  <c r="Y61" i="1"/>
  <c r="K61" i="1"/>
  <c r="G61" i="1"/>
  <c r="V61" i="1"/>
  <c r="L61" i="1"/>
  <c r="Z28" i="1"/>
  <c r="A25" i="1"/>
  <c r="A26" i="1" s="1"/>
  <c r="F73" i="1"/>
  <c r="P73" i="1" s="1"/>
  <c r="Z61" i="1"/>
  <c r="H61" i="1"/>
  <c r="D72" i="1"/>
  <c r="U60" i="1"/>
  <c r="D71" i="1"/>
  <c r="U59" i="1"/>
  <c r="C59" i="1"/>
  <c r="G59" i="1" s="1"/>
  <c r="Y27" i="1"/>
  <c r="J27" i="1"/>
  <c r="G27" i="1"/>
  <c r="F27" i="1" s="1"/>
  <c r="G7" i="1"/>
  <c r="J7" i="1"/>
  <c r="V7" i="1"/>
  <c r="U7" i="1" s="1"/>
  <c r="T7" i="1" s="1"/>
  <c r="Y7" i="1"/>
  <c r="J9" i="1"/>
  <c r="L9" i="1"/>
  <c r="Y9" i="1"/>
  <c r="H7" i="1"/>
  <c r="K7" i="1"/>
  <c r="Z7" i="1"/>
  <c r="U8" i="1"/>
  <c r="Y8" i="1"/>
  <c r="H9" i="1"/>
  <c r="K9" i="1"/>
  <c r="O9" i="1"/>
  <c r="V9" i="1"/>
  <c r="U9" i="1" s="1"/>
  <c r="C10" i="1"/>
  <c r="G11" i="1"/>
  <c r="F11" i="1" s="1"/>
  <c r="P11" i="1" s="1"/>
  <c r="V11" i="1"/>
  <c r="U12" i="1"/>
  <c r="G13" i="1"/>
  <c r="J13" i="1"/>
  <c r="L13" i="1"/>
  <c r="T13" i="1"/>
  <c r="V13" i="1"/>
  <c r="Z13" i="1"/>
  <c r="D14" i="1"/>
  <c r="Y15" i="1"/>
  <c r="A16" i="1"/>
  <c r="G16" i="1"/>
  <c r="F16" i="1" s="1"/>
  <c r="J16" i="1"/>
  <c r="L16" i="1"/>
  <c r="G17" i="1"/>
  <c r="J17" i="1"/>
  <c r="L17" i="1"/>
  <c r="Y17" i="1"/>
  <c r="T30" i="1"/>
  <c r="D55" i="1"/>
  <c r="C56" i="1"/>
  <c r="D57" i="1"/>
  <c r="D18" i="1"/>
  <c r="F57" i="1"/>
  <c r="P57" i="1" s="1"/>
  <c r="C73" i="1"/>
  <c r="J61" i="1"/>
  <c r="L60" i="1"/>
  <c r="E72" i="1"/>
  <c r="M72" i="1" s="1"/>
  <c r="O72" i="1" s="1"/>
  <c r="Y60" i="1"/>
  <c r="V60" i="1"/>
  <c r="K60" i="1"/>
  <c r="G60" i="1"/>
  <c r="J60" i="1"/>
  <c r="C72" i="1"/>
  <c r="T60" i="1"/>
  <c r="V59" i="1"/>
  <c r="E71" i="1"/>
  <c r="M71" i="1" s="1"/>
  <c r="O71" i="1" s="1"/>
  <c r="L59" i="1"/>
  <c r="U61" i="1"/>
  <c r="T61" i="1" s="1"/>
  <c r="D73" i="1"/>
  <c r="L7" i="1"/>
  <c r="G9" i="1"/>
  <c r="T9" i="1"/>
  <c r="J11" i="1"/>
  <c r="L11" i="1"/>
  <c r="T11" i="1"/>
  <c r="Y11" i="1"/>
  <c r="J12" i="1"/>
  <c r="H13" i="1"/>
  <c r="K13" i="1"/>
  <c r="C14" i="1"/>
  <c r="J15" i="1"/>
  <c r="U15" i="1"/>
  <c r="Y16" i="1"/>
  <c r="H17" i="1"/>
  <c r="K17" i="1"/>
  <c r="U17" i="1"/>
  <c r="Z17" i="1"/>
  <c r="E18" i="1"/>
  <c r="V26" i="1"/>
  <c r="U26" i="1" s="1"/>
  <c r="L26" i="1"/>
  <c r="G26" i="1"/>
  <c r="Y26" i="1"/>
  <c r="E14" i="1"/>
  <c r="M14" i="1" s="1"/>
  <c r="E10" i="1"/>
  <c r="M10" i="1" s="1"/>
  <c r="H8" i="9"/>
  <c r="E9" i="9"/>
  <c r="D11" i="19"/>
  <c r="E7" i="9"/>
  <c r="G7" i="9"/>
  <c r="H7" i="9"/>
  <c r="G9" i="9"/>
  <c r="E8" i="9"/>
  <c r="G8" i="9"/>
  <c r="F11" i="9"/>
  <c r="H9" i="9"/>
  <c r="Z72" i="1" l="1"/>
  <c r="O10" i="1"/>
  <c r="H8" i="1"/>
  <c r="P8" i="1"/>
  <c r="P10" i="1" s="1"/>
  <c r="K16" i="1"/>
  <c r="P16" i="1"/>
  <c r="F55" i="1"/>
  <c r="P55" i="1" s="1"/>
  <c r="P15" i="1"/>
  <c r="Z12" i="1"/>
  <c r="P12" i="1"/>
  <c r="P14" i="1" s="1"/>
  <c r="O74" i="1"/>
  <c r="H30" i="9"/>
  <c r="G29" i="9"/>
  <c r="H29" i="9"/>
  <c r="F33" i="9"/>
  <c r="G30" i="9"/>
  <c r="G31" i="9"/>
  <c r="H31" i="9"/>
  <c r="E31" i="9"/>
  <c r="E29" i="9"/>
  <c r="E30" i="9"/>
  <c r="H26" i="1"/>
  <c r="O13" i="1"/>
  <c r="O14" i="1" s="1"/>
  <c r="A13" i="1"/>
  <c r="A14" i="1" s="1"/>
  <c r="F18" i="1"/>
  <c r="Z15" i="1"/>
  <c r="H11" i="1"/>
  <c r="A9" i="1"/>
  <c r="A10" i="1" s="1"/>
  <c r="K26" i="1"/>
  <c r="K8" i="1"/>
  <c r="Z26" i="1"/>
  <c r="H15" i="1"/>
  <c r="H12" i="1"/>
  <c r="Y59" i="1"/>
  <c r="H72" i="1"/>
  <c r="J72" i="1"/>
  <c r="I72" i="1" s="1"/>
  <c r="L72" i="1" s="1"/>
  <c r="K72" i="1" s="1"/>
  <c r="K15" i="1"/>
  <c r="K12" i="1"/>
  <c r="F14" i="1"/>
  <c r="Z8" i="1"/>
  <c r="V71" i="1"/>
  <c r="U71" i="1" s="1"/>
  <c r="Y72" i="1"/>
  <c r="G72" i="1"/>
  <c r="H57" i="1"/>
  <c r="Z57" i="1"/>
  <c r="A17" i="1"/>
  <c r="A18" i="1" s="1"/>
  <c r="T59" i="1"/>
  <c r="C71" i="1"/>
  <c r="J71" i="1" s="1"/>
  <c r="I71" i="1" s="1"/>
  <c r="J59" i="1"/>
  <c r="J18" i="1"/>
  <c r="K11" i="1"/>
  <c r="T14" i="1"/>
  <c r="J14" i="1"/>
  <c r="T73" i="1"/>
  <c r="J73" i="1"/>
  <c r="I73" i="1" s="1"/>
  <c r="L73" i="1" s="1"/>
  <c r="D58" i="1"/>
  <c r="U57" i="1"/>
  <c r="T56" i="1"/>
  <c r="J56" i="1"/>
  <c r="H16" i="1"/>
  <c r="Z16" i="1"/>
  <c r="Z11" i="1"/>
  <c r="J10" i="1"/>
  <c r="T10" i="1"/>
  <c r="F59" i="1"/>
  <c r="P59" i="1" s="1"/>
  <c r="P62" i="1" s="1"/>
  <c r="Z27" i="1"/>
  <c r="H27" i="1"/>
  <c r="F30" i="1"/>
  <c r="K27" i="1"/>
  <c r="Z73" i="1"/>
  <c r="H73" i="1"/>
  <c r="Y73" i="1"/>
  <c r="G73" i="1"/>
  <c r="V73" i="1"/>
  <c r="U73" i="1" s="1"/>
  <c r="K73" i="1"/>
  <c r="J57" i="1"/>
  <c r="C58" i="1"/>
  <c r="T57" i="1"/>
  <c r="Y55" i="1"/>
  <c r="V55" i="1"/>
  <c r="U55" i="1" s="1"/>
  <c r="L55" i="1"/>
  <c r="G55" i="1"/>
  <c r="J55" i="1"/>
  <c r="T55" i="1"/>
  <c r="Y10" i="1"/>
  <c r="G10" i="1"/>
  <c r="F10" i="1" s="1"/>
  <c r="V10" i="1"/>
  <c r="U10" i="1" s="1"/>
  <c r="Y14" i="1"/>
  <c r="G14" i="1"/>
  <c r="V18" i="1"/>
  <c r="U18" i="1" s="1"/>
  <c r="G18" i="1"/>
  <c r="Y18" i="1"/>
  <c r="V14" i="1"/>
  <c r="E7" i="19"/>
  <c r="D7" i="19"/>
  <c r="D8" i="19"/>
  <c r="F8" i="9"/>
  <c r="F12" i="9"/>
  <c r="F9" i="9"/>
  <c r="F7" i="9"/>
  <c r="K55" i="1" l="1"/>
  <c r="H55" i="1"/>
  <c r="Z55" i="1"/>
  <c r="P18" i="1"/>
  <c r="U14" i="1"/>
  <c r="D29" i="19"/>
  <c r="D51" i="19" s="1"/>
  <c r="F31" i="9"/>
  <c r="F30" i="9"/>
  <c r="F29" i="9"/>
  <c r="F34" i="9"/>
  <c r="L14" i="1"/>
  <c r="L18" i="1"/>
  <c r="K14" i="1"/>
  <c r="E38" i="9"/>
  <c r="D60" i="19"/>
  <c r="H18" i="1"/>
  <c r="T58" i="1"/>
  <c r="W72" i="1"/>
  <c r="V72" i="1" s="1"/>
  <c r="U72" i="1" s="1"/>
  <c r="T72" i="1" s="1"/>
  <c r="Z14" i="1"/>
  <c r="K18" i="1"/>
  <c r="Z18" i="1"/>
  <c r="H14" i="1"/>
  <c r="Z10" i="1"/>
  <c r="H10" i="1"/>
  <c r="Z59" i="1"/>
  <c r="H59" i="1"/>
  <c r="K59" i="1"/>
  <c r="L71" i="1"/>
  <c r="K10" i="1"/>
  <c r="Y71" i="1"/>
  <c r="H30" i="1"/>
  <c r="Z30" i="1"/>
  <c r="K30" i="1"/>
  <c r="T71" i="1"/>
  <c r="G71" i="1"/>
  <c r="F71" i="1" s="1"/>
  <c r="P71" i="1" s="1"/>
  <c r="P74" i="1" s="1"/>
  <c r="F5" i="1"/>
  <c r="P5" i="1" s="1"/>
  <c r="P6" i="1" s="1"/>
  <c r="E5" i="1"/>
  <c r="M5" i="1" s="1"/>
  <c r="D5" i="1"/>
  <c r="C5" i="1"/>
  <c r="E4" i="1"/>
  <c r="D4" i="1"/>
  <c r="C4" i="1"/>
  <c r="F3" i="1"/>
  <c r="E3" i="1"/>
  <c r="D3" i="1"/>
  <c r="C3" i="1"/>
  <c r="A3" i="1"/>
  <c r="A4" i="1" s="1"/>
  <c r="E8" i="19"/>
  <c r="D6" i="19"/>
  <c r="D9" i="19"/>
  <c r="I7" i="9"/>
  <c r="I9" i="9"/>
  <c r="I8" i="9"/>
  <c r="D18" i="19" l="1"/>
  <c r="M3" i="1"/>
  <c r="O3" i="1" s="1"/>
  <c r="M4" i="1"/>
  <c r="O4" i="1" s="1"/>
  <c r="D30" i="19"/>
  <c r="D52" i="19" s="1"/>
  <c r="I30" i="9"/>
  <c r="I31" i="9"/>
  <c r="I29" i="9"/>
  <c r="L10" i="1"/>
  <c r="L4" i="1"/>
  <c r="Z3" i="1"/>
  <c r="Z5" i="1"/>
  <c r="A5" i="1"/>
  <c r="A6" i="1" s="1"/>
  <c r="C51" i="1"/>
  <c r="E51" i="1"/>
  <c r="M51" i="1" s="1"/>
  <c r="O51" i="1" s="1"/>
  <c r="C52" i="1"/>
  <c r="C53" i="1"/>
  <c r="E53" i="1"/>
  <c r="M53" i="1" s="1"/>
  <c r="O53" i="1" s="1"/>
  <c r="D51" i="1"/>
  <c r="F51" i="1"/>
  <c r="P51" i="1" s="1"/>
  <c r="D52" i="1"/>
  <c r="D53" i="1"/>
  <c r="F53" i="1"/>
  <c r="P53" i="1" s="1"/>
  <c r="J3" i="1"/>
  <c r="L3" i="1"/>
  <c r="V4" i="1"/>
  <c r="G5" i="1"/>
  <c r="L5" i="1"/>
  <c r="T5" i="1"/>
  <c r="H3" i="1"/>
  <c r="K3" i="1"/>
  <c r="V3" i="1"/>
  <c r="U3" i="1" s="1"/>
  <c r="T3" i="1" s="1"/>
  <c r="Y3" i="1"/>
  <c r="G4" i="1"/>
  <c r="F4" i="1" s="1"/>
  <c r="H4" i="1" s="1"/>
  <c r="J4" i="1"/>
  <c r="U4" i="1"/>
  <c r="T4" i="1" s="1"/>
  <c r="H5" i="1"/>
  <c r="K5" i="1"/>
  <c r="O5" i="1"/>
  <c r="V5" i="1"/>
  <c r="U5" i="1" s="1"/>
  <c r="Y5" i="1"/>
  <c r="E52" i="1"/>
  <c r="M52" i="1" s="1"/>
  <c r="O52" i="1" s="1"/>
  <c r="Z71" i="1"/>
  <c r="H71" i="1"/>
  <c r="K71" i="1"/>
  <c r="G3" i="1"/>
  <c r="Y4" i="1"/>
  <c r="J5" i="1"/>
  <c r="O54" i="1" l="1"/>
  <c r="O6" i="1"/>
  <c r="K4" i="1"/>
  <c r="D77" i="1"/>
  <c r="U53" i="1"/>
  <c r="D69" i="1"/>
  <c r="D76" i="1"/>
  <c r="D68" i="1"/>
  <c r="U52" i="1"/>
  <c r="F75" i="1"/>
  <c r="P75" i="1" s="1"/>
  <c r="F67" i="1"/>
  <c r="P67" i="1" s="1"/>
  <c r="Z51" i="1"/>
  <c r="H51" i="1"/>
  <c r="D75" i="1"/>
  <c r="D67" i="1"/>
  <c r="Y53" i="1"/>
  <c r="L53" i="1"/>
  <c r="V53" i="1"/>
  <c r="K53" i="1"/>
  <c r="G53" i="1"/>
  <c r="Z4" i="1"/>
  <c r="Y52" i="1"/>
  <c r="V52" i="1"/>
  <c r="L52" i="1"/>
  <c r="G52" i="1"/>
  <c r="F52" i="1" s="1"/>
  <c r="P52" i="1" s="1"/>
  <c r="P54" i="1" s="1"/>
  <c r="F77" i="1"/>
  <c r="P77" i="1" s="1"/>
  <c r="H53" i="1"/>
  <c r="F69" i="1"/>
  <c r="P69" i="1" s="1"/>
  <c r="Z53" i="1"/>
  <c r="C77" i="1"/>
  <c r="C69" i="1"/>
  <c r="J53" i="1"/>
  <c r="T53" i="1"/>
  <c r="C76" i="1"/>
  <c r="C68" i="1"/>
  <c r="T52" i="1"/>
  <c r="J52" i="1"/>
  <c r="E75" i="1"/>
  <c r="M75" i="1" s="1"/>
  <c r="O75" i="1" s="1"/>
  <c r="L51" i="1"/>
  <c r="K51" i="1" s="1"/>
  <c r="G51" i="1"/>
  <c r="E67" i="1"/>
  <c r="M67" i="1" s="1"/>
  <c r="O67" i="1" s="1"/>
  <c r="Y51" i="1"/>
  <c r="V51" i="1"/>
  <c r="U51" i="1" s="1"/>
  <c r="T51" i="1" s="1"/>
  <c r="C75" i="1"/>
  <c r="C67" i="1"/>
  <c r="J51" i="1"/>
  <c r="J67" i="1" l="1"/>
  <c r="J68" i="1"/>
  <c r="I68" i="1" s="1"/>
  <c r="J77" i="1"/>
  <c r="T77" i="1"/>
  <c r="U75" i="1"/>
  <c r="Z75" i="1"/>
  <c r="H75" i="1"/>
  <c r="K52" i="1"/>
  <c r="T75" i="1"/>
  <c r="J75" i="1"/>
  <c r="Y67" i="1"/>
  <c r="L67" i="1"/>
  <c r="K67" i="1"/>
  <c r="G67" i="1"/>
  <c r="Y75" i="1"/>
  <c r="V75" i="1"/>
  <c r="K75" i="1"/>
  <c r="G75" i="1"/>
  <c r="L75" i="1"/>
  <c r="T76" i="1"/>
  <c r="J76" i="1"/>
  <c r="I76" i="1" s="1"/>
  <c r="J69" i="1"/>
  <c r="Z69" i="1"/>
  <c r="H69" i="1"/>
  <c r="H77" i="1"/>
  <c r="Z77" i="1"/>
  <c r="H52" i="1"/>
  <c r="Z52" i="1"/>
  <c r="H67" i="1"/>
  <c r="Z67" i="1"/>
  <c r="U77" i="1"/>
  <c r="G21" i="19" l="1"/>
  <c r="G20" i="19" l="1"/>
  <c r="G19" i="19"/>
  <c r="L17" i="19"/>
  <c r="F17" i="19"/>
  <c r="L16" i="19"/>
  <c r="F16" i="19"/>
  <c r="L15" i="19"/>
  <c r="F15" i="19"/>
  <c r="L14" i="19"/>
  <c r="F14" i="19"/>
  <c r="L13" i="19"/>
  <c r="F13" i="19"/>
  <c r="L12" i="19"/>
  <c r="F12" i="19"/>
  <c r="L11" i="19"/>
  <c r="F11" i="19"/>
  <c r="L10" i="19"/>
  <c r="F10" i="19"/>
  <c r="L9" i="19"/>
  <c r="F9" i="19"/>
  <c r="L8" i="19"/>
  <c r="F8" i="19"/>
  <c r="L7" i="19"/>
  <c r="F7" i="19"/>
  <c r="L6" i="19"/>
  <c r="F6" i="19"/>
  <c r="B6" i="19"/>
  <c r="B50" i="19" l="1"/>
  <c r="A24" i="19"/>
  <c r="A22" i="19"/>
  <c r="A20" i="19"/>
  <c r="A18" i="19"/>
  <c r="A16" i="19"/>
  <c r="A14" i="19"/>
  <c r="A12" i="19"/>
  <c r="A10" i="19"/>
  <c r="A8" i="19"/>
  <c r="A6" i="19"/>
  <c r="A23" i="19"/>
  <c r="A21" i="19"/>
  <c r="A19" i="19"/>
  <c r="A17" i="19"/>
  <c r="A15" i="19"/>
  <c r="A13" i="19"/>
  <c r="A11" i="19"/>
  <c r="A9" i="19"/>
  <c r="A7" i="19"/>
  <c r="G22" i="19"/>
  <c r="F20" i="19"/>
  <c r="F19" i="19"/>
  <c r="F21" i="19"/>
  <c r="F18" i="19"/>
  <c r="A68" i="19" l="1"/>
  <c r="A66" i="19"/>
  <c r="A64" i="19"/>
  <c r="A62" i="19"/>
  <c r="A60" i="19"/>
  <c r="A58" i="19"/>
  <c r="A56" i="19"/>
  <c r="A54" i="19"/>
  <c r="A52" i="19"/>
  <c r="A50" i="19"/>
  <c r="A67" i="19"/>
  <c r="A65" i="19"/>
  <c r="A63" i="19"/>
  <c r="A61" i="19"/>
  <c r="A59" i="19"/>
  <c r="A57" i="19"/>
  <c r="A55" i="19"/>
  <c r="A53" i="19"/>
  <c r="A51" i="19"/>
  <c r="F23" i="19"/>
  <c r="F22" i="19"/>
  <c r="L18" i="19"/>
  <c r="F24" i="19" l="1"/>
  <c r="L22" i="19"/>
  <c r="C6" i="9" l="1"/>
  <c r="B20" i="9" l="1"/>
  <c r="B18" i="9"/>
  <c r="B16" i="9"/>
  <c r="B14" i="9"/>
  <c r="B12" i="9"/>
  <c r="B10" i="9"/>
  <c r="B8" i="9"/>
  <c r="B6" i="9"/>
  <c r="B24" i="9"/>
  <c r="B19" i="9"/>
  <c r="B17" i="9"/>
  <c r="B15" i="9"/>
  <c r="B13" i="9"/>
  <c r="B11" i="9"/>
  <c r="B9" i="9"/>
  <c r="B7" i="9"/>
  <c r="C6" i="26"/>
  <c r="F29" i="19"/>
  <c r="I7" i="19"/>
  <c r="N7" i="19"/>
  <c r="H7" i="19"/>
  <c r="B7" i="26" l="1"/>
  <c r="B8" i="26"/>
  <c r="P8" i="26" s="1"/>
  <c r="B6" i="26"/>
  <c r="P6" i="26" s="1"/>
  <c r="F30" i="19"/>
  <c r="I8" i="19"/>
  <c r="N8" i="19"/>
  <c r="H8" i="19"/>
  <c r="C28" i="9"/>
  <c r="B28" i="19"/>
  <c r="P7" i="26" l="1"/>
  <c r="O7" i="26"/>
  <c r="A46" i="19"/>
  <c r="A44" i="19"/>
  <c r="A42" i="19"/>
  <c r="A40" i="19"/>
  <c r="A38" i="19"/>
  <c r="A36" i="19"/>
  <c r="A34" i="19"/>
  <c r="A32" i="19"/>
  <c r="A30" i="19"/>
  <c r="A28" i="19"/>
  <c r="A45" i="19"/>
  <c r="A43" i="19"/>
  <c r="A41" i="19"/>
  <c r="A39" i="19"/>
  <c r="A37" i="19"/>
  <c r="A35" i="19"/>
  <c r="A33" i="19"/>
  <c r="A31" i="19"/>
  <c r="A29" i="19"/>
  <c r="B45" i="9"/>
  <c r="B43" i="9"/>
  <c r="B41" i="9"/>
  <c r="B39" i="9"/>
  <c r="B37" i="9"/>
  <c r="B35" i="9"/>
  <c r="B33" i="9"/>
  <c r="B31" i="9"/>
  <c r="B29" i="9"/>
  <c r="B46" i="9"/>
  <c r="B44" i="9"/>
  <c r="B42" i="9"/>
  <c r="B40" i="9"/>
  <c r="B38" i="9"/>
  <c r="B36" i="9"/>
  <c r="B34" i="9"/>
  <c r="B32" i="9"/>
  <c r="B30" i="9"/>
  <c r="B28" i="9"/>
  <c r="F52" i="19"/>
  <c r="F31" i="19"/>
  <c r="F7" i="26" l="1"/>
  <c r="G7" i="26"/>
  <c r="E7" i="26"/>
  <c r="J7" i="26"/>
  <c r="I7" i="26"/>
  <c r="H7" i="26"/>
  <c r="F53" i="19"/>
  <c r="A18" i="9" l="1"/>
  <c r="G23" i="19" l="1"/>
  <c r="L23" i="19" l="1"/>
  <c r="G24" i="19"/>
  <c r="W73" i="1" l="1"/>
  <c r="C70" i="1"/>
  <c r="D70" i="1" l="1"/>
  <c r="O29" i="1" l="1"/>
  <c r="O30" i="1" s="1"/>
  <c r="E6" i="1" l="1"/>
  <c r="M6" i="1" s="1"/>
  <c r="H6" i="9"/>
  <c r="H28" i="9" l="1"/>
  <c r="O16" i="1"/>
  <c r="O18" i="1" s="1"/>
  <c r="M18" i="1" l="1"/>
  <c r="E9" i="19"/>
  <c r="D31" i="19" l="1"/>
  <c r="D53" i="19" s="1"/>
  <c r="O24" i="1"/>
  <c r="O26" i="1" s="1"/>
  <c r="M26" i="1" l="1"/>
  <c r="E11" i="19"/>
  <c r="E6" i="19"/>
  <c r="D33" i="19" l="1"/>
  <c r="E18" i="19"/>
  <c r="F6" i="1"/>
  <c r="F6" i="9"/>
  <c r="F28" i="9" l="1"/>
  <c r="E34" i="1"/>
  <c r="M34" i="1" s="1"/>
  <c r="I6" i="9"/>
  <c r="H13" i="9"/>
  <c r="I28" i="9" l="1"/>
  <c r="H35" i="9"/>
  <c r="F28" i="19"/>
  <c r="I18" i="9"/>
  <c r="I40" i="9" s="1"/>
  <c r="E38" i="1"/>
  <c r="M38" i="1" s="1"/>
  <c r="H14" i="9"/>
  <c r="H36" i="9" l="1"/>
  <c r="F40" i="19"/>
  <c r="F62" i="19" s="1"/>
  <c r="F50" i="19"/>
  <c r="E30" i="19"/>
  <c r="T8" i="9"/>
  <c r="L8" i="9"/>
  <c r="E42" i="1"/>
  <c r="M42" i="1" s="1"/>
  <c r="I9" i="19"/>
  <c r="H9" i="19"/>
  <c r="N9" i="19"/>
  <c r="C6" i="1"/>
  <c r="G6" i="9"/>
  <c r="H15" i="9"/>
  <c r="G28" i="9" l="1"/>
  <c r="H37" i="9"/>
  <c r="D28" i="19"/>
  <c r="L30" i="9"/>
  <c r="T30" i="9"/>
  <c r="E52" i="19"/>
  <c r="H30" i="19"/>
  <c r="N30" i="19"/>
  <c r="D6" i="1"/>
  <c r="E6" i="9"/>
  <c r="D50" i="19" l="1"/>
  <c r="E28" i="9"/>
  <c r="H52" i="19"/>
  <c r="A22" i="9"/>
  <c r="F34" i="1"/>
  <c r="F13" i="9"/>
  <c r="F35" i="9" l="1"/>
  <c r="F38" i="1"/>
  <c r="F14" i="9"/>
  <c r="F36" i="9" l="1"/>
  <c r="K30" i="9"/>
  <c r="G30" i="19"/>
  <c r="G52" i="19" s="1"/>
  <c r="K8" i="9"/>
  <c r="F42" i="1"/>
  <c r="E28" i="19"/>
  <c r="N28" i="19" s="1"/>
  <c r="L28" i="9"/>
  <c r="G28" i="19"/>
  <c r="O28" i="9"/>
  <c r="Q28" i="9"/>
  <c r="C34" i="1"/>
  <c r="G13" i="9"/>
  <c r="F15" i="9"/>
  <c r="G35" i="9" l="1"/>
  <c r="F37" i="9"/>
  <c r="L28" i="19"/>
  <c r="G50" i="19"/>
  <c r="D35" i="19"/>
  <c r="Q7" i="9"/>
  <c r="L30" i="19"/>
  <c r="I52" i="19"/>
  <c r="I30" i="19"/>
  <c r="K28" i="9"/>
  <c r="T28" i="9"/>
  <c r="I28" i="19"/>
  <c r="H28" i="19"/>
  <c r="J28" i="9"/>
  <c r="E50" i="19"/>
  <c r="H50" i="19" s="1"/>
  <c r="C38" i="1"/>
  <c r="G14" i="9"/>
  <c r="G36" i="9" l="1"/>
  <c r="D36" i="19"/>
  <c r="D57" i="19"/>
  <c r="D55" i="19"/>
  <c r="Q8" i="9"/>
  <c r="G18" i="9"/>
  <c r="G40" i="9" s="1"/>
  <c r="Q29" i="9"/>
  <c r="I50" i="19"/>
  <c r="C42" i="1"/>
  <c r="D34" i="1"/>
  <c r="D38" i="1"/>
  <c r="D42" i="1"/>
  <c r="K6" i="9"/>
  <c r="L6" i="9"/>
  <c r="T6" i="9"/>
  <c r="J6" i="9"/>
  <c r="Q6" i="9"/>
  <c r="O6" i="9"/>
  <c r="A23" i="9"/>
  <c r="E14" i="9"/>
  <c r="G15" i="9"/>
  <c r="E13" i="9"/>
  <c r="E15" i="9"/>
  <c r="G37" i="9" l="1"/>
  <c r="D58" i="19"/>
  <c r="D37" i="19"/>
  <c r="D40" i="19"/>
  <c r="E36" i="9"/>
  <c r="E35" i="9"/>
  <c r="E33" i="9"/>
  <c r="E32" i="9"/>
  <c r="E34" i="9"/>
  <c r="O30" i="9"/>
  <c r="O8" i="9"/>
  <c r="J8" i="9"/>
  <c r="O7" i="9"/>
  <c r="E18" i="9"/>
  <c r="J7" i="9"/>
  <c r="Q18" i="9"/>
  <c r="Q30" i="9"/>
  <c r="D62" i="19" l="1"/>
  <c r="J18" i="9"/>
  <c r="E40" i="9"/>
  <c r="O40" i="9" s="1"/>
  <c r="J30" i="9"/>
  <c r="O29" i="9"/>
  <c r="J29" i="9"/>
  <c r="Q40" i="9"/>
  <c r="O18" i="9"/>
  <c r="J40" i="9" l="1"/>
  <c r="E54" i="1" l="1"/>
  <c r="M54" i="1" s="1"/>
  <c r="I18" i="19"/>
  <c r="H18" i="19"/>
  <c r="I11" i="19"/>
  <c r="H11" i="19"/>
  <c r="I6" i="19"/>
  <c r="H6" i="19"/>
  <c r="N6" i="19"/>
  <c r="F54" i="1"/>
  <c r="C54" i="1"/>
  <c r="V6" i="1"/>
  <c r="U6" i="1"/>
  <c r="K6" i="1"/>
  <c r="L6" i="1"/>
  <c r="G6" i="1"/>
  <c r="Y6" i="1"/>
  <c r="W58" i="1"/>
  <c r="E74" i="1"/>
  <c r="M74" i="1" s="1"/>
  <c r="J6" i="1"/>
  <c r="H6" i="1"/>
  <c r="T6" i="1"/>
  <c r="E62" i="1"/>
  <c r="M62" i="1" s="1"/>
  <c r="Z6" i="1"/>
  <c r="L34" i="1"/>
  <c r="K34" i="1"/>
  <c r="Y34" i="1"/>
  <c r="G34" i="1"/>
  <c r="V34" i="1"/>
  <c r="U34" i="1"/>
  <c r="T34" i="1"/>
  <c r="J34" i="1"/>
  <c r="H34" i="1"/>
  <c r="Z34" i="1"/>
  <c r="L38" i="1"/>
  <c r="K38" i="1"/>
  <c r="V38" i="1"/>
  <c r="Y38" i="1"/>
  <c r="G38" i="1"/>
  <c r="E66" i="1"/>
  <c r="M66" i="1" s="1"/>
  <c r="L42" i="1"/>
  <c r="K42" i="1"/>
  <c r="Y42" i="1"/>
  <c r="G42" i="1"/>
  <c r="V42" i="1"/>
  <c r="J38" i="1"/>
  <c r="U38" i="1"/>
  <c r="T38" i="1"/>
  <c r="H38" i="1"/>
  <c r="Z38" i="1"/>
  <c r="T42" i="1"/>
  <c r="J42" i="1"/>
  <c r="U42" i="1"/>
  <c r="H42" i="1"/>
  <c r="Z42" i="1"/>
  <c r="V48" i="1"/>
  <c r="U48" i="1"/>
  <c r="D54" i="1"/>
  <c r="I62" i="1"/>
  <c r="J70" i="1"/>
  <c r="E37" i="9" l="1"/>
  <c r="D59" i="19"/>
  <c r="Q10" i="9"/>
  <c r="J10" i="9"/>
  <c r="O32" i="9"/>
  <c r="O10" i="9"/>
  <c r="E31" i="19"/>
  <c r="L9" i="9"/>
  <c r="T9" i="9"/>
  <c r="V74" i="1"/>
  <c r="C66" i="1"/>
  <c r="D66" i="1"/>
  <c r="G54" i="1"/>
  <c r="V54" i="1"/>
  <c r="Z54" i="1"/>
  <c r="D62" i="1"/>
  <c r="F62" i="1"/>
  <c r="T54" i="1"/>
  <c r="C62" i="1"/>
  <c r="F66" i="1"/>
  <c r="I78" i="1"/>
  <c r="I74" i="1"/>
  <c r="I70" i="1"/>
  <c r="W70" i="1"/>
  <c r="L62" i="1"/>
  <c r="J54" i="1"/>
  <c r="H54" i="1"/>
  <c r="U54" i="1"/>
  <c r="L54" i="1"/>
  <c r="K54" i="1"/>
  <c r="Y54" i="1"/>
  <c r="L66" i="1"/>
  <c r="V66" i="1"/>
  <c r="V62" i="1"/>
  <c r="E39" i="9" l="1"/>
  <c r="Q32" i="9"/>
  <c r="J32" i="9"/>
  <c r="F33" i="19"/>
  <c r="K31" i="9"/>
  <c r="G31" i="19"/>
  <c r="K9" i="9"/>
  <c r="F32" i="19"/>
  <c r="I19" i="9"/>
  <c r="I41" i="9" s="1"/>
  <c r="F34" i="19"/>
  <c r="I20" i="9"/>
  <c r="O31" i="9"/>
  <c r="O9" i="9"/>
  <c r="J9" i="9"/>
  <c r="Q31" i="9"/>
  <c r="Q9" i="9"/>
  <c r="G6" i="26"/>
  <c r="F35" i="19"/>
  <c r="J6" i="26"/>
  <c r="F37" i="19"/>
  <c r="G8" i="26"/>
  <c r="J8" i="26"/>
  <c r="F36" i="19"/>
  <c r="N31" i="19"/>
  <c r="H31" i="19"/>
  <c r="E53" i="19"/>
  <c r="H53" i="19" s="1"/>
  <c r="T31" i="9"/>
  <c r="L31" i="9"/>
  <c r="F38" i="19"/>
  <c r="L7" i="26" s="1"/>
  <c r="I21" i="9"/>
  <c r="I43" i="9" s="1"/>
  <c r="F39" i="19"/>
  <c r="U66" i="1"/>
  <c r="T66" i="1"/>
  <c r="L74" i="1"/>
  <c r="T62" i="1"/>
  <c r="K62" i="1"/>
  <c r="U62" i="1"/>
  <c r="Y66" i="1"/>
  <c r="G66" i="1"/>
  <c r="G62" i="1"/>
  <c r="J66" i="1"/>
  <c r="H66" i="1"/>
  <c r="Y62" i="1"/>
  <c r="F74" i="1"/>
  <c r="J62" i="1"/>
  <c r="H62" i="1"/>
  <c r="D78" i="1"/>
  <c r="Z62" i="1"/>
  <c r="D74" i="1"/>
  <c r="C78" i="1"/>
  <c r="Z66" i="1"/>
  <c r="K66" i="1"/>
  <c r="C74" i="1"/>
  <c r="L8" i="26" l="1"/>
  <c r="L6" i="26"/>
  <c r="L31" i="19"/>
  <c r="G53" i="19"/>
  <c r="I53" i="19" s="1"/>
  <c r="F42" i="19"/>
  <c r="I42" i="9"/>
  <c r="J31" i="9"/>
  <c r="G19" i="9"/>
  <c r="E19" i="9"/>
  <c r="F56" i="19"/>
  <c r="I31" i="19"/>
  <c r="O35" i="9"/>
  <c r="O13" i="9"/>
  <c r="E6" i="26"/>
  <c r="Q35" i="9"/>
  <c r="J13" i="9"/>
  <c r="Q13" i="9"/>
  <c r="G33" i="19"/>
  <c r="G55" i="19" s="1"/>
  <c r="Q33" i="9"/>
  <c r="J11" i="9"/>
  <c r="Q11" i="9"/>
  <c r="Q34" i="9"/>
  <c r="J12" i="9"/>
  <c r="G20" i="9"/>
  <c r="Q12" i="9"/>
  <c r="O12" i="9"/>
  <c r="E20" i="9"/>
  <c r="E42" i="9" s="1"/>
  <c r="O34" i="9"/>
  <c r="O33" i="9"/>
  <c r="O11" i="9"/>
  <c r="I22" i="9"/>
  <c r="I44" i="9" s="1"/>
  <c r="F41" i="19"/>
  <c r="F54" i="19"/>
  <c r="O16" i="9"/>
  <c r="O38" i="9"/>
  <c r="Q16" i="9"/>
  <c r="J16" i="9"/>
  <c r="F59" i="19"/>
  <c r="F58" i="19"/>
  <c r="G36" i="19"/>
  <c r="G58" i="19" s="1"/>
  <c r="Q14" i="9"/>
  <c r="Q36" i="9"/>
  <c r="J14" i="9"/>
  <c r="J15" i="9"/>
  <c r="Q15" i="9"/>
  <c r="E8" i="26"/>
  <c r="Q37" i="9"/>
  <c r="G21" i="9"/>
  <c r="O37" i="9"/>
  <c r="O15" i="9"/>
  <c r="E21" i="9"/>
  <c r="O36" i="9"/>
  <c r="O14" i="9"/>
  <c r="F57" i="19"/>
  <c r="U78" i="1"/>
  <c r="F43" i="19"/>
  <c r="F61" i="19"/>
  <c r="O17" i="9"/>
  <c r="O39" i="9"/>
  <c r="G39" i="19"/>
  <c r="G61" i="19" s="1"/>
  <c r="Q17" i="9"/>
  <c r="Q39" i="9"/>
  <c r="J17" i="9"/>
  <c r="U74" i="1"/>
  <c r="I23" i="9"/>
  <c r="I45" i="9" s="1"/>
  <c r="F60" i="19"/>
  <c r="J78" i="1"/>
  <c r="Z74" i="1"/>
  <c r="H74" i="1"/>
  <c r="K74" i="1"/>
  <c r="T78" i="1"/>
  <c r="J74" i="1"/>
  <c r="T74" i="1"/>
  <c r="Y74" i="1"/>
  <c r="G74" i="1"/>
  <c r="F64" i="19" l="1"/>
  <c r="E43" i="9"/>
  <c r="O43" i="9" s="1"/>
  <c r="G42" i="9"/>
  <c r="Q42" i="9" s="1"/>
  <c r="E41" i="9"/>
  <c r="O41" i="9" s="1"/>
  <c r="G43" i="9"/>
  <c r="Q43" i="9" s="1"/>
  <c r="G22" i="9"/>
  <c r="G41" i="9"/>
  <c r="J19" i="9"/>
  <c r="E22" i="9"/>
  <c r="O19" i="9"/>
  <c r="Q19" i="9"/>
  <c r="J33" i="9"/>
  <c r="J35" i="9"/>
  <c r="H6" i="26"/>
  <c r="F63" i="19"/>
  <c r="F55" i="19"/>
  <c r="Q20" i="9"/>
  <c r="J20" i="9"/>
  <c r="L33" i="19"/>
  <c r="J34" i="9"/>
  <c r="F44" i="19"/>
  <c r="O20" i="9"/>
  <c r="J21" i="9"/>
  <c r="Q38" i="9"/>
  <c r="J38" i="9"/>
  <c r="J36" i="9"/>
  <c r="E23" i="9"/>
  <c r="O21" i="9"/>
  <c r="L36" i="19"/>
  <c r="H8" i="26"/>
  <c r="J37" i="9"/>
  <c r="G23" i="9"/>
  <c r="Q21" i="9"/>
  <c r="F65" i="19"/>
  <c r="F45" i="19"/>
  <c r="F67" i="19" s="1"/>
  <c r="L39" i="19"/>
  <c r="I24" i="9"/>
  <c r="I46" i="9" s="1"/>
  <c r="J39" i="9"/>
  <c r="N6" i="26" l="1"/>
  <c r="N8" i="26"/>
  <c r="G44" i="9"/>
  <c r="Q44" i="9" s="1"/>
  <c r="G45" i="9"/>
  <c r="O23" i="9"/>
  <c r="E45" i="9"/>
  <c r="O45" i="9" s="1"/>
  <c r="O22" i="9"/>
  <c r="E44" i="9"/>
  <c r="O44" i="9" s="1"/>
  <c r="J43" i="9"/>
  <c r="Q22" i="9"/>
  <c r="J22" i="9"/>
  <c r="Q41" i="9"/>
  <c r="J41" i="9"/>
  <c r="F66" i="19"/>
  <c r="O42" i="9"/>
  <c r="J42" i="9"/>
  <c r="J23" i="9"/>
  <c r="E24" i="9"/>
  <c r="E46" i="9" s="1"/>
  <c r="Q23" i="9"/>
  <c r="G24" i="9"/>
  <c r="F46" i="19"/>
  <c r="F68" i="19" s="1"/>
  <c r="R67" i="1"/>
  <c r="R68" i="1"/>
  <c r="U68" i="1" s="1"/>
  <c r="R69" i="1"/>
  <c r="T68" i="1"/>
  <c r="G46" i="9" l="1"/>
  <c r="J44" i="9"/>
  <c r="O46" i="9"/>
  <c r="O24" i="9"/>
  <c r="Q24" i="9"/>
  <c r="J24" i="9"/>
  <c r="J45" i="9"/>
  <c r="Q45" i="9"/>
  <c r="U67" i="1"/>
  <c r="T67" i="1"/>
  <c r="V67" i="1"/>
  <c r="R70" i="1"/>
  <c r="U70" i="1" s="1"/>
  <c r="T70" i="1"/>
  <c r="U69" i="1"/>
  <c r="T69" i="1"/>
  <c r="J46" i="9" l="1"/>
  <c r="Q46" i="9"/>
  <c r="W71" i="1"/>
  <c r="W74" i="1" l="1"/>
  <c r="U76" i="1" l="1"/>
  <c r="J58" i="1"/>
  <c r="U58" i="1"/>
  <c r="U56" i="1"/>
  <c r="U22" i="1"/>
  <c r="U20" i="1"/>
  <c r="F20" i="1"/>
  <c r="P20" i="1" s="1"/>
  <c r="P22" i="1" s="1"/>
  <c r="AC130" i="14"/>
  <c r="AC372" i="14" s="1"/>
  <c r="AD130" i="14"/>
  <c r="AD372" i="14" s="1"/>
  <c r="N372" i="14"/>
  <c r="E21" i="1" s="1"/>
  <c r="M21" i="1" s="1"/>
  <c r="D10" i="19"/>
  <c r="D19" i="19" l="1"/>
  <c r="D22" i="19" s="1"/>
  <c r="F22" i="1"/>
  <c r="H20" i="1"/>
  <c r="Z20" i="1"/>
  <c r="F56" i="1"/>
  <c r="P56" i="1" s="1"/>
  <c r="P58" i="1" s="1"/>
  <c r="K21" i="1"/>
  <c r="L21" i="1"/>
  <c r="E57" i="1"/>
  <c r="Y21" i="1"/>
  <c r="G21" i="1"/>
  <c r="V21" i="1"/>
  <c r="F10" i="9"/>
  <c r="E77" i="1" l="1"/>
  <c r="Y77" i="1" s="1"/>
  <c r="M57" i="1"/>
  <c r="O57" i="1" s="1"/>
  <c r="F32" i="9"/>
  <c r="G29" i="19"/>
  <c r="G51" i="19" s="1"/>
  <c r="F18" i="9"/>
  <c r="F40" i="9" s="1"/>
  <c r="Z56" i="1"/>
  <c r="H56" i="1"/>
  <c r="F58" i="1"/>
  <c r="F76" i="1"/>
  <c r="P76" i="1" s="1"/>
  <c r="P78" i="1" s="1"/>
  <c r="F68" i="1"/>
  <c r="P68" i="1" s="1"/>
  <c r="P70" i="1" s="1"/>
  <c r="Z22" i="1"/>
  <c r="H22" i="1"/>
  <c r="K57" i="1"/>
  <c r="Y57" i="1"/>
  <c r="E69" i="1"/>
  <c r="M69" i="1" s="1"/>
  <c r="O69" i="1" s="1"/>
  <c r="L57" i="1"/>
  <c r="V77" i="1"/>
  <c r="O21" i="1"/>
  <c r="G57" i="1"/>
  <c r="V57" i="1"/>
  <c r="S130" i="14"/>
  <c r="M372" i="14"/>
  <c r="G77" i="1" l="1"/>
  <c r="K77" i="1"/>
  <c r="L77" i="1"/>
  <c r="M77" i="1"/>
  <c r="O77" i="1" s="1"/>
  <c r="G40" i="19"/>
  <c r="G62" i="19" s="1"/>
  <c r="L29" i="19"/>
  <c r="F51" i="19"/>
  <c r="N7" i="26" s="1"/>
  <c r="Z58" i="1"/>
  <c r="H58" i="1"/>
  <c r="Z68" i="1"/>
  <c r="H68" i="1"/>
  <c r="F70" i="1"/>
  <c r="Z76" i="1"/>
  <c r="H76" i="1"/>
  <c r="F78" i="1"/>
  <c r="V69" i="1"/>
  <c r="Y69" i="1"/>
  <c r="K69" i="1"/>
  <c r="L69" i="1"/>
  <c r="G69" i="1"/>
  <c r="E20" i="1"/>
  <c r="M20" i="1" s="1"/>
  <c r="F19" i="9" l="1"/>
  <c r="F41" i="9" s="1"/>
  <c r="G32" i="19"/>
  <c r="F20" i="9"/>
  <c r="F42" i="9" s="1"/>
  <c r="G34" i="19"/>
  <c r="G56" i="19" s="1"/>
  <c r="G35" i="19"/>
  <c r="F21" i="9"/>
  <c r="F43" i="9" s="1"/>
  <c r="G37" i="19"/>
  <c r="G59" i="19" s="1"/>
  <c r="G38" i="19"/>
  <c r="L40" i="19"/>
  <c r="H70" i="1"/>
  <c r="Z70" i="1"/>
  <c r="H78" i="1"/>
  <c r="Z78" i="1"/>
  <c r="L20" i="1"/>
  <c r="G20" i="1"/>
  <c r="V20" i="1"/>
  <c r="K20" i="1"/>
  <c r="Y20" i="1"/>
  <c r="E56" i="1"/>
  <c r="M56" i="1" s="1"/>
  <c r="O56" i="1" s="1"/>
  <c r="O58" i="1" s="1"/>
  <c r="L32" i="19" l="1"/>
  <c r="G54" i="19"/>
  <c r="L38" i="19"/>
  <c r="G60" i="19"/>
  <c r="L35" i="19"/>
  <c r="G57" i="19"/>
  <c r="L34" i="19"/>
  <c r="G42" i="19"/>
  <c r="G64" i="19" s="1"/>
  <c r="G41" i="19"/>
  <c r="G63" i="19" s="1"/>
  <c r="F22" i="9"/>
  <c r="F44" i="9" s="1"/>
  <c r="G43" i="19"/>
  <c r="G65" i="19" s="1"/>
  <c r="F23" i="9"/>
  <c r="F45" i="9" s="1"/>
  <c r="L37" i="19"/>
  <c r="L56" i="1"/>
  <c r="G56" i="1"/>
  <c r="Y56" i="1"/>
  <c r="K56" i="1"/>
  <c r="V56" i="1"/>
  <c r="E76" i="1"/>
  <c r="M76" i="1" s="1"/>
  <c r="O76" i="1" s="1"/>
  <c r="O78" i="1" s="1"/>
  <c r="E68" i="1"/>
  <c r="M68" i="1" s="1"/>
  <c r="O68" i="1" s="1"/>
  <c r="O70" i="1" s="1"/>
  <c r="O20" i="1"/>
  <c r="O22" i="1" s="1"/>
  <c r="G44" i="19" l="1"/>
  <c r="G45" i="19"/>
  <c r="F24" i="9"/>
  <c r="F46" i="9" s="1"/>
  <c r="G68" i="1"/>
  <c r="Y68" i="1"/>
  <c r="V68" i="1"/>
  <c r="L68" i="1"/>
  <c r="K68" i="1"/>
  <c r="V76" i="1"/>
  <c r="Y76" i="1"/>
  <c r="K76" i="1"/>
  <c r="L76" i="1"/>
  <c r="G76" i="1"/>
  <c r="T11" i="9" l="1"/>
  <c r="E33" i="19"/>
  <c r="L11" i="9"/>
  <c r="K11" i="9"/>
  <c r="G66" i="19"/>
  <c r="L44" i="19"/>
  <c r="T14" i="9"/>
  <c r="L14" i="9"/>
  <c r="K14" i="9"/>
  <c r="G46" i="19"/>
  <c r="G67" i="19"/>
  <c r="L45" i="19"/>
  <c r="T17" i="9"/>
  <c r="L17" i="9"/>
  <c r="K17" i="9"/>
  <c r="T130" i="14"/>
  <c r="T33" i="9" l="1"/>
  <c r="L33" i="9"/>
  <c r="K33" i="9"/>
  <c r="E55" i="19"/>
  <c r="H33" i="19"/>
  <c r="I33" i="19"/>
  <c r="T36" i="9"/>
  <c r="L36" i="9"/>
  <c r="K36" i="9"/>
  <c r="G68" i="19"/>
  <c r="T39" i="9"/>
  <c r="L39" i="9"/>
  <c r="K39" i="9"/>
  <c r="Q130" i="14"/>
  <c r="AE130" i="14"/>
  <c r="AE372" i="14" s="1"/>
  <c r="O372" i="14"/>
  <c r="I55" i="19" l="1"/>
  <c r="H55" i="19"/>
  <c r="E22" i="1"/>
  <c r="H10" i="9"/>
  <c r="H32" i="9" l="1"/>
  <c r="H18" i="9"/>
  <c r="H40" i="9" s="1"/>
  <c r="E29" i="19"/>
  <c r="T7" i="9"/>
  <c r="K7" i="9"/>
  <c r="L7" i="9"/>
  <c r="K22" i="1"/>
  <c r="G22" i="1"/>
  <c r="V22" i="1"/>
  <c r="Y22" i="1"/>
  <c r="L22" i="1"/>
  <c r="M22" i="1"/>
  <c r="E58" i="1"/>
  <c r="M58" i="1" s="1"/>
  <c r="E10" i="19"/>
  <c r="L29" i="9" l="1"/>
  <c r="T29" i="9"/>
  <c r="K29" i="9"/>
  <c r="E51" i="19"/>
  <c r="N29" i="19"/>
  <c r="H29" i="19"/>
  <c r="I29" i="19"/>
  <c r="E40" i="19"/>
  <c r="L18" i="9"/>
  <c r="T18" i="9"/>
  <c r="K18" i="9"/>
  <c r="I10" i="19"/>
  <c r="N10" i="19"/>
  <c r="H10" i="19"/>
  <c r="E19" i="19"/>
  <c r="E70" i="1"/>
  <c r="M70" i="1" s="1"/>
  <c r="L58" i="1"/>
  <c r="G58" i="1"/>
  <c r="V58" i="1"/>
  <c r="Y58" i="1"/>
  <c r="K58" i="1"/>
  <c r="E78" i="1"/>
  <c r="M78" i="1" s="1"/>
  <c r="D32" i="19" l="1"/>
  <c r="D54" i="19" s="1"/>
  <c r="H19" i="9"/>
  <c r="T32" i="9"/>
  <c r="E32" i="19"/>
  <c r="K10" i="9"/>
  <c r="L10" i="9"/>
  <c r="T10" i="9"/>
  <c r="H20" i="9"/>
  <c r="H42" i="9" s="1"/>
  <c r="K12" i="9"/>
  <c r="L12" i="9"/>
  <c r="T12" i="9"/>
  <c r="F8" i="26"/>
  <c r="V8" i="26" s="1"/>
  <c r="H21" i="9"/>
  <c r="H43" i="9" s="1"/>
  <c r="K15" i="9"/>
  <c r="L15" i="9"/>
  <c r="T15" i="9"/>
  <c r="E35" i="19"/>
  <c r="L13" i="9"/>
  <c r="I6" i="26"/>
  <c r="F6" i="26"/>
  <c r="V6" i="26" s="1"/>
  <c r="K13" i="9"/>
  <c r="T13" i="9"/>
  <c r="E38" i="19"/>
  <c r="K7" i="26" s="1"/>
  <c r="K16" i="9"/>
  <c r="T38" i="9"/>
  <c r="T16" i="9"/>
  <c r="L16" i="9"/>
  <c r="E62" i="19"/>
  <c r="I40" i="19"/>
  <c r="H40" i="19"/>
  <c r="T40" i="9"/>
  <c r="K40" i="9"/>
  <c r="L40" i="9"/>
  <c r="I51" i="19"/>
  <c r="H51" i="19"/>
  <c r="G78" i="1"/>
  <c r="L78" i="1"/>
  <c r="K78" i="1"/>
  <c r="Y78" i="1"/>
  <c r="V78" i="1"/>
  <c r="Y70" i="1"/>
  <c r="L70" i="1"/>
  <c r="K70" i="1"/>
  <c r="V70" i="1"/>
  <c r="G70" i="1"/>
  <c r="H19" i="19"/>
  <c r="E22" i="19"/>
  <c r="I19" i="19"/>
  <c r="D41" i="19" l="1"/>
  <c r="D63" i="19" s="1"/>
  <c r="H32" i="19"/>
  <c r="H38" i="19"/>
  <c r="E41" i="19"/>
  <c r="I41" i="19" s="1"/>
  <c r="H41" i="9"/>
  <c r="I32" i="19"/>
  <c r="N32" i="19"/>
  <c r="E54" i="19"/>
  <c r="T34" i="9"/>
  <c r="K34" i="9"/>
  <c r="L34" i="9"/>
  <c r="T19" i="9"/>
  <c r="L19" i="9"/>
  <c r="H22" i="9"/>
  <c r="H44" i="9" s="1"/>
  <c r="K19" i="9"/>
  <c r="K32" i="9"/>
  <c r="T20" i="9"/>
  <c r="L20" i="9"/>
  <c r="K20" i="9"/>
  <c r="L32" i="9"/>
  <c r="H35" i="19"/>
  <c r="I35" i="19"/>
  <c r="K35" i="9"/>
  <c r="H13" i="19"/>
  <c r="I13" i="19"/>
  <c r="I8" i="26"/>
  <c r="T37" i="9"/>
  <c r="L37" i="9"/>
  <c r="K37" i="9"/>
  <c r="L35" i="9"/>
  <c r="E57" i="19"/>
  <c r="T35" i="9"/>
  <c r="T21" i="9"/>
  <c r="L21" i="9"/>
  <c r="H23" i="9"/>
  <c r="H45" i="9" s="1"/>
  <c r="K21" i="9"/>
  <c r="L38" i="9"/>
  <c r="K38" i="9"/>
  <c r="E60" i="19"/>
  <c r="M7" i="26" s="1"/>
  <c r="H16" i="19"/>
  <c r="I16" i="19"/>
  <c r="I38" i="19"/>
  <c r="H62" i="19"/>
  <c r="I62" i="19"/>
  <c r="H22" i="19"/>
  <c r="I22" i="19"/>
  <c r="I57" i="19" l="1"/>
  <c r="D44" i="19"/>
  <c r="D66" i="19" s="1"/>
  <c r="H54" i="19"/>
  <c r="I60" i="19"/>
  <c r="H41" i="19"/>
  <c r="I54" i="19"/>
  <c r="K41" i="9"/>
  <c r="T41" i="9"/>
  <c r="L41" i="9"/>
  <c r="E63" i="19"/>
  <c r="K22" i="9"/>
  <c r="L22" i="9"/>
  <c r="T22" i="9"/>
  <c r="E44" i="19"/>
  <c r="I44" i="19" s="1"/>
  <c r="L42" i="9"/>
  <c r="K42" i="9"/>
  <c r="T42" i="9"/>
  <c r="H57" i="19"/>
  <c r="K23" i="9"/>
  <c r="T23" i="9"/>
  <c r="L23" i="9"/>
  <c r="H24" i="9"/>
  <c r="H46" i="9" s="1"/>
  <c r="K43" i="9"/>
  <c r="T43" i="9"/>
  <c r="L43" i="9"/>
  <c r="H60" i="19"/>
  <c r="E66" i="19" l="1"/>
  <c r="I66" i="19" s="1"/>
  <c r="H44" i="19"/>
  <c r="T44" i="9"/>
  <c r="L44" i="9"/>
  <c r="K44" i="9"/>
  <c r="I63" i="19"/>
  <c r="H63" i="19"/>
  <c r="L24" i="9"/>
  <c r="T24" i="9"/>
  <c r="K24" i="9"/>
  <c r="T45" i="9"/>
  <c r="L45" i="9"/>
  <c r="K45" i="9"/>
  <c r="H66" i="19" l="1"/>
  <c r="K46" i="9"/>
  <c r="L46" i="9"/>
  <c r="T46" i="9"/>
  <c r="E12" i="19"/>
  <c r="I12" i="19" l="1"/>
  <c r="E34" i="19"/>
  <c r="H12" i="19"/>
  <c r="D34" i="19" l="1"/>
  <c r="D56" i="19" s="1"/>
  <c r="E56" i="19"/>
  <c r="I34" i="19"/>
  <c r="H34" i="19"/>
  <c r="D42" i="19" l="1"/>
  <c r="D64" i="19" s="1"/>
  <c r="I56" i="19"/>
  <c r="H56" i="19"/>
  <c r="H14" i="19" l="1"/>
  <c r="I14" i="19"/>
  <c r="E20" i="19"/>
  <c r="E36" i="19"/>
  <c r="H36" i="19" l="1"/>
  <c r="E58" i="19"/>
  <c r="H20" i="19"/>
  <c r="I20" i="19"/>
  <c r="E42" i="19"/>
  <c r="I36" i="19"/>
  <c r="H58" i="19" l="1"/>
  <c r="I58" i="19"/>
  <c r="H42" i="19"/>
  <c r="E64" i="19"/>
  <c r="I42" i="19"/>
  <c r="H64" i="19" l="1"/>
  <c r="I64" i="19"/>
  <c r="D39" i="19" l="1"/>
  <c r="D61" i="19" s="1"/>
  <c r="E17" i="19"/>
  <c r="O8" i="26" l="1"/>
  <c r="E39" i="19"/>
  <c r="K8" i="26" s="1"/>
  <c r="H17" i="19"/>
  <c r="I17" i="19"/>
  <c r="D43" i="19"/>
  <c r="D65" i="19" s="1"/>
  <c r="H39" i="19" l="1"/>
  <c r="E61" i="19"/>
  <c r="M8" i="26" s="1"/>
  <c r="I39" i="19"/>
  <c r="D45" i="19"/>
  <c r="D67" i="19" s="1"/>
  <c r="E15" i="19"/>
  <c r="O6" i="26" l="1"/>
  <c r="I61" i="19"/>
  <c r="H61" i="19"/>
  <c r="D24" i="19"/>
  <c r="D46" i="19" s="1"/>
  <c r="D68" i="19" s="1"/>
  <c r="I15" i="19"/>
  <c r="H15" i="19"/>
  <c r="E37" i="19"/>
  <c r="E21" i="19"/>
  <c r="K6" i="26" l="1"/>
  <c r="E23" i="19"/>
  <c r="H21" i="19"/>
  <c r="I21" i="19"/>
  <c r="E43" i="19"/>
  <c r="E59" i="19"/>
  <c r="H37" i="19"/>
  <c r="I37" i="19"/>
  <c r="M6" i="26" l="1"/>
  <c r="I43" i="19"/>
  <c r="H43" i="19"/>
  <c r="E65" i="19"/>
  <c r="H59" i="19"/>
  <c r="I59" i="19"/>
  <c r="I23" i="19"/>
  <c r="E24" i="19"/>
  <c r="H23" i="19"/>
  <c r="E45" i="19"/>
  <c r="I24" i="19" l="1"/>
  <c r="H24" i="19"/>
  <c r="E46" i="19"/>
  <c r="H65" i="19"/>
  <c r="I65" i="19"/>
  <c r="I45" i="19"/>
  <c r="E67" i="19"/>
  <c r="H45" i="19"/>
  <c r="I67" i="19" l="1"/>
  <c r="H67" i="19"/>
  <c r="H46" i="19"/>
  <c r="I46" i="19"/>
  <c r="E68" i="19"/>
  <c r="H68" i="19" l="1"/>
  <c r="I68" i="19"/>
</calcChain>
</file>

<file path=xl/sharedStrings.xml><?xml version="1.0" encoding="utf-8"?>
<sst xmlns="http://schemas.openxmlformats.org/spreadsheetml/2006/main" count="1869" uniqueCount="185">
  <si>
    <t>Month</t>
  </si>
  <si>
    <t>Segment</t>
  </si>
  <si>
    <t>Forecast - CY</t>
  </si>
  <si>
    <t>Final - LY</t>
  </si>
  <si>
    <t>Pkup - CY</t>
  </si>
  <si>
    <t>Pkup - LY</t>
  </si>
  <si>
    <t>Budget</t>
  </si>
  <si>
    <t>Shortfall - LY (Rm Nts)</t>
  </si>
  <si>
    <t>Shortfall - Budget (Rm Nts)</t>
  </si>
  <si>
    <t>Grand Total</t>
  </si>
  <si>
    <t>Total</t>
  </si>
  <si>
    <t>NA</t>
  </si>
  <si>
    <t>Var BoB (CY - LY)</t>
  </si>
  <si>
    <t>Last Year</t>
  </si>
  <si>
    <t>Actual</t>
  </si>
  <si>
    <t>Current Year</t>
  </si>
  <si>
    <t>FC</t>
  </si>
  <si>
    <t>Variance</t>
  </si>
  <si>
    <t>BoB
(CY-LY)</t>
  </si>
  <si>
    <t>Actual
(CY-LY)</t>
  </si>
  <si>
    <t>Rooms Sold - CY (to date)</t>
  </si>
  <si>
    <t>Rooms Sold - LY (to date)</t>
  </si>
  <si>
    <t>Occupancy Date</t>
  </si>
  <si>
    <t>DOW</t>
  </si>
  <si>
    <t>Total Rooms Sold</t>
  </si>
  <si>
    <t>FC Comp</t>
  </si>
  <si>
    <t>Total Forecast</t>
  </si>
  <si>
    <t>Demand Level</t>
  </si>
  <si>
    <t>Last FC</t>
  </si>
  <si>
    <t>Comparison</t>
  </si>
  <si>
    <t>RS Comp</t>
  </si>
  <si>
    <t>PkUp Comp</t>
  </si>
  <si>
    <t>PkUp Total</t>
  </si>
  <si>
    <t>FC FIT</t>
  </si>
  <si>
    <t>BoB
(to date)</t>
  </si>
  <si>
    <t>CY
FC - Budget</t>
  </si>
  <si>
    <t>LY Actual Occ %</t>
  </si>
  <si>
    <t>ARR Estimate</t>
  </si>
  <si>
    <t>Room Rev Estimate</t>
  </si>
  <si>
    <t>Room Revenue</t>
  </si>
  <si>
    <t>v/s Budget</t>
  </si>
  <si>
    <t>v/s LY</t>
  </si>
  <si>
    <t>Average Room Rate</t>
  </si>
  <si>
    <t>Budget Room Rev</t>
  </si>
  <si>
    <t>LY Rooms Sold To Date</t>
  </si>
  <si>
    <t>LY Rooms Sold %</t>
  </si>
  <si>
    <t>Var</t>
  </si>
  <si>
    <t>LW</t>
  </si>
  <si>
    <t>Short Term Forecast Analysis Report</t>
  </si>
  <si>
    <t xml:space="preserve">Report Generation Date : </t>
  </si>
  <si>
    <t>Quarter</t>
  </si>
  <si>
    <t>Q1</t>
  </si>
  <si>
    <t>Q2</t>
  </si>
  <si>
    <t>Q3</t>
  </si>
  <si>
    <t>Q4</t>
  </si>
  <si>
    <t>Actual / Estimate</t>
  </si>
  <si>
    <t>LY</t>
  </si>
  <si>
    <t>CY</t>
  </si>
  <si>
    <t>Finance Report</t>
  </si>
  <si>
    <t>Actual / FC</t>
  </si>
  <si>
    <t>Summer</t>
  </si>
  <si>
    <t>Winter</t>
  </si>
  <si>
    <t>Pickup in BoB since last FC</t>
  </si>
  <si>
    <t>BoB LY</t>
  </si>
  <si>
    <t>PkUp LY</t>
  </si>
  <si>
    <t>BoB CY</t>
  </si>
  <si>
    <t>PkUp CY</t>
  </si>
  <si>
    <t>Var RS CY</t>
  </si>
  <si>
    <t>Var RS LY</t>
  </si>
  <si>
    <t>Var FC</t>
  </si>
  <si>
    <t>Remng Pkup CY</t>
  </si>
  <si>
    <t>Remng Pkup LY</t>
  </si>
  <si>
    <t>ARR - LY</t>
  </si>
  <si>
    <t>Hotel</t>
  </si>
  <si>
    <t>FIT</t>
  </si>
  <si>
    <t>L</t>
  </si>
  <si>
    <t>S</t>
  </si>
  <si>
    <t>N</t>
  </si>
  <si>
    <t>H</t>
  </si>
  <si>
    <t>Room Nights</t>
  </si>
  <si>
    <t>Occupancy %</t>
  </si>
  <si>
    <t>ARR</t>
  </si>
  <si>
    <t>Rev PAR</t>
  </si>
  <si>
    <t>Forecast</t>
  </si>
  <si>
    <t>RS FIT</t>
  </si>
  <si>
    <t>PkUp FIT</t>
  </si>
  <si>
    <t>LYRS FIT</t>
  </si>
  <si>
    <t>RS Groups</t>
  </si>
  <si>
    <t>FC Groups</t>
  </si>
  <si>
    <t>PkUp Groups</t>
  </si>
  <si>
    <t>LYRS Groups</t>
  </si>
  <si>
    <t>Groups</t>
  </si>
  <si>
    <t>LY 
Actual FIT</t>
  </si>
  <si>
    <t>LY
Actual Groups</t>
  </si>
  <si>
    <t>LY
Actual Comp</t>
  </si>
  <si>
    <t>LY
Actual</t>
  </si>
  <si>
    <t>Rooms Sold % (w/o Comp/House)</t>
  </si>
  <si>
    <t>Forecast % (w/o Comp/House)</t>
  </si>
  <si>
    <t>Forecast % (with Comp/House)</t>
  </si>
  <si>
    <t>Current Year (CY)</t>
  </si>
  <si>
    <t>Last Year (LY)</t>
  </si>
  <si>
    <t>Notes</t>
  </si>
  <si>
    <r>
      <t>Glossary :
CY</t>
    </r>
    <r>
      <rPr>
        <sz val="8"/>
        <color indexed="18"/>
        <rFont val="Verdana"/>
        <family val="2"/>
      </rPr>
      <t xml:space="preserve"> - Current Year
</t>
    </r>
    <r>
      <rPr>
        <b/>
        <sz val="8"/>
        <color indexed="18"/>
        <rFont val="Verdana"/>
        <family val="2"/>
      </rPr>
      <t>LY</t>
    </r>
    <r>
      <rPr>
        <sz val="8"/>
        <color indexed="18"/>
        <rFont val="Verdana"/>
        <family val="2"/>
      </rPr>
      <t xml:space="preserve"> - Last Year
</t>
    </r>
    <r>
      <rPr>
        <b/>
        <sz val="8"/>
        <color indexed="18"/>
        <rFont val="Verdana"/>
        <family val="2"/>
      </rPr>
      <t>BoB</t>
    </r>
    <r>
      <rPr>
        <sz val="8"/>
        <color indexed="18"/>
        <rFont val="Verdana"/>
        <family val="2"/>
      </rPr>
      <t xml:space="preserve"> - Business on Books
</t>
    </r>
    <r>
      <rPr>
        <b/>
        <sz val="8"/>
        <color indexed="18"/>
        <rFont val="Verdana"/>
        <family val="2"/>
      </rPr>
      <t>FC</t>
    </r>
    <r>
      <rPr>
        <sz val="8"/>
        <color indexed="18"/>
        <rFont val="Verdana"/>
        <family val="2"/>
      </rPr>
      <t xml:space="preserve"> - Forecast</t>
    </r>
  </si>
  <si>
    <t>FY 2013-14</t>
  </si>
  <si>
    <t>These are last year materialized room-nights</t>
  </si>
  <si>
    <t>Current business on books for the resepective segment</t>
  </si>
  <si>
    <t>Number of rooms forecasted for the respective segment</t>
  </si>
  <si>
    <t>Expected pickup of rooms in % as compare to current business on books</t>
  </si>
  <si>
    <t>Forecast variance against last year actuals</t>
  </si>
  <si>
    <t>Forecast variance against Budget</t>
  </si>
  <si>
    <t>Sheet No.</t>
  </si>
  <si>
    <t>Sheet Name</t>
  </si>
  <si>
    <t>Descriptions</t>
  </si>
  <si>
    <t>Sheet 1</t>
  </si>
  <si>
    <t>Occupancy Summary</t>
  </si>
  <si>
    <t>BoB</t>
  </si>
  <si>
    <t>Business on Books</t>
  </si>
  <si>
    <t>Sheet 2</t>
  </si>
  <si>
    <t>Segment_Summary</t>
  </si>
  <si>
    <t>Sheet 3</t>
  </si>
  <si>
    <t>Day on Day FC</t>
  </si>
  <si>
    <t>Room Sold (Business on Books) FIT</t>
  </si>
  <si>
    <t>Room Sold (Business on Books) Groups</t>
  </si>
  <si>
    <t>Room Sold (Business on Books) Complimentary and House Use</t>
  </si>
  <si>
    <t>Total Room Sold (excluding Complimentary &amp; House use)</t>
  </si>
  <si>
    <t>FIT Forecast</t>
  </si>
  <si>
    <t>Groups Forecast</t>
  </si>
  <si>
    <t>Complimentary &amp; House Use Forecast</t>
  </si>
  <si>
    <t>Total Forecast (excluding Complimentary &amp; House use)</t>
  </si>
  <si>
    <t>Room Sold in % without Complimentary &amp; House use</t>
  </si>
  <si>
    <t>Forecast in % without Complimentary &amp; House use</t>
  </si>
  <si>
    <t>Forecast Comp/ House Use</t>
  </si>
  <si>
    <t>Number of rooms forecast for Complimentary &amp; House use</t>
  </si>
  <si>
    <t>Forecast % with Complimentary and House use</t>
  </si>
  <si>
    <t>Expected pick-up in FIT</t>
  </si>
  <si>
    <t>Expected pick-up in Groups</t>
  </si>
  <si>
    <t>Expected pick-up in Complimentary &amp; House use</t>
  </si>
  <si>
    <t>Total expected pick-up without Complimentary &amp; House use</t>
  </si>
  <si>
    <t>Last year materialized FIT</t>
  </si>
  <si>
    <t>Last year materialized Groups</t>
  </si>
  <si>
    <t>Last year materialized Complimentary &amp; House use</t>
  </si>
  <si>
    <t>Last year materialization excluding Compliementary &amp; House use</t>
  </si>
  <si>
    <t>Last year occupancy % excluding Compliementary &amp; House use</t>
  </si>
  <si>
    <t>Abbreviations</t>
  </si>
  <si>
    <t>LW
RS FIT</t>
  </si>
  <si>
    <t>LW
RS Groups</t>
  </si>
  <si>
    <t>LW
Total Rooms Sold</t>
  </si>
  <si>
    <t>Var agst LW
RS FIT</t>
  </si>
  <si>
    <t>Var agst LW
RS Groups</t>
  </si>
  <si>
    <t>Var agst LW
Total Rooms Sold</t>
  </si>
  <si>
    <t>LW
FC FIT</t>
  </si>
  <si>
    <t>LW
FC Groups</t>
  </si>
  <si>
    <t>Var agst LW
FC FIT</t>
  </si>
  <si>
    <t>Var agst LW
FC Groups</t>
  </si>
  <si>
    <t>LW
Total Forecast</t>
  </si>
  <si>
    <t>Var agst LW
Total Forecast</t>
  </si>
  <si>
    <t>On Books</t>
  </si>
  <si>
    <t>Revenue per Available Room</t>
  </si>
  <si>
    <t>Comp &amp; House use</t>
  </si>
  <si>
    <t>RS Comp/H use</t>
  </si>
  <si>
    <t>FC Comp/H use</t>
  </si>
  <si>
    <t>PkUp Comp/H use</t>
  </si>
  <si>
    <t>LYRS Comp/H use</t>
  </si>
  <si>
    <t>LY
Actual Comp/H use</t>
  </si>
  <si>
    <t>LW
RS Comp/H use</t>
  </si>
  <si>
    <t>Var agst LW
RS Comp/H use</t>
  </si>
  <si>
    <t>LW
FC Comp/H use</t>
  </si>
  <si>
    <t>Var agst LW
FC Comp/H use</t>
  </si>
  <si>
    <t>Rooms Sold % (w/o Comp/H use)</t>
  </si>
  <si>
    <t>Forecast % (w/o Comp/H use)</t>
  </si>
  <si>
    <t>Forecast
Comp/ H use Use</t>
  </si>
  <si>
    <t>Forecast % (with Comp/H use)</t>
  </si>
  <si>
    <t>Round</t>
  </si>
  <si>
    <t>These are budgeted room nights</t>
  </si>
  <si>
    <t>Expected pickup of rooms in %</t>
  </si>
  <si>
    <t>Variance - LY (Rm Nts)</t>
  </si>
  <si>
    <t>Variance - Budget (Rm Nts)</t>
  </si>
  <si>
    <t>Forecast /
Actual</t>
  </si>
  <si>
    <t>Apr-16</t>
  </si>
  <si>
    <t>May-16</t>
  </si>
  <si>
    <t>Jun-16</t>
  </si>
  <si>
    <t>Period:  MMMM YYYY - MMMM YYYY</t>
  </si>
  <si>
    <t>DD MMMM YYYY</t>
  </si>
  <si>
    <t>Hotel Name</t>
  </si>
  <si>
    <t>BoB (Revenue)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</si>
</sst>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0.0%"/>
    <numFmt numFmtId="167" formatCode="[$-409]mmmm\-yy;@"/>
    <numFmt numFmtId="168" formatCode="mmmm\-yyyy"/>
    <numFmt numFmtId="169" formatCode="ddd"/>
    <numFmt numFmtId="170" formatCode="_(* #,##0_);_(* \(#,##0\);_(* &quot;-&quot;??_);_(@_)"/>
  </numFmts>
  <fonts count="4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b/>
      <sz val="10"/>
      <name val="Arial"/>
      <family val="2"/>
    </font>
    <font>
      <sz val="8"/>
      <color indexed="18"/>
      <name val="Verdana"/>
      <family val="2"/>
    </font>
    <font>
      <b/>
      <sz val="8"/>
      <color indexed="18"/>
      <name val="Verdana"/>
      <family val="2"/>
    </font>
    <font>
      <sz val="10"/>
      <color indexed="18"/>
      <name val="Verdana"/>
      <family val="2"/>
    </font>
    <font>
      <b/>
      <sz val="8"/>
      <color indexed="9"/>
      <name val="Verdana"/>
      <family val="2"/>
    </font>
    <font>
      <sz val="10"/>
      <name val="Arial"/>
      <family val="2"/>
    </font>
    <font>
      <b/>
      <sz val="10"/>
      <color indexed="9"/>
      <name val="Verdana"/>
      <family val="2"/>
    </font>
    <font>
      <sz val="10"/>
      <color indexed="9"/>
      <name val="Verdana"/>
      <family val="2"/>
    </font>
    <font>
      <b/>
      <sz val="7"/>
      <color indexed="9"/>
      <name val="Verdana"/>
      <family val="2"/>
    </font>
    <font>
      <sz val="10"/>
      <color indexed="18"/>
      <name val="Arial"/>
      <family val="2"/>
    </font>
    <font>
      <sz val="8"/>
      <color indexed="18"/>
      <name val="Tahoma"/>
      <family val="2"/>
    </font>
    <font>
      <b/>
      <sz val="8"/>
      <color indexed="18"/>
      <name val="Tahoma"/>
      <family val="2"/>
    </font>
    <font>
      <sz val="8"/>
      <name val="Verdana"/>
      <family val="2"/>
    </font>
    <font>
      <sz val="8"/>
      <color indexed="62"/>
      <name val="Tahoma"/>
      <family val="2"/>
    </font>
    <font>
      <sz val="10"/>
      <color indexed="63"/>
      <name val="Tahoma"/>
      <family val="2"/>
    </font>
    <font>
      <sz val="8"/>
      <color indexed="62"/>
      <name val="Verdana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8"/>
      <color theme="0"/>
      <name val="Tahoma"/>
      <family val="2"/>
    </font>
    <font>
      <sz val="8"/>
      <color theme="0"/>
      <name val="Verdana"/>
      <family val="2"/>
    </font>
    <font>
      <sz val="10"/>
      <color theme="0"/>
      <name val="Verdana"/>
      <family val="2"/>
    </font>
    <font>
      <sz val="10"/>
      <color rgb="FFFF0000"/>
      <name val="Arial"/>
      <family val="2"/>
    </font>
    <font>
      <sz val="8"/>
      <color rgb="FFFF0000"/>
      <name val="Tahoma"/>
      <family val="2"/>
    </font>
    <font>
      <sz val="10"/>
      <color indexed="62"/>
      <name val="Trebuchet MS"/>
      <family val="2"/>
    </font>
    <font>
      <b/>
      <sz val="10"/>
      <color theme="5" tint="-0.249977111117893"/>
      <name val="Trebuchet MS"/>
      <family val="2"/>
    </font>
    <font>
      <b/>
      <sz val="11"/>
      <color theme="5" tint="-0.249977111117893"/>
      <name val="Trebuchet MS"/>
      <family val="2"/>
    </font>
    <font>
      <b/>
      <sz val="10"/>
      <color theme="0"/>
      <name val="Arial"/>
      <family val="2"/>
    </font>
    <font>
      <u/>
      <sz val="8"/>
      <color indexed="62"/>
      <name val="Tahoma"/>
      <family val="2"/>
    </font>
    <font>
      <b/>
      <sz val="10"/>
      <color theme="6" tint="-0.499984740745262"/>
      <name val="Trebuchet MS"/>
      <family val="2"/>
    </font>
    <font>
      <sz val="10"/>
      <color theme="6" tint="-0.499984740745262"/>
      <name val="Arial"/>
      <family val="2"/>
    </font>
    <font>
      <b/>
      <u/>
      <sz val="11"/>
      <color theme="4" tint="-0.249977111117893"/>
      <name val="Trebuchet MS"/>
      <family val="2"/>
    </font>
    <font>
      <b/>
      <sz val="8"/>
      <color theme="4" tint="-0.249977111117893"/>
      <name val="Trebuchet MS"/>
      <family val="2"/>
    </font>
    <font>
      <b/>
      <sz val="10"/>
      <color theme="4" tint="-0.249977111117893"/>
      <name val="Trebuchet MS"/>
      <family val="2"/>
    </font>
    <font>
      <b/>
      <sz val="9"/>
      <color indexed="18"/>
      <name val="Tahoma"/>
      <family val="2"/>
    </font>
    <font>
      <sz val="9"/>
      <color indexed="18"/>
      <name val="Tahoma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7">
    <border>
      <left/>
      <right/>
      <top/>
      <bottom/>
      <diagonal/>
    </border>
    <border>
      <left style="hair">
        <color indexed="52"/>
      </left>
      <right style="hair">
        <color indexed="52"/>
      </right>
      <top style="hair">
        <color indexed="52"/>
      </top>
      <bottom style="hair">
        <color indexed="5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hair">
        <color indexed="22"/>
      </top>
      <bottom/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hair">
        <color indexed="22"/>
      </top>
      <bottom/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double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 style="thick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thick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/>
      <diagonal/>
    </border>
    <border>
      <left style="hair">
        <color indexed="22"/>
      </left>
      <right style="hair">
        <color indexed="22"/>
      </right>
      <top style="thick">
        <color indexed="22"/>
      </top>
      <bottom style="hair">
        <color indexed="22"/>
      </bottom>
      <diagonal/>
    </border>
    <border>
      <left/>
      <right/>
      <top style="thick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thick">
        <color indexed="22"/>
      </bottom>
      <diagonal/>
    </border>
    <border>
      <left style="thick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 style="thick">
        <color indexed="22"/>
      </right>
      <top/>
      <bottom/>
      <diagonal/>
    </border>
    <border>
      <left style="thick">
        <color indexed="22"/>
      </left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hair">
        <color indexed="22"/>
      </bottom>
      <diagonal/>
    </border>
    <border>
      <left style="thick">
        <color indexed="22"/>
      </left>
      <right/>
      <top style="hair">
        <color indexed="22"/>
      </top>
      <bottom style="double">
        <color indexed="22"/>
      </bottom>
      <diagonal/>
    </border>
    <border>
      <left style="thick">
        <color indexed="22"/>
      </left>
      <right/>
      <top/>
      <bottom style="hair">
        <color indexed="22"/>
      </bottom>
      <diagonal/>
    </border>
    <border>
      <left style="thick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ck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 style="double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ck">
        <color indexed="22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indexed="22"/>
      </right>
      <top style="thick">
        <color indexed="22"/>
      </top>
      <bottom style="thin">
        <color theme="0"/>
      </bottom>
      <diagonal/>
    </border>
    <border>
      <left style="thick">
        <color indexed="22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indexed="22"/>
      </right>
      <top style="thin">
        <color theme="0"/>
      </top>
      <bottom style="thick">
        <color indexed="22"/>
      </bottom>
      <diagonal/>
    </border>
    <border>
      <left style="thin">
        <color theme="0"/>
      </left>
      <right style="thick">
        <color theme="0"/>
      </right>
      <top style="thick">
        <color indexed="22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indexed="22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indexed="2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indexed="22"/>
      </bottom>
      <diagonal/>
    </border>
    <border>
      <left style="thick">
        <color indexed="22"/>
      </left>
      <right/>
      <top/>
      <bottom/>
      <diagonal/>
    </border>
    <border>
      <left style="thick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thick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double">
        <color indexed="22"/>
      </left>
      <right style="hair">
        <color indexed="22"/>
      </right>
      <top style="double">
        <color indexed="22"/>
      </top>
      <bottom style="thick">
        <color indexed="22"/>
      </bottom>
      <diagonal/>
    </border>
    <border>
      <left style="hair">
        <color indexed="22"/>
      </left>
      <right/>
      <top style="double">
        <color indexed="22"/>
      </top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double">
        <color indexed="22"/>
      </top>
      <bottom style="hair">
        <color indexed="22"/>
      </bottom>
      <diagonal/>
    </border>
    <border>
      <left style="thick">
        <color indexed="22"/>
      </left>
      <right/>
      <top style="thick">
        <color indexed="22"/>
      </top>
      <bottom style="hair">
        <color indexed="22"/>
      </bottom>
      <diagonal/>
    </border>
    <border>
      <left/>
      <right style="thick">
        <color indexed="22"/>
      </right>
      <top style="thick">
        <color indexed="22"/>
      </top>
      <bottom style="hair">
        <color indexed="22"/>
      </bottom>
      <diagonal/>
    </border>
    <border>
      <left style="hair">
        <color indexed="22"/>
      </left>
      <right/>
      <top style="thick">
        <color indexed="22"/>
      </top>
      <bottom style="hair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ck">
        <color indexed="22"/>
      </right>
      <top/>
      <bottom style="hair">
        <color indexed="22"/>
      </bottom>
      <diagonal/>
    </border>
    <border>
      <left style="thick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thick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hair">
        <color indexed="22"/>
      </top>
      <bottom style="thick">
        <color indexed="22"/>
      </bottom>
      <diagonal/>
    </border>
    <border>
      <left style="hair">
        <color indexed="22"/>
      </left>
      <right style="thick">
        <color indexed="22"/>
      </right>
      <top style="double">
        <color indexed="22"/>
      </top>
      <bottom style="double">
        <color indexed="22"/>
      </bottom>
      <diagonal/>
    </border>
  </borders>
  <cellStyleXfs count="9">
    <xf numFmtId="167" fontId="0" fillId="0" borderId="0"/>
    <xf numFmtId="167" fontId="11" fillId="0" borderId="0"/>
    <xf numFmtId="167" fontId="22" fillId="0" borderId="0"/>
    <xf numFmtId="167" fontId="1" fillId="0" borderId="0"/>
    <xf numFmtId="167" fontId="1" fillId="0" borderId="0"/>
    <xf numFmtId="0" fontId="18" fillId="0" borderId="0"/>
    <xf numFmtId="0" fontId="1" fillId="0" borderId="0"/>
    <xf numFmtId="164" fontId="42" fillId="0" borderId="0" applyFont="0" applyFill="0" applyBorder="0" applyAlignment="0" applyProtection="0"/>
    <xf numFmtId="9" fontId="43" fillId="0" borderId="0" applyFont="0" applyFill="0" applyBorder="0" applyAlignment="0" applyProtection="0"/>
  </cellStyleXfs>
  <cellXfs count="369">
    <xf numFmtId="167" fontId="0" fillId="0" borderId="0" xfId="0"/>
    <xf numFmtId="17" fontId="3" fillId="0" borderId="0" xfId="0" applyNumberFormat="1" applyFont="1" applyAlignment="1">
      <alignment horizontal="left" vertical="center"/>
    </xf>
    <xf numFmtId="167" fontId="3" fillId="0" borderId="0" xfId="0" applyFont="1" applyAlignment="1">
      <alignment horizontal="left" vertical="center"/>
    </xf>
    <xf numFmtId="167" fontId="0" fillId="0" borderId="0" xfId="0" applyAlignment="1">
      <alignment horizontal="left"/>
    </xf>
    <xf numFmtId="167" fontId="4" fillId="2" borderId="1" xfId="0" applyFont="1" applyFill="1" applyBorder="1" applyAlignment="1">
      <alignment horizontal="left" vertical="center" wrapText="1"/>
    </xf>
    <xf numFmtId="167" fontId="4" fillId="3" borderId="1" xfId="0" applyFont="1" applyFill="1" applyBorder="1" applyAlignment="1">
      <alignment horizontal="left" vertical="center" wrapText="1"/>
    </xf>
    <xf numFmtId="167" fontId="4" fillId="4" borderId="1" xfId="0" applyFont="1" applyFill="1" applyBorder="1" applyAlignment="1">
      <alignment horizontal="left" vertical="center" wrapText="1"/>
    </xf>
    <xf numFmtId="167" fontId="6" fillId="0" borderId="0" xfId="0" applyFont="1"/>
    <xf numFmtId="167" fontId="3" fillId="0" borderId="1" xfId="0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left" vertical="center"/>
    </xf>
    <xf numFmtId="167" fontId="4" fillId="5" borderId="1" xfId="0" applyFont="1" applyFill="1" applyBorder="1" applyAlignment="1">
      <alignment horizontal="left" vertical="center"/>
    </xf>
    <xf numFmtId="166" fontId="4" fillId="5" borderId="1" xfId="0" applyNumberFormat="1" applyFont="1" applyFill="1" applyBorder="1" applyAlignment="1">
      <alignment horizontal="left" vertical="center"/>
    </xf>
    <xf numFmtId="168" fontId="1" fillId="0" borderId="0" xfId="0" applyNumberFormat="1" applyFont="1" applyAlignment="1">
      <alignment horizontal="left"/>
    </xf>
    <xf numFmtId="1" fontId="3" fillId="0" borderId="1" xfId="0" applyNumberFormat="1" applyFont="1" applyBorder="1" applyAlignment="1">
      <alignment horizontal="left" vertical="center"/>
    </xf>
    <xf numFmtId="1" fontId="4" fillId="5" borderId="1" xfId="0" applyNumberFormat="1" applyFont="1" applyFill="1" applyBorder="1" applyAlignment="1">
      <alignment horizontal="left" vertical="center"/>
    </xf>
    <xf numFmtId="167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 vertical="center"/>
    </xf>
    <xf numFmtId="1" fontId="4" fillId="6" borderId="1" xfId="0" applyNumberFormat="1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1" fontId="4" fillId="4" borderId="1" xfId="0" applyNumberFormat="1" applyFont="1" applyFill="1" applyBorder="1" applyAlignment="1">
      <alignment horizontal="left" vertical="center" wrapText="1"/>
    </xf>
    <xf numFmtId="1" fontId="4" fillId="7" borderId="1" xfId="0" applyNumberFormat="1" applyFont="1" applyFill="1" applyBorder="1" applyAlignment="1">
      <alignment horizontal="left" vertical="center" wrapText="1"/>
    </xf>
    <xf numFmtId="167" fontId="4" fillId="7" borderId="1" xfId="0" applyFont="1" applyFill="1" applyBorder="1" applyAlignment="1">
      <alignment horizontal="left" vertical="center" wrapText="1"/>
    </xf>
    <xf numFmtId="167" fontId="7" fillId="0" borderId="0" xfId="0" applyFont="1" applyAlignment="1">
      <alignment vertical="center"/>
    </xf>
    <xf numFmtId="167" fontId="8" fillId="0" borderId="0" xfId="0" applyFont="1" applyAlignment="1">
      <alignment vertical="center"/>
    </xf>
    <xf numFmtId="167" fontId="9" fillId="0" borderId="0" xfId="0" applyFont="1" applyAlignment="1">
      <alignment vertical="center"/>
    </xf>
    <xf numFmtId="166" fontId="7" fillId="0" borderId="2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7" fontId="11" fillId="0" borderId="0" xfId="0" applyFont="1"/>
    <xf numFmtId="167" fontId="7" fillId="0" borderId="0" xfId="0" applyFont="1" applyAlignment="1">
      <alignment horizontal="left" vertical="center"/>
    </xf>
    <xf numFmtId="17" fontId="7" fillId="0" borderId="6" xfId="0" applyNumberFormat="1" applyFont="1" applyBorder="1" applyAlignment="1">
      <alignment horizontal="center" vertical="center"/>
    </xf>
    <xf numFmtId="17" fontId="7" fillId="0" borderId="7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7" fontId="12" fillId="8" borderId="12" xfId="0" applyFont="1" applyFill="1" applyBorder="1" applyAlignment="1">
      <alignment horizontal="centerContinuous" vertical="center"/>
    </xf>
    <xf numFmtId="167" fontId="12" fillId="8" borderId="13" xfId="0" applyFont="1" applyFill="1" applyBorder="1" applyAlignment="1">
      <alignment horizontal="centerContinuous" vertical="center"/>
    </xf>
    <xf numFmtId="17" fontId="7" fillId="0" borderId="16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66" fontId="7" fillId="0" borderId="18" xfId="0" applyNumberFormat="1" applyFont="1" applyBorder="1" applyAlignment="1">
      <alignment horizontal="center" vertical="center"/>
    </xf>
    <xf numFmtId="166" fontId="7" fillId="0" borderId="17" xfId="0" applyNumberFormat="1" applyFont="1" applyBorder="1" applyAlignment="1">
      <alignment horizontal="center" vertical="center"/>
    </xf>
    <xf numFmtId="166" fontId="7" fillId="0" borderId="19" xfId="0" applyNumberFormat="1" applyFont="1" applyBorder="1" applyAlignment="1">
      <alignment horizontal="center" vertical="center"/>
    </xf>
    <xf numFmtId="167" fontId="12" fillId="5" borderId="20" xfId="0" applyFont="1" applyFill="1" applyBorder="1" applyAlignment="1">
      <alignment horizontal="centerContinuous" vertical="center"/>
    </xf>
    <xf numFmtId="167" fontId="13" fillId="5" borderId="21" xfId="0" applyFont="1" applyFill="1" applyBorder="1" applyAlignment="1">
      <alignment horizontal="centerContinuous" vertical="center"/>
    </xf>
    <xf numFmtId="167" fontId="12" fillId="5" borderId="21" xfId="0" applyFont="1" applyFill="1" applyBorder="1" applyAlignment="1">
      <alignment horizontal="centerContinuous" vertical="center"/>
    </xf>
    <xf numFmtId="167" fontId="12" fillId="5" borderId="22" xfId="0" applyFont="1" applyFill="1" applyBorder="1" applyAlignment="1">
      <alignment horizontal="centerContinuous" vertical="center"/>
    </xf>
    <xf numFmtId="17" fontId="7" fillId="0" borderId="23" xfId="0" applyNumberFormat="1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66" fontId="7" fillId="0" borderId="24" xfId="0" applyNumberFormat="1" applyFont="1" applyBorder="1" applyAlignment="1">
      <alignment horizontal="center" vertical="center"/>
    </xf>
    <xf numFmtId="166" fontId="7" fillId="0" borderId="25" xfId="0" applyNumberFormat="1" applyFont="1" applyBorder="1" applyAlignment="1">
      <alignment horizontal="center" vertical="center"/>
    </xf>
    <xf numFmtId="166" fontId="7" fillId="0" borderId="26" xfId="0" applyNumberFormat="1" applyFont="1" applyBorder="1" applyAlignment="1">
      <alignment horizontal="center" vertical="center"/>
    </xf>
    <xf numFmtId="167" fontId="10" fillId="9" borderId="10" xfId="0" applyFont="1" applyFill="1" applyBorder="1" applyAlignment="1">
      <alignment horizontal="centerContinuous" vertical="center"/>
    </xf>
    <xf numFmtId="17" fontId="14" fillId="9" borderId="3" xfId="0" applyNumberFormat="1" applyFont="1" applyFill="1" applyBorder="1" applyAlignment="1">
      <alignment horizontal="center" vertical="center" wrapText="1"/>
    </xf>
    <xf numFmtId="17" fontId="14" fillId="9" borderId="8" xfId="0" applyNumberFormat="1" applyFont="1" applyFill="1" applyBorder="1" applyAlignment="1">
      <alignment horizontal="center" vertical="center"/>
    </xf>
    <xf numFmtId="17" fontId="14" fillId="9" borderId="2" xfId="0" applyNumberFormat="1" applyFont="1" applyFill="1" applyBorder="1" applyAlignment="1">
      <alignment horizontal="center" vertical="center"/>
    </xf>
    <xf numFmtId="17" fontId="14" fillId="9" borderId="2" xfId="0" applyNumberFormat="1" applyFont="1" applyFill="1" applyBorder="1" applyAlignment="1">
      <alignment horizontal="center" vertical="center" wrapText="1"/>
    </xf>
    <xf numFmtId="17" fontId="14" fillId="9" borderId="8" xfId="0" applyNumberFormat="1" applyFont="1" applyFill="1" applyBorder="1" applyAlignment="1">
      <alignment horizontal="center" vertical="center" wrapText="1"/>
    </xf>
    <xf numFmtId="167" fontId="25" fillId="0" borderId="0" xfId="0" applyFont="1" applyAlignment="1">
      <alignment vertical="center"/>
    </xf>
    <xf numFmtId="167" fontId="26" fillId="0" borderId="0" xfId="0" applyFont="1" applyAlignment="1">
      <alignment vertical="center"/>
    </xf>
    <xf numFmtId="167" fontId="23" fillId="0" borderId="0" xfId="0" applyFont="1"/>
    <xf numFmtId="167" fontId="8" fillId="0" borderId="0" xfId="1" applyFont="1" applyAlignment="1">
      <alignment horizontal="left" vertical="center"/>
    </xf>
    <xf numFmtId="167" fontId="7" fillId="0" borderId="0" xfId="1" applyFont="1" applyAlignment="1">
      <alignment vertical="center"/>
    </xf>
    <xf numFmtId="167" fontId="9" fillId="0" borderId="0" xfId="1" applyFont="1" applyAlignment="1">
      <alignment vertical="center"/>
    </xf>
    <xf numFmtId="167" fontId="11" fillId="0" borderId="0" xfId="1" applyAlignment="1">
      <alignment horizontal="left"/>
    </xf>
    <xf numFmtId="167" fontId="11" fillId="0" borderId="0" xfId="1"/>
    <xf numFmtId="167" fontId="7" fillId="0" borderId="0" xfId="1" applyFont="1" applyAlignment="1">
      <alignment horizontal="left" vertical="center"/>
    </xf>
    <xf numFmtId="167" fontId="10" fillId="12" borderId="10" xfId="1" applyFont="1" applyFill="1" applyBorder="1" applyAlignment="1">
      <alignment horizontal="centerContinuous" vertical="center"/>
    </xf>
    <xf numFmtId="167" fontId="10" fillId="12" borderId="11" xfId="1" applyFont="1" applyFill="1" applyBorder="1" applyAlignment="1">
      <alignment horizontal="centerContinuous" vertical="center"/>
    </xf>
    <xf numFmtId="17" fontId="14" fillId="12" borderId="3" xfId="1" applyNumberFormat="1" applyFont="1" applyFill="1" applyBorder="1" applyAlignment="1">
      <alignment horizontal="center" vertical="center" wrapText="1"/>
    </xf>
    <xf numFmtId="17" fontId="14" fillId="12" borderId="29" xfId="1" applyNumberFormat="1" applyFont="1" applyFill="1" applyBorder="1" applyAlignment="1">
      <alignment horizontal="center" vertical="center" wrapText="1"/>
    </xf>
    <xf numFmtId="17" fontId="14" fillId="12" borderId="8" xfId="1" applyNumberFormat="1" applyFont="1" applyFill="1" applyBorder="1" applyAlignment="1">
      <alignment horizontal="center" vertical="center"/>
    </xf>
    <xf numFmtId="17" fontId="14" fillId="12" borderId="8" xfId="1" applyNumberFormat="1" applyFont="1" applyFill="1" applyBorder="1" applyAlignment="1">
      <alignment horizontal="center" vertical="center" wrapText="1"/>
    </xf>
    <xf numFmtId="17" fontId="7" fillId="0" borderId="23" xfId="1" applyNumberFormat="1" applyFont="1" applyBorder="1" applyAlignment="1">
      <alignment horizontal="center" vertical="center"/>
    </xf>
    <xf numFmtId="3" fontId="7" fillId="0" borderId="3" xfId="1" applyNumberFormat="1" applyFont="1" applyBorder="1" applyAlignment="1">
      <alignment horizontal="center" vertical="center"/>
    </xf>
    <xf numFmtId="3" fontId="7" fillId="0" borderId="29" xfId="1" applyNumberFormat="1" applyFont="1" applyBorder="1" applyAlignment="1">
      <alignment horizontal="center" vertical="center"/>
    </xf>
    <xf numFmtId="3" fontId="7" fillId="0" borderId="8" xfId="1" applyNumberFormat="1" applyFont="1" applyBorder="1" applyAlignment="1">
      <alignment horizontal="center" vertical="center"/>
    </xf>
    <xf numFmtId="17" fontId="7" fillId="0" borderId="7" xfId="1" applyNumberFormat="1" applyFont="1" applyBorder="1" applyAlignment="1">
      <alignment horizontal="center" vertical="center"/>
    </xf>
    <xf numFmtId="17" fontId="7" fillId="0" borderId="16" xfId="1" applyNumberFormat="1" applyFont="1" applyBorder="1" applyAlignment="1">
      <alignment horizontal="center" vertical="center"/>
    </xf>
    <xf numFmtId="3" fontId="7" fillId="0" borderId="17" xfId="1" applyNumberFormat="1" applyFont="1" applyBorder="1" applyAlignment="1">
      <alignment horizontal="center" vertical="center"/>
    </xf>
    <xf numFmtId="3" fontId="7" fillId="0" borderId="30" xfId="1" applyNumberFormat="1" applyFont="1" applyBorder="1" applyAlignment="1">
      <alignment horizontal="center" vertical="center"/>
    </xf>
    <xf numFmtId="3" fontId="7" fillId="0" borderId="18" xfId="1" applyNumberFormat="1" applyFont="1" applyBorder="1" applyAlignment="1">
      <alignment horizontal="center" vertical="center"/>
    </xf>
    <xf numFmtId="17" fontId="7" fillId="0" borderId="6" xfId="1" applyNumberFormat="1" applyFont="1" applyBorder="1" applyAlignment="1">
      <alignment horizontal="center" vertical="center"/>
    </xf>
    <xf numFmtId="3" fontId="8" fillId="0" borderId="4" xfId="1" applyNumberFormat="1" applyFont="1" applyBorder="1" applyAlignment="1">
      <alignment horizontal="center" vertical="center"/>
    </xf>
    <xf numFmtId="3" fontId="8" fillId="0" borderId="31" xfId="1" applyNumberFormat="1" applyFont="1" applyBorder="1" applyAlignment="1">
      <alignment horizontal="center" vertical="center"/>
    </xf>
    <xf numFmtId="3" fontId="8" fillId="0" borderId="9" xfId="1" applyNumberFormat="1" applyFont="1" applyBorder="1" applyAlignment="1">
      <alignment horizontal="center" vertical="center"/>
    </xf>
    <xf numFmtId="167" fontId="5" fillId="0" borderId="0" xfId="0" applyFont="1" applyAlignment="1">
      <alignment horizontal="left" wrapText="1"/>
    </xf>
    <xf numFmtId="167" fontId="6" fillId="0" borderId="0" xfId="0" applyFont="1" applyAlignment="1">
      <alignment wrapText="1"/>
    </xf>
    <xf numFmtId="3" fontId="7" fillId="0" borderId="24" xfId="4" applyNumberFormat="1" applyFont="1" applyBorder="1" applyAlignment="1">
      <alignment horizontal="center" vertical="center"/>
    </xf>
    <xf numFmtId="3" fontId="7" fillId="0" borderId="25" xfId="4" applyNumberFormat="1" applyFont="1" applyBorder="1" applyAlignment="1">
      <alignment horizontal="center" vertical="center"/>
    </xf>
    <xf numFmtId="3" fontId="7" fillId="0" borderId="3" xfId="4" applyNumberFormat="1" applyFont="1" applyBorder="1" applyAlignment="1">
      <alignment horizontal="center" vertical="center"/>
    </xf>
    <xf numFmtId="3" fontId="7" fillId="0" borderId="8" xfId="4" applyNumberFormat="1" applyFont="1" applyBorder="1" applyAlignment="1">
      <alignment horizontal="center" vertical="center"/>
    </xf>
    <xf numFmtId="3" fontId="7" fillId="0" borderId="17" xfId="4" applyNumberFormat="1" applyFont="1" applyBorder="1" applyAlignment="1">
      <alignment horizontal="center" vertical="center"/>
    </xf>
    <xf numFmtId="3" fontId="7" fillId="0" borderId="18" xfId="4" applyNumberFormat="1" applyFont="1" applyBorder="1" applyAlignment="1">
      <alignment horizontal="center" vertical="center"/>
    </xf>
    <xf numFmtId="3" fontId="8" fillId="0" borderId="4" xfId="4" applyNumberFormat="1" applyFont="1" applyBorder="1" applyAlignment="1">
      <alignment horizontal="center" vertical="center"/>
    </xf>
    <xf numFmtId="3" fontId="8" fillId="0" borderId="9" xfId="4" applyNumberFormat="1" applyFont="1" applyBorder="1" applyAlignment="1">
      <alignment horizontal="center" vertical="center"/>
    </xf>
    <xf numFmtId="167" fontId="12" fillId="11" borderId="20" xfId="4" applyFont="1" applyFill="1" applyBorder="1" applyAlignment="1">
      <alignment horizontal="centerContinuous" vertical="center"/>
    </xf>
    <xf numFmtId="167" fontId="13" fillId="11" borderId="21" xfId="4" applyFont="1" applyFill="1" applyBorder="1" applyAlignment="1">
      <alignment horizontal="centerContinuous" vertical="center"/>
    </xf>
    <xf numFmtId="167" fontId="12" fillId="11" borderId="21" xfId="4" applyFont="1" applyFill="1" applyBorder="1" applyAlignment="1">
      <alignment horizontal="centerContinuous" vertical="center"/>
    </xf>
    <xf numFmtId="167" fontId="12" fillId="11" borderId="22" xfId="4" applyFont="1" applyFill="1" applyBorder="1" applyAlignment="1">
      <alignment horizontal="centerContinuous" vertical="center"/>
    </xf>
    <xf numFmtId="17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1" fontId="7" fillId="0" borderId="39" xfId="0" applyNumberFormat="1" applyFont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 vertical="center"/>
    </xf>
    <xf numFmtId="17" fontId="7" fillId="0" borderId="32" xfId="0" applyNumberFormat="1" applyFont="1" applyBorder="1" applyAlignment="1">
      <alignment horizontal="center" vertical="center"/>
    </xf>
    <xf numFmtId="1" fontId="7" fillId="0" borderId="41" xfId="0" applyNumberFormat="1" applyFont="1" applyBorder="1" applyAlignment="1">
      <alignment horizontal="center" vertical="center"/>
    </xf>
    <xf numFmtId="1" fontId="7" fillId="0" borderId="42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7" fontId="7" fillId="0" borderId="43" xfId="0" applyNumberFormat="1" applyFont="1" applyBorder="1" applyAlignment="1">
      <alignment horizontal="center" vertical="center"/>
    </xf>
    <xf numFmtId="17" fontId="7" fillId="0" borderId="44" xfId="0" applyNumberFormat="1" applyFont="1" applyBorder="1" applyAlignment="1">
      <alignment horizontal="center" vertic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66" fontId="7" fillId="0" borderId="38" xfId="0" applyNumberFormat="1" applyFont="1" applyBorder="1" applyAlignment="1">
      <alignment horizontal="center" vertical="center"/>
    </xf>
    <xf numFmtId="166" fontId="7" fillId="0" borderId="39" xfId="0" applyNumberFormat="1" applyFont="1" applyBorder="1" applyAlignment="1">
      <alignment horizontal="center" vertical="center"/>
    </xf>
    <xf numFmtId="166" fontId="7" fillId="0" borderId="40" xfId="0" applyNumberFormat="1" applyFont="1" applyBorder="1" applyAlignment="1">
      <alignment horizontal="center" vertical="center"/>
    </xf>
    <xf numFmtId="166" fontId="7" fillId="0" borderId="41" xfId="0" applyNumberFormat="1" applyFont="1" applyBorder="1" applyAlignment="1">
      <alignment horizontal="center" vertical="center"/>
    </xf>
    <xf numFmtId="166" fontId="7" fillId="0" borderId="42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6" fontId="7" fillId="0" borderId="45" xfId="0" applyNumberFormat="1" applyFont="1" applyBorder="1" applyAlignment="1">
      <alignment horizontal="center" vertical="center"/>
    </xf>
    <xf numFmtId="166" fontId="7" fillId="0" borderId="46" xfId="0" applyNumberFormat="1" applyFont="1" applyBorder="1" applyAlignment="1">
      <alignment horizontal="center" vertical="center"/>
    </xf>
    <xf numFmtId="166" fontId="7" fillId="0" borderId="47" xfId="0" applyNumberFormat="1" applyFont="1" applyBorder="1" applyAlignment="1">
      <alignment horizontal="center" vertical="center"/>
    </xf>
    <xf numFmtId="17" fontId="7" fillId="0" borderId="37" xfId="1" applyNumberFormat="1" applyFont="1" applyBorder="1" applyAlignment="1">
      <alignment horizontal="center" vertical="center"/>
    </xf>
    <xf numFmtId="3" fontId="7" fillId="0" borderId="38" xfId="1" applyNumberFormat="1" applyFont="1" applyBorder="1" applyAlignment="1">
      <alignment horizontal="center" vertical="center"/>
    </xf>
    <xf numFmtId="3" fontId="7" fillId="0" borderId="48" xfId="1" applyNumberFormat="1" applyFont="1" applyBorder="1" applyAlignment="1">
      <alignment horizontal="center" vertical="center"/>
    </xf>
    <xf numFmtId="3" fontId="7" fillId="0" borderId="39" xfId="1" applyNumberFormat="1" applyFont="1" applyBorder="1" applyAlignment="1">
      <alignment horizontal="center" vertical="center"/>
    </xf>
    <xf numFmtId="3" fontId="7" fillId="0" borderId="38" xfId="4" applyNumberFormat="1" applyFont="1" applyBorder="1" applyAlignment="1">
      <alignment horizontal="center" vertical="center"/>
    </xf>
    <xf numFmtId="3" fontId="7" fillId="0" borderId="39" xfId="4" applyNumberFormat="1" applyFont="1" applyBorder="1" applyAlignment="1">
      <alignment horizontal="center" vertical="center"/>
    </xf>
    <xf numFmtId="17" fontId="7" fillId="0" borderId="32" xfId="1" applyNumberFormat="1" applyFont="1" applyBorder="1" applyAlignment="1">
      <alignment horizontal="center" vertical="center"/>
    </xf>
    <xf numFmtId="3" fontId="7" fillId="0" borderId="41" xfId="1" applyNumberFormat="1" applyFont="1" applyBorder="1" applyAlignment="1">
      <alignment horizontal="center" vertical="center"/>
    </xf>
    <xf numFmtId="3" fontId="7" fillId="0" borderId="33" xfId="1" applyNumberFormat="1" applyFont="1" applyBorder="1" applyAlignment="1">
      <alignment horizontal="center" vertical="center"/>
    </xf>
    <xf numFmtId="3" fontId="7" fillId="0" borderId="42" xfId="1" applyNumberFormat="1" applyFont="1" applyBorder="1" applyAlignment="1">
      <alignment horizontal="center" vertical="center"/>
    </xf>
    <xf numFmtId="3" fontId="7" fillId="0" borderId="41" xfId="4" applyNumberFormat="1" applyFont="1" applyBorder="1" applyAlignment="1">
      <alignment horizontal="center" vertical="center"/>
    </xf>
    <xf numFmtId="3" fontId="7" fillId="0" borderId="42" xfId="4" applyNumberFormat="1" applyFont="1" applyBorder="1" applyAlignment="1">
      <alignment horizontal="center" vertical="center"/>
    </xf>
    <xf numFmtId="17" fontId="7" fillId="0" borderId="43" xfId="1" applyNumberFormat="1" applyFont="1" applyBorder="1" applyAlignment="1">
      <alignment horizontal="center" vertical="center"/>
    </xf>
    <xf numFmtId="17" fontId="7" fillId="0" borderId="44" xfId="1" applyNumberFormat="1" applyFont="1" applyBorder="1" applyAlignment="1">
      <alignment horizontal="center" vertical="center"/>
    </xf>
    <xf numFmtId="3" fontId="7" fillId="0" borderId="45" xfId="1" applyNumberFormat="1" applyFont="1" applyBorder="1" applyAlignment="1">
      <alignment horizontal="center" vertical="center"/>
    </xf>
    <xf numFmtId="3" fontId="7" fillId="0" borderId="49" xfId="1" applyNumberFormat="1" applyFont="1" applyBorder="1" applyAlignment="1">
      <alignment horizontal="center" vertical="center"/>
    </xf>
    <xf numFmtId="3" fontId="7" fillId="0" borderId="46" xfId="1" applyNumberFormat="1" applyFont="1" applyBorder="1" applyAlignment="1">
      <alignment horizontal="center" vertical="center"/>
    </xf>
    <xf numFmtId="3" fontId="7" fillId="0" borderId="45" xfId="4" applyNumberFormat="1" applyFont="1" applyBorder="1" applyAlignment="1">
      <alignment horizontal="center" vertical="center"/>
    </xf>
    <xf numFmtId="3" fontId="7" fillId="0" borderId="46" xfId="4" applyNumberFormat="1" applyFont="1" applyBorder="1" applyAlignment="1">
      <alignment horizontal="center" vertical="center"/>
    </xf>
    <xf numFmtId="3" fontId="7" fillId="14" borderId="17" xfId="1" applyNumberFormat="1" applyFont="1" applyFill="1" applyBorder="1" applyAlignment="1">
      <alignment horizontal="center" vertical="center"/>
    </xf>
    <xf numFmtId="3" fontId="7" fillId="14" borderId="38" xfId="1" applyNumberFormat="1" applyFont="1" applyFill="1" applyBorder="1" applyAlignment="1">
      <alignment horizontal="center" vertical="center"/>
    </xf>
    <xf numFmtId="3" fontId="7" fillId="14" borderId="8" xfId="1" applyNumberFormat="1" applyFont="1" applyFill="1" applyBorder="1" applyAlignment="1">
      <alignment horizontal="center" vertical="center"/>
    </xf>
    <xf numFmtId="3" fontId="7" fillId="14" borderId="18" xfId="1" applyNumberFormat="1" applyFont="1" applyFill="1" applyBorder="1" applyAlignment="1">
      <alignment horizontal="center" vertical="center"/>
    </xf>
    <xf numFmtId="3" fontId="7" fillId="14" borderId="39" xfId="1" applyNumberFormat="1" applyFont="1" applyFill="1" applyBorder="1" applyAlignment="1">
      <alignment horizontal="center" vertical="center"/>
    </xf>
    <xf numFmtId="3" fontId="7" fillId="14" borderId="42" xfId="1" applyNumberFormat="1" applyFont="1" applyFill="1" applyBorder="1" applyAlignment="1">
      <alignment horizontal="center" vertical="center"/>
    </xf>
    <xf numFmtId="3" fontId="7" fillId="14" borderId="46" xfId="1" applyNumberFormat="1" applyFont="1" applyFill="1" applyBorder="1" applyAlignment="1">
      <alignment horizontal="center" vertical="center"/>
    </xf>
    <xf numFmtId="167" fontId="7" fillId="0" borderId="0" xfId="0" applyFont="1" applyAlignment="1">
      <alignment horizontal="center" vertical="center"/>
    </xf>
    <xf numFmtId="167" fontId="9" fillId="0" borderId="0" xfId="0" applyFont="1" applyAlignment="1">
      <alignment horizontal="center" vertical="center"/>
    </xf>
    <xf numFmtId="167" fontId="0" fillId="0" borderId="0" xfId="0" applyAlignment="1">
      <alignment horizontal="center"/>
    </xf>
    <xf numFmtId="166" fontId="0" fillId="0" borderId="0" xfId="0" applyNumberFormat="1"/>
    <xf numFmtId="167" fontId="32" fillId="0" borderId="0" xfId="0" applyFont="1"/>
    <xf numFmtId="17" fontId="8" fillId="0" borderId="6" xfId="0" applyNumberFormat="1" applyFont="1" applyBorder="1" applyAlignment="1">
      <alignment horizontal="center" vertical="center"/>
    </xf>
    <xf numFmtId="3" fontId="11" fillId="0" borderId="0" xfId="1" applyNumberFormat="1"/>
    <xf numFmtId="167" fontId="8" fillId="0" borderId="0" xfId="0" applyFont="1" applyAlignment="1">
      <alignment horizontal="center" vertical="center" textRotation="90"/>
    </xf>
    <xf numFmtId="167" fontId="0" fillId="0" borderId="0" xfId="0" applyAlignment="1">
      <alignment horizontal="center" vertical="center" textRotation="90"/>
    </xf>
    <xf numFmtId="167" fontId="8" fillId="0" borderId="0" xfId="1" applyFont="1" applyAlignment="1">
      <alignment horizontal="center" vertical="center" textRotation="90"/>
    </xf>
    <xf numFmtId="167" fontId="11" fillId="0" borderId="0" xfId="1" applyAlignment="1">
      <alignment horizontal="center" vertical="center" textRotation="90"/>
    </xf>
    <xf numFmtId="3" fontId="7" fillId="14" borderId="29" xfId="1" applyNumberFormat="1" applyFont="1" applyFill="1" applyBorder="1" applyAlignment="1">
      <alignment horizontal="center" vertical="center"/>
    </xf>
    <xf numFmtId="3" fontId="7" fillId="14" borderId="30" xfId="1" applyNumberFormat="1" applyFont="1" applyFill="1" applyBorder="1" applyAlignment="1">
      <alignment horizontal="center" vertical="center"/>
    </xf>
    <xf numFmtId="3" fontId="7" fillId="14" borderId="48" xfId="1" applyNumberFormat="1" applyFont="1" applyFill="1" applyBorder="1" applyAlignment="1">
      <alignment horizontal="center" vertical="center"/>
    </xf>
    <xf numFmtId="3" fontId="7" fillId="14" borderId="33" xfId="1" applyNumberFormat="1" applyFont="1" applyFill="1" applyBorder="1" applyAlignment="1">
      <alignment horizontal="center" vertical="center"/>
    </xf>
    <xf numFmtId="3" fontId="7" fillId="14" borderId="49" xfId="1" applyNumberFormat="1" applyFont="1" applyFill="1" applyBorder="1" applyAlignment="1">
      <alignment horizontal="center" vertical="center"/>
    </xf>
    <xf numFmtId="167" fontId="12" fillId="8" borderId="20" xfId="0" applyFont="1" applyFill="1" applyBorder="1" applyAlignment="1">
      <alignment horizontal="centerContinuous" vertical="center"/>
    </xf>
    <xf numFmtId="167" fontId="12" fillId="8" borderId="21" xfId="0" applyFont="1" applyFill="1" applyBorder="1" applyAlignment="1">
      <alignment horizontal="centerContinuous" vertical="center"/>
    </xf>
    <xf numFmtId="167" fontId="12" fillId="8" borderId="22" xfId="0" applyFont="1" applyFill="1" applyBorder="1" applyAlignment="1">
      <alignment horizontal="centerContinuous" vertical="center"/>
    </xf>
    <xf numFmtId="167" fontId="10" fillId="2" borderId="50" xfId="0" applyFont="1" applyFill="1" applyBorder="1" applyAlignment="1">
      <alignment horizontal="centerContinuous" vertical="center"/>
    </xf>
    <xf numFmtId="167" fontId="10" fillId="2" borderId="51" xfId="0" applyFont="1" applyFill="1" applyBorder="1" applyAlignment="1">
      <alignment horizontal="centerContinuous" vertical="center"/>
    </xf>
    <xf numFmtId="17" fontId="14" fillId="2" borderId="52" xfId="0" applyNumberFormat="1" applyFont="1" applyFill="1" applyBorder="1" applyAlignment="1">
      <alignment horizontal="center" vertical="center"/>
    </xf>
    <xf numFmtId="17" fontId="14" fillId="2" borderId="53" xfId="0" applyNumberFormat="1" applyFont="1" applyFill="1" applyBorder="1" applyAlignment="1">
      <alignment horizontal="center" vertical="center" wrapText="1"/>
    </xf>
    <xf numFmtId="167" fontId="10" fillId="2" borderId="54" xfId="0" applyFont="1" applyFill="1" applyBorder="1" applyAlignment="1">
      <alignment horizontal="centerContinuous" vertical="center"/>
    </xf>
    <xf numFmtId="167" fontId="10" fillId="2" borderId="55" xfId="0" applyFont="1" applyFill="1" applyBorder="1" applyAlignment="1">
      <alignment horizontal="centerContinuous" vertical="center"/>
    </xf>
    <xf numFmtId="17" fontId="14" fillId="2" borderId="56" xfId="0" applyNumberFormat="1" applyFont="1" applyFill="1" applyBorder="1" applyAlignment="1">
      <alignment horizontal="center" vertical="center" wrapText="1"/>
    </xf>
    <xf numFmtId="17" fontId="14" fillId="2" borderId="57" xfId="0" applyNumberFormat="1" applyFont="1" applyFill="1" applyBorder="1" applyAlignment="1">
      <alignment horizontal="center" vertical="center"/>
    </xf>
    <xf numFmtId="1" fontId="0" fillId="0" borderId="0" xfId="0" applyNumberFormat="1"/>
    <xf numFmtId="17" fontId="7" fillId="0" borderId="58" xfId="0" applyNumberFormat="1" applyFont="1" applyBorder="1" applyAlignment="1">
      <alignment horizontal="center" vertical="center"/>
    </xf>
    <xf numFmtId="1" fontId="7" fillId="0" borderId="59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61" xfId="0" applyNumberFormat="1" applyFont="1" applyBorder="1" applyAlignment="1">
      <alignment horizontal="center" vertical="center"/>
    </xf>
    <xf numFmtId="166" fontId="7" fillId="0" borderId="59" xfId="0" applyNumberFormat="1" applyFont="1" applyBorder="1" applyAlignment="1">
      <alignment horizontal="center" vertical="center"/>
    </xf>
    <xf numFmtId="166" fontId="7" fillId="0" borderId="60" xfId="0" applyNumberFormat="1" applyFont="1" applyBorder="1" applyAlignment="1">
      <alignment horizontal="center" vertical="center"/>
    </xf>
    <xf numFmtId="1" fontId="8" fillId="0" borderId="62" xfId="0" applyNumberFormat="1" applyFont="1" applyBorder="1" applyAlignment="1">
      <alignment horizontal="center" vertical="center"/>
    </xf>
    <xf numFmtId="17" fontId="7" fillId="0" borderId="58" xfId="1" applyNumberFormat="1" applyFont="1" applyBorder="1" applyAlignment="1">
      <alignment horizontal="center" vertical="center"/>
    </xf>
    <xf numFmtId="3" fontId="7" fillId="14" borderId="59" xfId="1" applyNumberFormat="1" applyFont="1" applyFill="1" applyBorder="1" applyAlignment="1">
      <alignment horizontal="center" vertical="center"/>
    </xf>
    <xf numFmtId="3" fontId="7" fillId="14" borderId="0" xfId="1" applyNumberFormat="1" applyFont="1" applyFill="1" applyAlignment="1">
      <alignment horizontal="center" vertical="center"/>
    </xf>
    <xf numFmtId="3" fontId="7" fillId="14" borderId="60" xfId="1" applyNumberFormat="1" applyFont="1" applyFill="1" applyBorder="1" applyAlignment="1">
      <alignment horizontal="center" vertical="center"/>
    </xf>
    <xf numFmtId="3" fontId="7" fillId="0" borderId="59" xfId="4" applyNumberFormat="1" applyFont="1" applyBorder="1" applyAlignment="1">
      <alignment horizontal="center" vertical="center"/>
    </xf>
    <xf numFmtId="3" fontId="7" fillId="0" borderId="60" xfId="4" applyNumberFormat="1" applyFont="1" applyBorder="1" applyAlignment="1">
      <alignment horizontal="center" vertical="center"/>
    </xf>
    <xf numFmtId="3" fontId="7" fillId="14" borderId="45" xfId="1" applyNumberFormat="1" applyFont="1" applyFill="1" applyBorder="1" applyAlignment="1">
      <alignment horizontal="center" vertical="center"/>
    </xf>
    <xf numFmtId="3" fontId="7" fillId="0" borderId="59" xfId="1" applyNumberFormat="1" applyFont="1" applyBorder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3" fontId="7" fillId="0" borderId="60" xfId="1" applyNumberFormat="1" applyFont="1" applyBorder="1" applyAlignment="1">
      <alignment horizontal="center" vertical="center"/>
    </xf>
    <xf numFmtId="166" fontId="8" fillId="0" borderId="62" xfId="0" applyNumberFormat="1" applyFont="1" applyBorder="1" applyAlignment="1">
      <alignment horizontal="center" vertical="center"/>
    </xf>
    <xf numFmtId="3" fontId="7" fillId="14" borderId="63" xfId="1" applyNumberFormat="1" applyFont="1" applyFill="1" applyBorder="1" applyAlignment="1">
      <alignment horizontal="center" vertical="center"/>
    </xf>
    <xf numFmtId="17" fontId="7" fillId="0" borderId="64" xfId="1" applyNumberFormat="1" applyFont="1" applyBorder="1" applyAlignment="1">
      <alignment horizontal="center" vertical="center"/>
    </xf>
    <xf numFmtId="0" fontId="33" fillId="0" borderId="0" xfId="5" applyFont="1"/>
    <xf numFmtId="0" fontId="19" fillId="0" borderId="0" xfId="5" applyFont="1"/>
    <xf numFmtId="0" fontId="1" fillId="0" borderId="0" xfId="6"/>
    <xf numFmtId="0" fontId="19" fillId="10" borderId="0" xfId="5" applyFont="1" applyFill="1"/>
    <xf numFmtId="0" fontId="19" fillId="13" borderId="0" xfId="5" applyFont="1" applyFill="1"/>
    <xf numFmtId="0" fontId="29" fillId="0" borderId="0" xfId="5" applyFont="1"/>
    <xf numFmtId="0" fontId="30" fillId="0" borderId="0" xfId="5" applyFont="1"/>
    <xf numFmtId="0" fontId="31" fillId="0" borderId="0" xfId="5" applyFont="1" applyAlignment="1">
      <alignment horizontal="right"/>
    </xf>
    <xf numFmtId="0" fontId="34" fillId="0" borderId="0" xfId="5" applyFont="1"/>
    <xf numFmtId="0" fontId="35" fillId="0" borderId="0" xfId="6" applyFont="1"/>
    <xf numFmtId="0" fontId="20" fillId="0" borderId="0" xfId="6" applyFont="1"/>
    <xf numFmtId="0" fontId="21" fillId="0" borderId="0" xfId="5" applyFont="1"/>
    <xf numFmtId="167" fontId="25" fillId="0" borderId="0" xfId="4" applyFont="1" applyAlignment="1">
      <alignment vertical="center"/>
    </xf>
    <xf numFmtId="167" fontId="8" fillId="0" borderId="0" xfId="4" applyFont="1" applyAlignment="1">
      <alignment vertical="center"/>
    </xf>
    <xf numFmtId="167" fontId="7" fillId="0" borderId="0" xfId="4" applyFont="1" applyAlignment="1">
      <alignment vertical="center"/>
    </xf>
    <xf numFmtId="167" fontId="7" fillId="0" borderId="0" xfId="4" applyFont="1" applyAlignment="1">
      <alignment horizontal="center" vertical="center"/>
    </xf>
    <xf numFmtId="167" fontId="26" fillId="0" borderId="0" xfId="4" applyFont="1" applyAlignment="1">
      <alignment vertical="center"/>
    </xf>
    <xf numFmtId="167" fontId="9" fillId="0" borderId="0" xfId="4" applyFont="1" applyAlignment="1">
      <alignment vertical="center"/>
    </xf>
    <xf numFmtId="167" fontId="9" fillId="0" borderId="0" xfId="4" applyFont="1" applyAlignment="1">
      <alignment horizontal="center" vertical="center"/>
    </xf>
    <xf numFmtId="167" fontId="1" fillId="0" borderId="0" xfId="4"/>
    <xf numFmtId="167" fontId="23" fillId="0" borderId="0" xfId="4" applyFont="1"/>
    <xf numFmtId="167" fontId="8" fillId="0" borderId="0" xfId="4" applyFont="1" applyAlignment="1">
      <alignment horizontal="center" vertical="center" textRotation="90"/>
    </xf>
    <xf numFmtId="167" fontId="7" fillId="0" borderId="0" xfId="4" applyFont="1" applyAlignment="1">
      <alignment horizontal="left" vertical="center"/>
    </xf>
    <xf numFmtId="167" fontId="10" fillId="9" borderId="10" xfId="4" applyFont="1" applyFill="1" applyBorder="1" applyAlignment="1">
      <alignment horizontal="centerContinuous" vertical="center"/>
    </xf>
    <xf numFmtId="167" fontId="10" fillId="9" borderId="27" xfId="4" applyFont="1" applyFill="1" applyBorder="1" applyAlignment="1">
      <alignment horizontal="centerContinuous" vertical="center"/>
    </xf>
    <xf numFmtId="167" fontId="10" fillId="9" borderId="11" xfId="4" applyFont="1" applyFill="1" applyBorder="1" applyAlignment="1">
      <alignment horizontal="centerContinuous" vertical="center"/>
    </xf>
    <xf numFmtId="17" fontId="14" fillId="9" borderId="3" xfId="4" applyNumberFormat="1" applyFont="1" applyFill="1" applyBorder="1" applyAlignment="1">
      <alignment horizontal="center" vertical="center" wrapText="1"/>
    </xf>
    <xf numFmtId="17" fontId="14" fillId="9" borderId="2" xfId="4" applyNumberFormat="1" applyFont="1" applyFill="1" applyBorder="1" applyAlignment="1">
      <alignment horizontal="center" vertical="center"/>
    </xf>
    <xf numFmtId="17" fontId="14" fillId="9" borderId="8" xfId="4" applyNumberFormat="1" applyFont="1" applyFill="1" applyBorder="1" applyAlignment="1">
      <alignment horizontal="center" vertical="center"/>
    </xf>
    <xf numFmtId="167" fontId="1" fillId="0" borderId="0" xfId="4" applyAlignment="1">
      <alignment horizontal="center"/>
    </xf>
    <xf numFmtId="17" fontId="7" fillId="0" borderId="23" xfId="4" applyNumberFormat="1" applyFont="1" applyBorder="1" applyAlignment="1">
      <alignment horizontal="center" vertical="center"/>
    </xf>
    <xf numFmtId="1" fontId="7" fillId="0" borderId="24" xfId="4" applyNumberFormat="1" applyFont="1" applyBorder="1" applyAlignment="1">
      <alignment horizontal="center" vertical="center"/>
    </xf>
    <xf numFmtId="1" fontId="7" fillId="0" borderId="26" xfId="4" applyNumberFormat="1" applyFont="1" applyBorder="1" applyAlignment="1">
      <alignment horizontal="center" vertical="center"/>
    </xf>
    <xf numFmtId="1" fontId="7" fillId="0" borderId="25" xfId="4" applyNumberFormat="1" applyFont="1" applyBorder="1" applyAlignment="1">
      <alignment horizontal="center" vertical="center"/>
    </xf>
    <xf numFmtId="166" fontId="7" fillId="0" borderId="24" xfId="4" applyNumberFormat="1" applyFont="1" applyBorder="1" applyAlignment="1">
      <alignment horizontal="center" vertical="center"/>
    </xf>
    <xf numFmtId="166" fontId="7" fillId="0" borderId="26" xfId="4" applyNumberFormat="1" applyFont="1" applyBorder="1" applyAlignment="1">
      <alignment horizontal="center" vertical="center"/>
    </xf>
    <xf numFmtId="166" fontId="7" fillId="0" borderId="25" xfId="4" applyNumberFormat="1" applyFont="1" applyBorder="1" applyAlignment="1">
      <alignment horizontal="center" vertical="center"/>
    </xf>
    <xf numFmtId="1" fontId="1" fillId="0" borderId="0" xfId="4" applyNumberFormat="1" applyAlignment="1">
      <alignment horizontal="center"/>
    </xf>
    <xf numFmtId="17" fontId="7" fillId="0" borderId="7" xfId="4" applyNumberFormat="1" applyFont="1" applyBorder="1" applyAlignment="1">
      <alignment horizontal="center" vertical="center"/>
    </xf>
    <xf numFmtId="1" fontId="7" fillId="0" borderId="3" xfId="4" applyNumberFormat="1" applyFont="1" applyBorder="1" applyAlignment="1">
      <alignment horizontal="center" vertical="center"/>
    </xf>
    <xf numFmtId="1" fontId="7" fillId="0" borderId="2" xfId="4" applyNumberFormat="1" applyFont="1" applyBorder="1" applyAlignment="1">
      <alignment horizontal="center" vertical="center"/>
    </xf>
    <xf numFmtId="1" fontId="7" fillId="0" borderId="8" xfId="4" applyNumberFormat="1" applyFont="1" applyBorder="1" applyAlignment="1">
      <alignment horizontal="center" vertical="center"/>
    </xf>
    <xf numFmtId="166" fontId="7" fillId="0" borderId="3" xfId="4" applyNumberFormat="1" applyFont="1" applyBorder="1" applyAlignment="1">
      <alignment horizontal="center" vertical="center"/>
    </xf>
    <xf numFmtId="166" fontId="7" fillId="0" borderId="2" xfId="4" applyNumberFormat="1" applyFont="1" applyBorder="1" applyAlignment="1">
      <alignment horizontal="center" vertical="center"/>
    </xf>
    <xf numFmtId="166" fontId="7" fillId="0" borderId="8" xfId="4" applyNumberFormat="1" applyFont="1" applyBorder="1" applyAlignment="1">
      <alignment horizontal="center" vertical="center"/>
    </xf>
    <xf numFmtId="1" fontId="7" fillId="0" borderId="17" xfId="4" applyNumberFormat="1" applyFont="1" applyBorder="1" applyAlignment="1">
      <alignment horizontal="center" vertical="center"/>
    </xf>
    <xf numFmtId="1" fontId="7" fillId="0" borderId="19" xfId="4" applyNumberFormat="1" applyFont="1" applyBorder="1" applyAlignment="1">
      <alignment horizontal="center" vertical="center"/>
    </xf>
    <xf numFmtId="1" fontId="7" fillId="0" borderId="18" xfId="4" applyNumberFormat="1" applyFont="1" applyBorder="1" applyAlignment="1">
      <alignment horizontal="center" vertical="center"/>
    </xf>
    <xf numFmtId="167" fontId="1" fillId="0" borderId="0" xfId="4" applyAlignment="1">
      <alignment horizontal="center" vertical="center" textRotation="90"/>
    </xf>
    <xf numFmtId="0" fontId="36" fillId="0" borderId="0" xfId="5" applyFont="1" applyAlignment="1">
      <alignment horizontal="right"/>
    </xf>
    <xf numFmtId="0" fontId="37" fillId="0" borderId="0" xfId="5" applyFont="1" applyAlignment="1">
      <alignment horizontal="right"/>
    </xf>
    <xf numFmtId="0" fontId="38" fillId="0" borderId="0" xfId="5" applyFont="1" applyAlignment="1">
      <alignment horizontal="right"/>
    </xf>
    <xf numFmtId="0" fontId="23" fillId="0" borderId="0" xfId="0" applyNumberFormat="1" applyFont="1"/>
    <xf numFmtId="167" fontId="8" fillId="0" borderId="0" xfId="0" applyFont="1" applyAlignment="1">
      <alignment horizontal="center" vertical="center" textRotation="90" wrapText="1"/>
    </xf>
    <xf numFmtId="17" fontId="7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7" fontId="8" fillId="0" borderId="0" xfId="0" applyFont="1" applyAlignment="1">
      <alignment horizontal="center" vertical="center" wrapText="1"/>
    </xf>
    <xf numFmtId="167" fontId="1" fillId="0" borderId="0" xfId="0" applyFont="1"/>
    <xf numFmtId="167" fontId="1" fillId="0" borderId="0" xfId="0" applyFont="1" applyAlignment="1">
      <alignment wrapText="1"/>
    </xf>
    <xf numFmtId="0" fontId="39" fillId="0" borderId="14" xfId="0" applyNumberFormat="1" applyFont="1" applyBorder="1" applyAlignment="1" applyProtection="1">
      <alignment horizontal="left"/>
      <protection locked="0"/>
    </xf>
    <xf numFmtId="0" fontId="40" fillId="0" borderId="14" xfId="0" applyNumberFormat="1" applyFont="1" applyBorder="1" applyAlignment="1" applyProtection="1">
      <alignment horizontal="left"/>
      <protection locked="0"/>
    </xf>
    <xf numFmtId="0" fontId="39" fillId="0" borderId="14" xfId="0" applyNumberFormat="1" applyFont="1" applyBorder="1" applyAlignment="1" applyProtection="1">
      <alignment horizontal="center"/>
      <protection locked="0"/>
    </xf>
    <xf numFmtId="0" fontId="6" fillId="0" borderId="0" xfId="0" applyNumberFormat="1" applyFont="1"/>
    <xf numFmtId="166" fontId="0" fillId="0" borderId="0" xfId="0" applyNumberFormat="1" applyAlignment="1">
      <alignment horizontal="left"/>
    </xf>
    <xf numFmtId="167" fontId="12" fillId="5" borderId="0" xfId="4" applyFont="1" applyFill="1" applyAlignment="1">
      <alignment horizontal="center" vertical="center"/>
    </xf>
    <xf numFmtId="17" fontId="7" fillId="0" borderId="0" xfId="1" applyNumberFormat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170" fontId="7" fillId="0" borderId="26" xfId="7" applyNumberFormat="1" applyFont="1" applyBorder="1" applyAlignment="1">
      <alignment horizontal="center" vertical="center"/>
    </xf>
    <xf numFmtId="170" fontId="7" fillId="0" borderId="25" xfId="7" applyNumberFormat="1" applyFont="1" applyBorder="1" applyAlignment="1">
      <alignment horizontal="center" vertical="center"/>
    </xf>
    <xf numFmtId="170" fontId="7" fillId="0" borderId="2" xfId="7" applyNumberFormat="1" applyFont="1" applyBorder="1" applyAlignment="1">
      <alignment horizontal="center" vertical="center"/>
    </xf>
    <xf numFmtId="170" fontId="7" fillId="0" borderId="8" xfId="7" applyNumberFormat="1" applyFont="1" applyBorder="1" applyAlignment="1">
      <alignment horizontal="center" vertical="center"/>
    </xf>
    <xf numFmtId="17" fontId="7" fillId="0" borderId="72" xfId="4" applyNumberFormat="1" applyFont="1" applyBorder="1" applyAlignment="1">
      <alignment horizontal="center" vertical="center"/>
    </xf>
    <xf numFmtId="1" fontId="7" fillId="0" borderId="73" xfId="4" applyNumberFormat="1" applyFont="1" applyBorder="1" applyAlignment="1">
      <alignment horizontal="center" vertical="center"/>
    </xf>
    <xf numFmtId="1" fontId="7" fillId="0" borderId="74" xfId="4" applyNumberFormat="1" applyFont="1" applyBorder="1" applyAlignment="1">
      <alignment horizontal="center" vertical="center"/>
    </xf>
    <xf numFmtId="1" fontId="7" fillId="0" borderId="75" xfId="4" applyNumberFormat="1" applyFont="1" applyBorder="1" applyAlignment="1">
      <alignment horizontal="center" vertical="center"/>
    </xf>
    <xf numFmtId="166" fontId="7" fillId="0" borderId="73" xfId="4" applyNumberFormat="1" applyFont="1" applyBorder="1" applyAlignment="1">
      <alignment horizontal="center" vertical="center"/>
    </xf>
    <xf numFmtId="166" fontId="7" fillId="0" borderId="74" xfId="4" applyNumberFormat="1" applyFont="1" applyBorder="1" applyAlignment="1">
      <alignment horizontal="center" vertical="center"/>
    </xf>
    <xf numFmtId="166" fontId="7" fillId="0" borderId="75" xfId="4" applyNumberFormat="1" applyFont="1" applyBorder="1" applyAlignment="1">
      <alignment horizontal="center" vertical="center"/>
    </xf>
    <xf numFmtId="170" fontId="7" fillId="0" borderId="74" xfId="7" applyNumberFormat="1" applyFont="1" applyBorder="1" applyAlignment="1">
      <alignment horizontal="center" vertical="center"/>
    </xf>
    <xf numFmtId="170" fontId="7" fillId="0" borderId="75" xfId="7" applyNumberFormat="1" applyFont="1" applyBorder="1" applyAlignment="1">
      <alignment horizontal="center" vertical="center"/>
    </xf>
    <xf numFmtId="0" fontId="40" fillId="0" borderId="68" xfId="0" applyNumberFormat="1" applyFont="1" applyBorder="1" applyAlignment="1" applyProtection="1">
      <alignment horizontal="left" vertical="center" wrapText="1"/>
      <protection locked="0"/>
    </xf>
    <xf numFmtId="0" fontId="39" fillId="0" borderId="68" xfId="0" applyNumberFormat="1" applyFont="1" applyBorder="1" applyAlignment="1" applyProtection="1">
      <alignment horizontal="left" vertical="center"/>
      <protection locked="0"/>
    </xf>
    <xf numFmtId="0" fontId="16" fillId="0" borderId="14" xfId="0" applyNumberFormat="1" applyFont="1" applyBorder="1" applyProtection="1">
      <protection locked="0"/>
    </xf>
    <xf numFmtId="0" fontId="17" fillId="0" borderId="14" xfId="0" applyNumberFormat="1" applyFont="1" applyBorder="1" applyProtection="1">
      <protection locked="0"/>
    </xf>
    <xf numFmtId="167" fontId="6" fillId="0" borderId="0" xfId="0" applyFont="1" applyAlignment="1">
      <alignment vertical="center"/>
    </xf>
    <xf numFmtId="0" fontId="0" fillId="0" borderId="0" xfId="0" applyNumberFormat="1"/>
    <xf numFmtId="1" fontId="16" fillId="0" borderId="14" xfId="0" applyNumberFormat="1" applyFont="1" applyBorder="1" applyProtection="1">
      <protection locked="0"/>
    </xf>
    <xf numFmtId="1" fontId="7" fillId="0" borderId="23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2" xfId="0" applyNumberFormat="1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166" fontId="7" fillId="0" borderId="23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6" fontId="7" fillId="0" borderId="43" xfId="0" applyNumberFormat="1" applyFont="1" applyBorder="1" applyAlignment="1">
      <alignment horizontal="center" vertical="center"/>
    </xf>
    <xf numFmtId="166" fontId="7" fillId="0" borderId="37" xfId="0" applyNumberFormat="1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center" vertical="center"/>
    </xf>
    <xf numFmtId="166" fontId="7" fillId="0" borderId="44" xfId="0" applyNumberFormat="1" applyFont="1" applyBorder="1" applyAlignment="1">
      <alignment horizontal="center" vertical="center"/>
    </xf>
    <xf numFmtId="17" fontId="14" fillId="9" borderId="7" xfId="0" applyNumberFormat="1" applyFont="1" applyFill="1" applyBorder="1" applyAlignment="1">
      <alignment horizontal="center" vertical="center" wrapText="1"/>
    </xf>
    <xf numFmtId="17" fontId="14" fillId="9" borderId="75" xfId="0" applyNumberFormat="1" applyFont="1" applyFill="1" applyBorder="1" applyAlignment="1">
      <alignment horizontal="center" vertical="center" wrapText="1"/>
    </xf>
    <xf numFmtId="17" fontId="14" fillId="15" borderId="3" xfId="4" applyNumberFormat="1" applyFont="1" applyFill="1" applyBorder="1" applyAlignment="1">
      <alignment horizontal="center" vertical="center" wrapText="1"/>
    </xf>
    <xf numFmtId="17" fontId="14" fillId="15" borderId="2" xfId="4" applyNumberFormat="1" applyFont="1" applyFill="1" applyBorder="1" applyAlignment="1">
      <alignment horizontal="center" vertical="center" wrapText="1"/>
    </xf>
    <xf numFmtId="17" fontId="14" fillId="15" borderId="8" xfId="4" applyNumberFormat="1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" fontId="7" fillId="0" borderId="58" xfId="0" applyNumberFormat="1" applyFont="1" applyBorder="1" applyAlignment="1">
      <alignment horizontal="center" vertical="center"/>
    </xf>
    <xf numFmtId="1" fontId="7" fillId="0" borderId="76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left"/>
    </xf>
    <xf numFmtId="166" fontId="0" fillId="0" borderId="0" xfId="8" applyNumberFormat="1" applyFont="1"/>
    <xf numFmtId="9" fontId="0" fillId="0" borderId="0" xfId="8" applyFont="1"/>
    <xf numFmtId="0" fontId="23" fillId="0" borderId="0" xfId="0" applyNumberFormat="1" applyFont="1" applyProtection="1">
      <protection locked="0"/>
    </xf>
    <xf numFmtId="0" fontId="15" fillId="0" borderId="0" xfId="0" applyNumberFormat="1" applyFont="1" applyProtection="1">
      <protection locked="0"/>
    </xf>
    <xf numFmtId="0" fontId="15" fillId="0" borderId="0" xfId="0" applyNumberFormat="1" applyFont="1" applyAlignment="1" applyProtection="1">
      <alignment horizontal="left"/>
      <protection locked="0"/>
    </xf>
    <xf numFmtId="167" fontId="15" fillId="0" borderId="0" xfId="0" applyFont="1" applyProtection="1">
      <protection locked="0"/>
    </xf>
    <xf numFmtId="167" fontId="16" fillId="0" borderId="0" xfId="0" applyFont="1" applyAlignment="1" applyProtection="1">
      <alignment horizontal="left"/>
      <protection locked="0"/>
    </xf>
    <xf numFmtId="0" fontId="17" fillId="0" borderId="14" xfId="0" applyNumberFormat="1" applyFont="1" applyBorder="1" applyAlignment="1" applyProtection="1">
      <alignment horizontal="left" wrapText="1"/>
      <protection locked="0"/>
    </xf>
    <xf numFmtId="165" fontId="17" fillId="0" borderId="14" xfId="0" applyNumberFormat="1" applyFont="1" applyBorder="1" applyAlignment="1" applyProtection="1">
      <alignment horizontal="left" wrapText="1"/>
      <protection locked="0"/>
    </xf>
    <xf numFmtId="0" fontId="15" fillId="0" borderId="0" xfId="0" applyNumberFormat="1" applyFont="1" applyAlignment="1" applyProtection="1">
      <alignment wrapText="1"/>
      <protection locked="0"/>
    </xf>
    <xf numFmtId="0" fontId="15" fillId="0" borderId="0" xfId="0" applyNumberFormat="1" applyFont="1" applyAlignment="1" applyProtection="1">
      <alignment horizontal="left" wrapText="1"/>
      <protection locked="0"/>
    </xf>
    <xf numFmtId="0" fontId="28" fillId="0" borderId="0" xfId="0" applyNumberFormat="1" applyFont="1" applyAlignment="1" applyProtection="1">
      <alignment horizontal="left"/>
      <protection locked="0"/>
    </xf>
    <xf numFmtId="167" fontId="15" fillId="0" borderId="0" xfId="0" applyFont="1" applyAlignment="1" applyProtection="1">
      <alignment wrapText="1"/>
      <protection locked="0"/>
    </xf>
    <xf numFmtId="167" fontId="17" fillId="0" borderId="14" xfId="0" applyFont="1" applyBorder="1" applyAlignment="1" applyProtection="1">
      <alignment horizontal="left" wrapText="1"/>
      <protection locked="0"/>
    </xf>
    <xf numFmtId="0" fontId="24" fillId="0" borderId="0" xfId="0" applyNumberFormat="1" applyFont="1" applyAlignment="1" applyProtection="1">
      <alignment horizontal="left"/>
      <protection locked="0"/>
    </xf>
    <xf numFmtId="0" fontId="16" fillId="0" borderId="14" xfId="0" applyNumberFormat="1" applyFont="1" applyBorder="1" applyAlignment="1" applyProtection="1">
      <alignment horizontal="left"/>
      <protection locked="0"/>
    </xf>
    <xf numFmtId="165" fontId="16" fillId="0" borderId="14" xfId="0" applyNumberFormat="1" applyFont="1" applyBorder="1" applyAlignment="1" applyProtection="1">
      <alignment horizontal="left"/>
      <protection locked="0"/>
    </xf>
    <xf numFmtId="169" fontId="16" fillId="0" borderId="14" xfId="0" applyNumberFormat="1" applyFont="1" applyBorder="1" applyAlignment="1" applyProtection="1">
      <alignment horizontal="left"/>
      <protection locked="0"/>
    </xf>
    <xf numFmtId="166" fontId="16" fillId="0" borderId="14" xfId="0" applyNumberFormat="1" applyFont="1" applyBorder="1" applyProtection="1">
      <protection locked="0"/>
    </xf>
    <xf numFmtId="0" fontId="16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 applyAlignment="1" applyProtection="1">
      <alignment wrapText="1"/>
      <protection locked="0"/>
    </xf>
    <xf numFmtId="166" fontId="15" fillId="0" borderId="0" xfId="0" applyNumberFormat="1" applyFont="1" applyProtection="1">
      <protection locked="0"/>
    </xf>
    <xf numFmtId="1" fontId="15" fillId="0" borderId="0" xfId="0" applyNumberFormat="1" applyFont="1" applyProtection="1">
      <protection locked="0"/>
    </xf>
    <xf numFmtId="15" fontId="15" fillId="0" borderId="0" xfId="0" applyNumberFormat="1" applyFont="1" applyProtection="1">
      <protection locked="0"/>
    </xf>
    <xf numFmtId="167" fontId="23" fillId="0" borderId="0" xfId="0" applyFont="1" applyProtection="1">
      <protection locked="0"/>
    </xf>
    <xf numFmtId="167" fontId="16" fillId="0" borderId="0" xfId="0" applyFont="1" applyProtection="1">
      <protection locked="0"/>
    </xf>
    <xf numFmtId="167" fontId="16" fillId="0" borderId="14" xfId="0" applyFont="1" applyBorder="1" applyAlignment="1" applyProtection="1">
      <alignment horizontal="left"/>
      <protection locked="0"/>
    </xf>
    <xf numFmtId="167" fontId="16" fillId="0" borderId="14" xfId="0" applyFont="1" applyBorder="1" applyProtection="1">
      <protection locked="0"/>
    </xf>
    <xf numFmtId="167" fontId="15" fillId="0" borderId="0" xfId="0" applyFont="1" applyAlignment="1" applyProtection="1">
      <alignment horizontal="left"/>
      <protection locked="0"/>
    </xf>
    <xf numFmtId="1" fontId="16" fillId="0" borderId="0" xfId="0" applyNumberFormat="1" applyFont="1" applyAlignment="1" applyProtection="1">
      <alignment horizontal="left"/>
      <protection locked="0"/>
    </xf>
    <xf numFmtId="167" fontId="8" fillId="0" borderId="0" xfId="0" applyFont="1" applyAlignment="1">
      <alignment horizontal="left" vertical="center" wrapText="1"/>
    </xf>
    <xf numFmtId="167" fontId="8" fillId="0" borderId="34" xfId="0" applyFont="1" applyBorder="1" applyAlignment="1">
      <alignment horizontal="center" vertical="center" textRotation="90" wrapText="1"/>
    </xf>
    <xf numFmtId="167" fontId="8" fillId="0" borderId="35" xfId="0" applyFont="1" applyBorder="1" applyAlignment="1">
      <alignment horizontal="center" vertical="center" textRotation="90" wrapText="1"/>
    </xf>
    <xf numFmtId="167" fontId="8" fillId="0" borderId="36" xfId="0" applyFont="1" applyBorder="1" applyAlignment="1">
      <alignment horizontal="center" vertical="center" textRotation="90" wrapText="1"/>
    </xf>
    <xf numFmtId="167" fontId="10" fillId="9" borderId="65" xfId="0" applyFont="1" applyFill="1" applyBorder="1" applyAlignment="1">
      <alignment horizontal="center" vertical="center"/>
    </xf>
    <xf numFmtId="167" fontId="10" fillId="9" borderId="28" xfId="0" applyFont="1" applyFill="1" applyBorder="1" applyAlignment="1">
      <alignment horizontal="center" vertical="center"/>
    </xf>
    <xf numFmtId="167" fontId="10" fillId="9" borderId="66" xfId="0" applyFont="1" applyFill="1" applyBorder="1" applyAlignment="1">
      <alignment horizontal="center" vertical="center"/>
    </xf>
    <xf numFmtId="167" fontId="10" fillId="9" borderId="67" xfId="0" applyFont="1" applyFill="1" applyBorder="1" applyAlignment="1">
      <alignment horizontal="center" vertical="center"/>
    </xf>
    <xf numFmtId="167" fontId="10" fillId="12" borderId="49" xfId="1" applyFont="1" applyFill="1" applyBorder="1" applyAlignment="1">
      <alignment horizontal="center" vertical="center"/>
    </xf>
    <xf numFmtId="167" fontId="10" fillId="12" borderId="71" xfId="1" applyFont="1" applyFill="1" applyBorder="1" applyAlignment="1">
      <alignment horizontal="center" vertical="center"/>
    </xf>
    <xf numFmtId="0" fontId="40" fillId="0" borderId="68" xfId="0" applyNumberFormat="1" applyFont="1" applyBorder="1" applyAlignment="1" applyProtection="1">
      <alignment horizontal="center" vertical="center"/>
      <protection locked="0"/>
    </xf>
    <xf numFmtId="167" fontId="41" fillId="0" borderId="69" xfId="0" applyFont="1" applyBorder="1" applyAlignment="1">
      <alignment horizontal="center" vertical="center"/>
    </xf>
    <xf numFmtId="167" fontId="41" fillId="0" borderId="70" xfId="0" applyFont="1" applyBorder="1" applyAlignment="1">
      <alignment horizontal="center" vertical="center"/>
    </xf>
    <xf numFmtId="0" fontId="40" fillId="0" borderId="69" xfId="0" applyNumberFormat="1" applyFont="1" applyBorder="1" applyAlignment="1" applyProtection="1">
      <alignment horizontal="center" vertical="center"/>
      <protection locked="0"/>
    </xf>
    <xf numFmtId="0" fontId="40" fillId="0" borderId="70" xfId="0" applyNumberFormat="1" applyFont="1" applyBorder="1" applyAlignment="1" applyProtection="1">
      <alignment horizontal="center" vertical="center"/>
      <protection locked="0"/>
    </xf>
    <xf numFmtId="167" fontId="12" fillId="5" borderId="58" xfId="4" applyFont="1" applyFill="1" applyBorder="1" applyAlignment="1">
      <alignment horizontal="center" vertical="center"/>
    </xf>
    <xf numFmtId="167" fontId="12" fillId="5" borderId="0" xfId="4" applyFont="1" applyFill="1" applyAlignment="1">
      <alignment horizontal="center" vertical="center"/>
    </xf>
    <xf numFmtId="167" fontId="1" fillId="0" borderId="0" xfId="4" applyAlignment="1">
      <alignment horizontal="center"/>
    </xf>
    <xf numFmtId="167" fontId="8" fillId="0" borderId="34" xfId="4" applyFont="1" applyBorder="1" applyAlignment="1">
      <alignment horizontal="center" vertical="center" textRotation="90" wrapText="1"/>
    </xf>
    <xf numFmtId="167" fontId="8" fillId="0" borderId="35" xfId="4" applyFont="1" applyBorder="1" applyAlignment="1">
      <alignment horizontal="center" vertical="center" textRotation="90" wrapText="1"/>
    </xf>
    <xf numFmtId="167" fontId="8" fillId="0" borderId="36" xfId="4" applyFont="1" applyBorder="1" applyAlignment="1">
      <alignment horizontal="center" vertical="center" textRotation="90" wrapText="1"/>
    </xf>
    <xf numFmtId="167" fontId="10" fillId="15" borderId="65" xfId="4" applyFont="1" applyFill="1" applyBorder="1" applyAlignment="1">
      <alignment horizontal="center" vertical="center"/>
    </xf>
    <xf numFmtId="167" fontId="10" fillId="15" borderId="28" xfId="4" applyFont="1" applyFill="1" applyBorder="1" applyAlignment="1">
      <alignment horizontal="center" vertical="center"/>
    </xf>
    <xf numFmtId="167" fontId="10" fillId="15" borderId="66" xfId="4" applyFont="1" applyFill="1" applyBorder="1" applyAlignment="1">
      <alignment horizontal="center" vertical="center"/>
    </xf>
  </cellXfs>
  <cellStyles count="9">
    <cellStyle name="Comma" xfId="7" builtinId="3"/>
    <cellStyle name="Normal" xfId="0" builtinId="0"/>
    <cellStyle name="Normal 2" xfId="1" xr:uid="{00000000-0005-0000-0000-000003000000}"/>
    <cellStyle name="Normal 2 2" xfId="4" xr:uid="{00000000-0005-0000-0000-000004000000}"/>
    <cellStyle name="Normal 2 3" xfId="6" xr:uid="{00000000-0005-0000-0000-000005000000}"/>
    <cellStyle name="Normal 3" xfId="2" xr:uid="{00000000-0005-0000-0000-000006000000}"/>
    <cellStyle name="Normal 4" xfId="3" xr:uid="{00000000-0005-0000-0000-000007000000}"/>
    <cellStyle name="Normal_Capacity Plan Template 2" xfId="5" xr:uid="{00000000-0005-0000-0000-000008000000}"/>
    <cellStyle name="Percent" xfId="8" builtinId="5"/>
  </cellStyles>
  <dxfs count="29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r.chawla/AppData/Local/Microsoft/Windows/Temporary%20Internet%20Files/Content.Outlook/71JUKLVM/e$/Documents%20and%20Settings/n963552a/Local%20Settings/Temporary%20Internet%20Files/OLK15/Intraday%20wc%20100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$/Documents%20and%20Settings/n963552a/Local%20Settings/Temporary%20Internet%20Files/OLK15/Intraday%20wc%20100105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Users/amar.chawla/AppData/Local/Microsoft/Windows/Temporary%20Internet%20Files/Content.Outlook/71JUKLVM/e$/Documents%20and%20Settings/V371788/Local%20Settings/Temporary%20Internet%20Files/OLK17F/Copy%20of%20Best%20Practice%20RAP%20Meeting%20Vodafone%20V3.xls?9BB3B588" TargetMode="External"/><Relationship Id="rId1" Type="http://schemas.openxmlformats.org/officeDocument/2006/relationships/externalLinkPath" Target="file:///\\9BB3B588\Copy%20of%20Best%20Practice%20RAP%20Meeting%20Vodafone%20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$/Documents%20and%20Settings/V371788/Local%20Settings/Temporary%20Internet%20Files/OLK17F/Copy%20of%20Best%20Practice%20RAP%20Meeting%20Vodafone%20V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r.chawla/AppData/Local/Microsoft/Windows/Temporary%20Internet%20Files/Content.Outlook/71JUKLVM/e$/INTRADAY/Vodafone%20Intraday/TCS/Intraday/VF%20Halfhourly%20ASH%25%20-%20OVERA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$/INTRADAY/Vodafone%20Intraday/TCS/Intraday/VF%20Halfhourly%20ASH%25%20-%20OVER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 Page"/>
      <sheetName val="Monday"/>
      <sheetName val="Tuesday"/>
      <sheetName val="Wednesday"/>
      <sheetName val="Thursday"/>
      <sheetName val="Friday"/>
      <sheetName val="Saturday"/>
      <sheetName val="Sunday"/>
      <sheetName val="Shortfalls"/>
      <sheetName val="Client Requirment"/>
      <sheetName val="Scheduled"/>
      <sheetName val="Forecast(Calls)"/>
      <sheetName val="Example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4">
          <cell r="C4">
            <v>420.44711551991003</v>
          </cell>
          <cell r="D4">
            <v>578.10407344871226</v>
          </cell>
          <cell r="E4">
            <v>482.13896862248498</v>
          </cell>
          <cell r="F4">
            <v>428.15859715773195</v>
          </cell>
          <cell r="G4">
            <v>485.56629379485003</v>
          </cell>
          <cell r="H4">
            <v>233.6578936260025</v>
          </cell>
          <cell r="I4">
            <v>114.55834388630929</v>
          </cell>
          <cell r="L4">
            <v>301.77308216306847</v>
          </cell>
          <cell r="M4">
            <v>332.16503353594635</v>
          </cell>
          <cell r="N4">
            <v>332.92483232026831</v>
          </cell>
          <cell r="O4">
            <v>316.96905784950746</v>
          </cell>
          <cell r="P4">
            <v>291.13589918256133</v>
          </cell>
          <cell r="Q4">
            <v>131.57815447495284</v>
          </cell>
          <cell r="R4">
            <v>74.593245650806963</v>
          </cell>
          <cell r="U4">
            <v>265.06880000000001</v>
          </cell>
          <cell r="V4">
            <v>221.69368751785206</v>
          </cell>
          <cell r="W4">
            <v>228.19631941894161</v>
          </cell>
          <cell r="X4">
            <v>209.338686905782</v>
          </cell>
          <cell r="Y4">
            <v>222.99421389806992</v>
          </cell>
          <cell r="Z4">
            <v>96.843155016933935</v>
          </cell>
          <cell r="AA4">
            <v>49.427694631279522</v>
          </cell>
        </row>
        <row r="5">
          <cell r="B5">
            <v>0.35416666666666669</v>
          </cell>
          <cell r="C5">
            <v>12.275828190362335</v>
          </cell>
          <cell r="D5">
            <v>15.315734321272579</v>
          </cell>
          <cell r="E5">
            <v>11.770119487167353</v>
          </cell>
          <cell r="F5">
            <v>13.551808809120871</v>
          </cell>
          <cell r="G5">
            <v>12.405883847594536</v>
          </cell>
          <cell r="H5">
            <v>2.1377666388472321</v>
          </cell>
          <cell r="I5">
            <v>0</v>
          </cell>
          <cell r="K5">
            <v>0.35416666666666669</v>
          </cell>
          <cell r="L5">
            <v>3.890708553270827</v>
          </cell>
          <cell r="M5">
            <v>12.044662779305067</v>
          </cell>
          <cell r="N5">
            <v>8.1485098819646105</v>
          </cell>
          <cell r="O5">
            <v>10.05879666976297</v>
          </cell>
          <cell r="P5">
            <v>9.8160762942779289</v>
          </cell>
          <cell r="Q5">
            <v>3.8890094918705271</v>
          </cell>
          <cell r="R5">
            <v>0</v>
          </cell>
          <cell r="T5">
            <v>0.35416666666666669</v>
          </cell>
          <cell r="U5">
            <v>4.6417577880184329</v>
          </cell>
          <cell r="V5">
            <v>6.6465225464733209</v>
          </cell>
          <cell r="W5">
            <v>6.5524536162742271</v>
          </cell>
          <cell r="X5">
            <v>3.7105823380640826</v>
          </cell>
          <cell r="Y5">
            <v>3.9725810076853318</v>
          </cell>
          <cell r="Z5">
            <v>2.6838749658272683</v>
          </cell>
          <cell r="AA5">
            <v>0</v>
          </cell>
        </row>
        <row r="6">
          <cell r="B6">
            <v>0.375</v>
          </cell>
          <cell r="C6">
            <v>15.152975422478507</v>
          </cell>
          <cell r="D6">
            <v>29.073936338686927</v>
          </cell>
          <cell r="E6">
            <v>24.194134501399557</v>
          </cell>
          <cell r="F6">
            <v>23.961169198735451</v>
          </cell>
          <cell r="G6">
            <v>23.571179310429617</v>
          </cell>
          <cell r="H6">
            <v>12.185269841429223</v>
          </cell>
          <cell r="I6">
            <v>2.0781558981643404</v>
          </cell>
          <cell r="K6">
            <v>0.375</v>
          </cell>
          <cell r="L6">
            <v>9.7267713831770664</v>
          </cell>
          <cell r="M6">
            <v>13.650617816545742</v>
          </cell>
          <cell r="N6">
            <v>14.550910503508232</v>
          </cell>
          <cell r="O6">
            <v>14.503381244774513</v>
          </cell>
          <cell r="P6">
            <v>14.054836512261581</v>
          </cell>
          <cell r="Q6">
            <v>4.753233823397311</v>
          </cell>
          <cell r="R6">
            <v>2.2528161438163177</v>
          </cell>
          <cell r="T6">
            <v>0.375</v>
          </cell>
          <cell r="U6">
            <v>9.2835155760368657</v>
          </cell>
          <cell r="V6">
            <v>9.4337739369298745</v>
          </cell>
          <cell r="W6">
            <v>11.395571506563874</v>
          </cell>
          <cell r="X6">
            <v>9.5856710399988803</v>
          </cell>
          <cell r="Y6">
            <v>12.182581756901683</v>
          </cell>
          <cell r="Z6">
            <v>3.8021562015886299</v>
          </cell>
          <cell r="AA6">
            <v>1.5719054829735535</v>
          </cell>
        </row>
        <row r="7">
          <cell r="B7">
            <v>0.39583333333333298</v>
          </cell>
          <cell r="C7">
            <v>21.674509148608497</v>
          </cell>
          <cell r="D7">
            <v>29.593113773306335</v>
          </cell>
          <cell r="E7">
            <v>31.38698529911294</v>
          </cell>
          <cell r="F7">
            <v>21.997138936544022</v>
          </cell>
          <cell r="G7">
            <v>21.83435557176638</v>
          </cell>
          <cell r="H7">
            <v>14.750589808045904</v>
          </cell>
          <cell r="I7">
            <v>2.8574643599759679</v>
          </cell>
          <cell r="K7">
            <v>0.39583333333333298</v>
          </cell>
          <cell r="L7">
            <v>16.049172782242159</v>
          </cell>
          <cell r="M7">
            <v>21.948052175622568</v>
          </cell>
          <cell r="N7">
            <v>16.297019763929221</v>
          </cell>
          <cell r="O7">
            <v>15.439083260566417</v>
          </cell>
          <cell r="P7">
            <v>18.29359673024523</v>
          </cell>
          <cell r="Q7">
            <v>9.0743554810312297</v>
          </cell>
          <cell r="R7">
            <v>4.0050064778956749</v>
          </cell>
          <cell r="T7">
            <v>0.39583333333333298</v>
          </cell>
          <cell r="U7">
            <v>13.192364239631338</v>
          </cell>
          <cell r="V7">
            <v>12.864237186722557</v>
          </cell>
          <cell r="W7">
            <v>16.23868939685352</v>
          </cell>
          <cell r="X7">
            <v>12.05939259870827</v>
          </cell>
          <cell r="Y7">
            <v>11.917743023055994</v>
          </cell>
          <cell r="Z7">
            <v>6.0387186731113536</v>
          </cell>
          <cell r="AA7">
            <v>1.7465616477483927</v>
          </cell>
        </row>
        <row r="8">
          <cell r="B8">
            <v>0.41666666666666702</v>
          </cell>
          <cell r="C8">
            <v>25.127085827147901</v>
          </cell>
          <cell r="D8">
            <v>33.746533250261614</v>
          </cell>
          <cell r="E8">
            <v>21.14262204176358</v>
          </cell>
          <cell r="F8">
            <v>21.997138936544022</v>
          </cell>
          <cell r="G8">
            <v>22.578708602622051</v>
          </cell>
          <cell r="H8">
            <v>18.171016430201473</v>
          </cell>
          <cell r="I8">
            <v>11.429857439903872</v>
          </cell>
          <cell r="K8">
            <v>0.41666666666666702</v>
          </cell>
          <cell r="L8">
            <v>20.912558473830696</v>
          </cell>
          <cell r="M8">
            <v>20.877415484128782</v>
          </cell>
          <cell r="N8">
            <v>19.789238284771194</v>
          </cell>
          <cell r="O8">
            <v>19.649742331629984</v>
          </cell>
          <cell r="P8">
            <v>16.285762942779293</v>
          </cell>
          <cell r="Q8">
            <v>6.0495703206874873</v>
          </cell>
          <cell r="R8">
            <v>4.2553193827641556</v>
          </cell>
          <cell r="T8">
            <v>0.41666666666666702</v>
          </cell>
          <cell r="U8">
            <v>11.726545990783411</v>
          </cell>
          <cell r="V8">
            <v>15.008276717842982</v>
          </cell>
          <cell r="W8">
            <v>14.814242958533036</v>
          </cell>
          <cell r="X8">
            <v>11.750177403869595</v>
          </cell>
          <cell r="Y8">
            <v>11.388065555364616</v>
          </cell>
          <cell r="Z8">
            <v>6.0387186731113536</v>
          </cell>
          <cell r="AA8">
            <v>3.143810965947107</v>
          </cell>
        </row>
        <row r="9">
          <cell r="B9">
            <v>0.4375</v>
          </cell>
          <cell r="C9">
            <v>23.400797487878201</v>
          </cell>
          <cell r="D9">
            <v>35.823242988739246</v>
          </cell>
          <cell r="E9">
            <v>28.117507663788675</v>
          </cell>
          <cell r="F9">
            <v>18.069078412161161</v>
          </cell>
          <cell r="G9">
            <v>24.067414664333398</v>
          </cell>
          <cell r="H9">
            <v>15.81947312746952</v>
          </cell>
          <cell r="I9">
            <v>9.0919320544689892</v>
          </cell>
          <cell r="K9">
            <v>0.4375</v>
          </cell>
          <cell r="L9">
            <v>18.237696343457003</v>
          </cell>
          <cell r="M9">
            <v>18.200823755394321</v>
          </cell>
          <cell r="N9">
            <v>16.297019763929221</v>
          </cell>
          <cell r="O9">
            <v>15.673008764514393</v>
          </cell>
          <cell r="P9">
            <v>14.947207084468664</v>
          </cell>
          <cell r="Q9">
            <v>7.1298507350959675</v>
          </cell>
          <cell r="R9">
            <v>8.2603258606598313</v>
          </cell>
          <cell r="T9">
            <v>0.4375</v>
          </cell>
          <cell r="U9">
            <v>12.215152073732719</v>
          </cell>
          <cell r="V9">
            <v>11.149005561826215</v>
          </cell>
          <cell r="W9">
            <v>14.814242958533036</v>
          </cell>
          <cell r="X9">
            <v>10.513316624514902</v>
          </cell>
          <cell r="Y9">
            <v>16.420001498432704</v>
          </cell>
          <cell r="Z9">
            <v>6.4860311674158977</v>
          </cell>
          <cell r="AA9">
            <v>4.7157164489206602</v>
          </cell>
        </row>
        <row r="10">
          <cell r="B10">
            <v>0.45833333333333298</v>
          </cell>
          <cell r="C10">
            <v>26.277944719994373</v>
          </cell>
          <cell r="D10">
            <v>29.593113773306335</v>
          </cell>
          <cell r="E10">
            <v>28.553438015165245</v>
          </cell>
          <cell r="F10">
            <v>22.389944988982307</v>
          </cell>
          <cell r="G10">
            <v>27.541062141659864</v>
          </cell>
          <cell r="H10">
            <v>15.81947312746952</v>
          </cell>
          <cell r="I10">
            <v>11.949396414444958</v>
          </cell>
          <cell r="K10">
            <v>0.45833333333333298</v>
          </cell>
          <cell r="L10">
            <v>16.049172782242159</v>
          </cell>
          <cell r="M10">
            <v>19.53911961976155</v>
          </cell>
          <cell r="N10">
            <v>20.662292914981691</v>
          </cell>
          <cell r="O10">
            <v>17.778338300046176</v>
          </cell>
          <cell r="P10">
            <v>16.955040871934603</v>
          </cell>
          <cell r="Q10">
            <v>9.0743554810312297</v>
          </cell>
          <cell r="R10">
            <v>6.2578226217119939</v>
          </cell>
          <cell r="T10">
            <v>0.45833333333333298</v>
          </cell>
          <cell r="U10">
            <v>21.742970691244238</v>
          </cell>
          <cell r="V10">
            <v>10.076985796266003</v>
          </cell>
          <cell r="W10">
            <v>16.808467972181717</v>
          </cell>
          <cell r="X10">
            <v>10.204101429676228</v>
          </cell>
          <cell r="Y10">
            <v>10.59354935382755</v>
          </cell>
          <cell r="Z10">
            <v>8.2752811446340768</v>
          </cell>
          <cell r="AA10">
            <v>2.2705301420729107</v>
          </cell>
        </row>
        <row r="11">
          <cell r="B11">
            <v>0.47916666666666702</v>
          </cell>
          <cell r="C11">
            <v>23.976226934301437</v>
          </cell>
          <cell r="D11">
            <v>27.5164040348287</v>
          </cell>
          <cell r="E11">
            <v>27.899542488100391</v>
          </cell>
          <cell r="F11">
            <v>21.604332884105737</v>
          </cell>
          <cell r="G11">
            <v>25.059885372140958</v>
          </cell>
          <cell r="H11">
            <v>14.750589808045904</v>
          </cell>
          <cell r="I11">
            <v>8.052854105386821</v>
          </cell>
          <cell r="K11">
            <v>0.47916666666666702</v>
          </cell>
          <cell r="L11">
            <v>16.778680635980443</v>
          </cell>
          <cell r="M11">
            <v>16.862527891027092</v>
          </cell>
          <cell r="N11">
            <v>19.498220074701027</v>
          </cell>
          <cell r="O11">
            <v>20.351518843473912</v>
          </cell>
          <cell r="P11">
            <v>15.170299727520439</v>
          </cell>
          <cell r="Q11">
            <v>7.3459068179776628</v>
          </cell>
          <cell r="R11">
            <v>5.5068839071065536</v>
          </cell>
          <cell r="T11">
            <v>0.47916666666666702</v>
          </cell>
          <cell r="U11">
            <v>12.70375815668203</v>
          </cell>
          <cell r="V11">
            <v>11.363409514938258</v>
          </cell>
          <cell r="W11">
            <v>13.674685807876648</v>
          </cell>
          <cell r="X11">
            <v>10.513316624514902</v>
          </cell>
          <cell r="Y11">
            <v>11.917743023055994</v>
          </cell>
          <cell r="Z11">
            <v>4.2494686958931744</v>
          </cell>
          <cell r="AA11">
            <v>4.0170917898213032</v>
          </cell>
        </row>
        <row r="12">
          <cell r="B12">
            <v>0.5</v>
          </cell>
          <cell r="C12">
            <v>22.249938595031733</v>
          </cell>
          <cell r="D12">
            <v>36.342420423358654</v>
          </cell>
          <cell r="E12">
            <v>25.501925555529262</v>
          </cell>
          <cell r="F12">
            <v>22.782751041420592</v>
          </cell>
          <cell r="G12">
            <v>23.571179310429617</v>
          </cell>
          <cell r="H12">
            <v>13.681706488622284</v>
          </cell>
          <cell r="I12">
            <v>7.7930846181162776</v>
          </cell>
          <cell r="K12">
            <v>0.5</v>
          </cell>
          <cell r="L12">
            <v>15.562834213083308</v>
          </cell>
          <cell r="M12">
            <v>15.524232026659861</v>
          </cell>
          <cell r="N12">
            <v>17.461092604209878</v>
          </cell>
          <cell r="O12">
            <v>20.351518843473912</v>
          </cell>
          <cell r="P12">
            <v>14.054836512261581</v>
          </cell>
          <cell r="Q12">
            <v>8.4261872323861429</v>
          </cell>
          <cell r="R12">
            <v>6.7584484314489526</v>
          </cell>
          <cell r="T12">
            <v>0.5</v>
          </cell>
          <cell r="U12">
            <v>14.169576405529956</v>
          </cell>
          <cell r="V12">
            <v>11.363409514938258</v>
          </cell>
          <cell r="W12">
            <v>9.4013464929151969</v>
          </cell>
          <cell r="X12">
            <v>15.769974936772353</v>
          </cell>
          <cell r="Y12">
            <v>13.241936692284439</v>
          </cell>
          <cell r="Z12">
            <v>2.9075312129795403</v>
          </cell>
          <cell r="AA12">
            <v>3.143810965947107</v>
          </cell>
        </row>
        <row r="13">
          <cell r="B13">
            <v>0.52083333333333304</v>
          </cell>
          <cell r="C13">
            <v>23.784417118827026</v>
          </cell>
          <cell r="D13">
            <v>30.891057359854855</v>
          </cell>
          <cell r="E13">
            <v>22.232447920205001</v>
          </cell>
          <cell r="F13">
            <v>24.943184329831169</v>
          </cell>
          <cell r="G13">
            <v>24.811767695189072</v>
          </cell>
          <cell r="H13">
            <v>14.750589808045904</v>
          </cell>
          <cell r="I13">
            <v>10.131010003551161</v>
          </cell>
          <cell r="K13">
            <v>0.52083333333333304</v>
          </cell>
          <cell r="L13">
            <v>16.049172782242159</v>
          </cell>
          <cell r="M13">
            <v>13.650617816545742</v>
          </cell>
          <cell r="N13">
            <v>14.841928713578396</v>
          </cell>
          <cell r="O13">
            <v>16.842636284254272</v>
          </cell>
          <cell r="P13">
            <v>16.508855585831064</v>
          </cell>
          <cell r="Q13">
            <v>6.4816824864508789</v>
          </cell>
          <cell r="R13">
            <v>2.5031290486847975</v>
          </cell>
          <cell r="T13">
            <v>0.52083333333333304</v>
          </cell>
          <cell r="U13">
            <v>10.993636866359447</v>
          </cell>
          <cell r="V13">
            <v>12.43542928049847</v>
          </cell>
          <cell r="W13">
            <v>11.965350081892067</v>
          </cell>
          <cell r="X13">
            <v>14.84232935225633</v>
          </cell>
          <cell r="Y13">
            <v>12.182581756901683</v>
          </cell>
          <cell r="Z13">
            <v>6.4860311674158977</v>
          </cell>
          <cell r="AA13">
            <v>4.0170917898213032</v>
          </cell>
        </row>
        <row r="14">
          <cell r="B14">
            <v>0.54166666666666696</v>
          </cell>
          <cell r="C14">
            <v>20.523650255762028</v>
          </cell>
          <cell r="D14">
            <v>35.044476836810134</v>
          </cell>
          <cell r="E14">
            <v>22.886343447269851</v>
          </cell>
          <cell r="F14">
            <v>27.103617618241742</v>
          </cell>
          <cell r="G14">
            <v>23.323061633477725</v>
          </cell>
          <cell r="H14">
            <v>13.89548315250701</v>
          </cell>
          <cell r="I14">
            <v>7.2735456435751935</v>
          </cell>
          <cell r="K14">
            <v>0.54166666666666696</v>
          </cell>
          <cell r="L14">
            <v>12.158464228971335</v>
          </cell>
          <cell r="M14">
            <v>16.594868718153649</v>
          </cell>
          <cell r="N14">
            <v>16.879056184069547</v>
          </cell>
          <cell r="O14">
            <v>21.053295355317839</v>
          </cell>
          <cell r="P14">
            <v>16.955040871934603</v>
          </cell>
          <cell r="Q14">
            <v>6.6977385693325751</v>
          </cell>
          <cell r="R14">
            <v>4.5056322876326353</v>
          </cell>
          <cell r="T14">
            <v>0.54166666666666696</v>
          </cell>
          <cell r="U14">
            <v>11.726545990783411</v>
          </cell>
          <cell r="V14">
            <v>13.507449046058683</v>
          </cell>
          <cell r="W14">
            <v>13.959575095540746</v>
          </cell>
          <cell r="X14">
            <v>16.3884053264497</v>
          </cell>
          <cell r="Y14">
            <v>11.123226821518928</v>
          </cell>
          <cell r="Z14">
            <v>6.7096874145681697</v>
          </cell>
          <cell r="AA14">
            <v>3.4931232954967855</v>
          </cell>
        </row>
        <row r="15">
          <cell r="B15">
            <v>0.5625</v>
          </cell>
          <cell r="C15">
            <v>23.208987672403794</v>
          </cell>
          <cell r="D15">
            <v>30.112291207925743</v>
          </cell>
          <cell r="E15">
            <v>22.668378271581567</v>
          </cell>
          <cell r="F15">
            <v>18.069078412161161</v>
          </cell>
          <cell r="G15">
            <v>22.330590925670158</v>
          </cell>
          <cell r="H15">
            <v>9.1923965470430993</v>
          </cell>
          <cell r="I15">
            <v>7.2735456435751935</v>
          </cell>
          <cell r="K15">
            <v>0.5625</v>
          </cell>
          <cell r="L15">
            <v>18.967204197195283</v>
          </cell>
          <cell r="M15">
            <v>14.988913680912972</v>
          </cell>
          <cell r="N15">
            <v>18.043129024350208</v>
          </cell>
          <cell r="O15">
            <v>19.88366783557796</v>
          </cell>
          <cell r="P15">
            <v>15.616485013623977</v>
          </cell>
          <cell r="Q15">
            <v>4.753233823397311</v>
          </cell>
          <cell r="R15">
            <v>3.2540677632902359</v>
          </cell>
          <cell r="T15">
            <v>0.5625</v>
          </cell>
          <cell r="U15">
            <v>16.856909861751156</v>
          </cell>
          <cell r="V15">
            <v>12.221025327386428</v>
          </cell>
          <cell r="W15">
            <v>10.825792931235679</v>
          </cell>
          <cell r="X15">
            <v>9.8948862348375553</v>
          </cell>
          <cell r="Y15">
            <v>12.447420490747373</v>
          </cell>
          <cell r="Z15">
            <v>4.4731249430454465</v>
          </cell>
          <cell r="AA15">
            <v>1.921217812523232</v>
          </cell>
        </row>
        <row r="16">
          <cell r="B16">
            <v>0.58333333333333304</v>
          </cell>
          <cell r="C16">
            <v>18.989171731966739</v>
          </cell>
          <cell r="D16">
            <v>28.554758904067516</v>
          </cell>
          <cell r="E16">
            <v>27.245646961035536</v>
          </cell>
          <cell r="F16">
            <v>24.55037827739288</v>
          </cell>
          <cell r="G16">
            <v>23.819296987381502</v>
          </cell>
          <cell r="H16">
            <v>12.826599833083394</v>
          </cell>
          <cell r="I16">
            <v>4.6758507708697659</v>
          </cell>
          <cell r="K16">
            <v>0.58333333333333304</v>
          </cell>
          <cell r="L16">
            <v>16.049172782242159</v>
          </cell>
          <cell r="M16">
            <v>19.271460446888106</v>
          </cell>
          <cell r="N16">
            <v>21.244329335122018</v>
          </cell>
          <cell r="O16">
            <v>16.842636284254272</v>
          </cell>
          <cell r="P16">
            <v>14.501021798365125</v>
          </cell>
          <cell r="Q16">
            <v>8.4261872323861429</v>
          </cell>
          <cell r="R16">
            <v>2.0025032389478374</v>
          </cell>
          <cell r="T16">
            <v>0.58333333333333304</v>
          </cell>
          <cell r="U16">
            <v>15.635394654377881</v>
          </cell>
          <cell r="V16">
            <v>13.293045092946642</v>
          </cell>
          <cell r="W16">
            <v>12.250239369556164</v>
          </cell>
          <cell r="X16">
            <v>13.296253378062966</v>
          </cell>
          <cell r="Y16">
            <v>14.036452893821505</v>
          </cell>
          <cell r="Z16">
            <v>6.4860311674158977</v>
          </cell>
          <cell r="AA16">
            <v>3.4931232954967855</v>
          </cell>
        </row>
        <row r="17">
          <cell r="B17">
            <v>0.60416666666666696</v>
          </cell>
          <cell r="C17">
            <v>20.523650255762028</v>
          </cell>
          <cell r="D17">
            <v>27.7759927521384</v>
          </cell>
          <cell r="E17">
            <v>28.989368366541814</v>
          </cell>
          <cell r="F17">
            <v>21.800735910324878</v>
          </cell>
          <cell r="G17">
            <v>23.074943956525832</v>
          </cell>
          <cell r="H17">
            <v>13.040376496968117</v>
          </cell>
          <cell r="I17">
            <v>7.2735456435751935</v>
          </cell>
          <cell r="K17">
            <v>0.60416666666666696</v>
          </cell>
          <cell r="L17">
            <v>19.210373481774706</v>
          </cell>
          <cell r="M17">
            <v>18.468482928267768</v>
          </cell>
          <cell r="N17">
            <v>16.588037973999384</v>
          </cell>
          <cell r="O17">
            <v>12.631977213190703</v>
          </cell>
          <cell r="P17">
            <v>14.054836512261581</v>
          </cell>
          <cell r="Q17">
            <v>7.1298507350959675</v>
          </cell>
          <cell r="R17">
            <v>4.2553193827641556</v>
          </cell>
          <cell r="T17">
            <v>0.60416666666666696</v>
          </cell>
          <cell r="U17">
            <v>15.879697695852535</v>
          </cell>
          <cell r="V17">
            <v>10.72019765560213</v>
          </cell>
          <cell r="W17">
            <v>12.820017944884359</v>
          </cell>
          <cell r="X17">
            <v>9.8948862348375553</v>
          </cell>
          <cell r="Y17">
            <v>12.977097958438749</v>
          </cell>
          <cell r="Z17">
            <v>5.5914061788068077</v>
          </cell>
          <cell r="AA17">
            <v>2.9691548011722677</v>
          </cell>
        </row>
        <row r="18">
          <cell r="B18">
            <v>0.625</v>
          </cell>
          <cell r="C18">
            <v>19.756410993864385</v>
          </cell>
          <cell r="D18">
            <v>27.256815317518992</v>
          </cell>
          <cell r="E18">
            <v>26.373786258282404</v>
          </cell>
          <cell r="F18">
            <v>17.872675385942017</v>
          </cell>
          <cell r="G18">
            <v>27.292944464707972</v>
          </cell>
          <cell r="H18">
            <v>13.467929824737563</v>
          </cell>
          <cell r="I18">
            <v>9.0919320544689892</v>
          </cell>
          <cell r="K18">
            <v>0.625</v>
          </cell>
          <cell r="L18">
            <v>17.508188489718719</v>
          </cell>
          <cell r="M18">
            <v>16.059550372406754</v>
          </cell>
          <cell r="N18">
            <v>17.752110814280041</v>
          </cell>
          <cell r="O18">
            <v>12.631977213190703</v>
          </cell>
          <cell r="P18">
            <v>16.731948228882835</v>
          </cell>
          <cell r="Q18">
            <v>7.1298507350959675</v>
          </cell>
          <cell r="R18">
            <v>5.0062580973695949</v>
          </cell>
          <cell r="T18">
            <v>0.625</v>
          </cell>
          <cell r="U18">
            <v>15.635394654377881</v>
          </cell>
          <cell r="V18">
            <v>10.505793702490088</v>
          </cell>
          <cell r="W18">
            <v>9.6862357805792918</v>
          </cell>
          <cell r="X18">
            <v>6.8027342864508196</v>
          </cell>
          <cell r="Y18">
            <v>11.917743023055994</v>
          </cell>
          <cell r="Z18">
            <v>6.9333436617204427</v>
          </cell>
          <cell r="AA18">
            <v>3.6677794602716247</v>
          </cell>
        </row>
        <row r="19">
          <cell r="B19">
            <v>0.64583333333333404</v>
          </cell>
          <cell r="C19">
            <v>21.674509148608497</v>
          </cell>
          <cell r="D19">
            <v>27.256815317518992</v>
          </cell>
          <cell r="E19">
            <v>25.71989073121755</v>
          </cell>
          <cell r="F19">
            <v>22.389944988982307</v>
          </cell>
          <cell r="G19">
            <v>31.759062649842004</v>
          </cell>
          <cell r="H19">
            <v>15.17814313581535</v>
          </cell>
          <cell r="I19">
            <v>7.7930846181162776</v>
          </cell>
          <cell r="K19">
            <v>0.64583333333333404</v>
          </cell>
          <cell r="L19">
            <v>19.696712050933559</v>
          </cell>
          <cell r="M19">
            <v>20.609756311255335</v>
          </cell>
          <cell r="N19">
            <v>16.588037973999384</v>
          </cell>
          <cell r="O19">
            <v>14.035530236878561</v>
          </cell>
          <cell r="P19">
            <v>12.493188010899186</v>
          </cell>
          <cell r="Q19">
            <v>7.7780189837410543</v>
          </cell>
          <cell r="R19">
            <v>4.5056322876326353</v>
          </cell>
          <cell r="T19">
            <v>0.64583333333333404</v>
          </cell>
          <cell r="U19">
            <v>16.124000737327187</v>
          </cell>
          <cell r="V19">
            <v>8.361754171369661</v>
          </cell>
          <cell r="W19">
            <v>5.6977857532819369</v>
          </cell>
          <cell r="X19">
            <v>7.1119494812894919</v>
          </cell>
          <cell r="Y19">
            <v>8.4748394830620413</v>
          </cell>
          <cell r="Z19">
            <v>5.1440936845022636</v>
          </cell>
          <cell r="AA19">
            <v>1.3972493181987142</v>
          </cell>
        </row>
        <row r="20">
          <cell r="B20">
            <v>0.66666666666666696</v>
          </cell>
          <cell r="C20">
            <v>23.976226934301437</v>
          </cell>
          <cell r="D20">
            <v>26.997226600209288</v>
          </cell>
          <cell r="E20">
            <v>23.540238974334706</v>
          </cell>
          <cell r="F20">
            <v>26.121602487146028</v>
          </cell>
          <cell r="G20">
            <v>27.789179818611757</v>
          </cell>
          <cell r="H20">
            <v>13.467929824737563</v>
          </cell>
          <cell r="I20">
            <v>4.6758507708697659</v>
          </cell>
          <cell r="K20">
            <v>0.66666666666666696</v>
          </cell>
          <cell r="L20">
            <v>18.480865628036426</v>
          </cell>
          <cell r="M20">
            <v>16.327209545280201</v>
          </cell>
          <cell r="N20">
            <v>15.714983343788891</v>
          </cell>
          <cell r="O20">
            <v>14.269455740826535</v>
          </cell>
          <cell r="P20">
            <v>14.054836512261581</v>
          </cell>
          <cell r="Q20">
            <v>6.6977385693325751</v>
          </cell>
          <cell r="R20">
            <v>4.0050064778956749</v>
          </cell>
          <cell r="T20">
            <v>0.66666666666666696</v>
          </cell>
          <cell r="U20">
            <v>18.32272811059908</v>
          </cell>
          <cell r="V20">
            <v>11.149005561826215</v>
          </cell>
          <cell r="W20">
            <v>10.256014355907487</v>
          </cell>
          <cell r="X20">
            <v>9.5856710399988803</v>
          </cell>
          <cell r="Y20">
            <v>11.652904289210307</v>
          </cell>
          <cell r="Z20">
            <v>4.4731249430454465</v>
          </cell>
          <cell r="AA20">
            <v>1.3972493181987142</v>
          </cell>
        </row>
        <row r="21">
          <cell r="B21">
            <v>0.6875</v>
          </cell>
          <cell r="C21">
            <v>23.784417118827026</v>
          </cell>
          <cell r="D21">
            <v>29.073936338686927</v>
          </cell>
          <cell r="E21">
            <v>26.80971660965897</v>
          </cell>
          <cell r="F21">
            <v>22.389944988982307</v>
          </cell>
          <cell r="G21">
            <v>33.744004065457133</v>
          </cell>
          <cell r="H21">
            <v>10.688833194236162</v>
          </cell>
          <cell r="I21">
            <v>0.77930846181162772</v>
          </cell>
          <cell r="K21">
            <v>0.6875</v>
          </cell>
          <cell r="L21">
            <v>14.590157074765601</v>
          </cell>
          <cell r="M21">
            <v>13.115299470798851</v>
          </cell>
          <cell r="N21">
            <v>14.841928713578396</v>
          </cell>
          <cell r="O21">
            <v>19.181891323734032</v>
          </cell>
          <cell r="P21">
            <v>15.170299727520439</v>
          </cell>
          <cell r="Q21">
            <v>6.4816824864508789</v>
          </cell>
          <cell r="R21">
            <v>1.0012516194739187</v>
          </cell>
          <cell r="T21">
            <v>0.6875</v>
          </cell>
          <cell r="U21">
            <v>14.658182488479264</v>
          </cell>
          <cell r="V21">
            <v>11.363409514938258</v>
          </cell>
          <cell r="W21">
            <v>13.959575095540746</v>
          </cell>
          <cell r="X21">
            <v>13.605468572901639</v>
          </cell>
          <cell r="Y21">
            <v>11.652904289210307</v>
          </cell>
          <cell r="Z21">
            <v>4.2494686958931744</v>
          </cell>
          <cell r="AA21">
            <v>1.5719054829735535</v>
          </cell>
        </row>
        <row r="22">
          <cell r="B22">
            <v>0.70833333333333404</v>
          </cell>
          <cell r="C22">
            <v>20.907269886710857</v>
          </cell>
          <cell r="D22">
            <v>29.852702490616043</v>
          </cell>
          <cell r="E22">
            <v>25.71989073121755</v>
          </cell>
          <cell r="F22">
            <v>20.425914726790879</v>
          </cell>
          <cell r="G22">
            <v>26.05235607994852</v>
          </cell>
          <cell r="H22">
            <v>5.5581932610028035</v>
          </cell>
          <cell r="I22">
            <v>0.77930846181162772</v>
          </cell>
          <cell r="K22">
            <v>0.70833333333333404</v>
          </cell>
          <cell r="L22">
            <v>14.346987790186175</v>
          </cell>
          <cell r="M22">
            <v>13.382958643672298</v>
          </cell>
          <cell r="N22">
            <v>18.625165444490534</v>
          </cell>
          <cell r="O22">
            <v>11.930200701346777</v>
          </cell>
          <cell r="P22">
            <v>17.178133514986378</v>
          </cell>
          <cell r="Q22">
            <v>5.4014020720423996</v>
          </cell>
          <cell r="R22">
            <v>2.5031290486847975</v>
          </cell>
          <cell r="T22">
            <v>0.70833333333333404</v>
          </cell>
          <cell r="U22">
            <v>11.482242949308757</v>
          </cell>
          <cell r="V22">
            <v>13.721852999170727</v>
          </cell>
          <cell r="W22">
            <v>11.395571506563874</v>
          </cell>
          <cell r="X22">
            <v>9.8948862348375553</v>
          </cell>
          <cell r="Y22">
            <v>14.036452893821505</v>
          </cell>
          <cell r="Z22">
            <v>3.1311874601318128</v>
          </cell>
          <cell r="AA22">
            <v>2.0958739772980715</v>
          </cell>
        </row>
        <row r="23">
          <cell r="B23">
            <v>0.72916666666666696</v>
          </cell>
          <cell r="C23">
            <v>19.564601178389974</v>
          </cell>
          <cell r="D23">
            <v>28.295170186757815</v>
          </cell>
          <cell r="E23">
            <v>19.834830987633872</v>
          </cell>
          <cell r="F23">
            <v>19.051093543256876</v>
          </cell>
          <cell r="G23">
            <v>25.059885372140958</v>
          </cell>
          <cell r="H23">
            <v>1.4964366471930626</v>
          </cell>
          <cell r="I23">
            <v>1.5586169236232554</v>
          </cell>
          <cell r="K23">
            <v>0.72916666666666696</v>
          </cell>
          <cell r="L23">
            <v>11.185787090653628</v>
          </cell>
          <cell r="M23">
            <v>16.594868718153649</v>
          </cell>
          <cell r="N23">
            <v>16.006001553859054</v>
          </cell>
          <cell r="O23">
            <v>12.865902717138679</v>
          </cell>
          <cell r="P23">
            <v>11.600817438692097</v>
          </cell>
          <cell r="Q23">
            <v>4.9692899062790072</v>
          </cell>
          <cell r="R23">
            <v>3.754693573027196</v>
          </cell>
          <cell r="T23">
            <v>0.72916666666666696</v>
          </cell>
          <cell r="U23">
            <v>9.5278186175115209</v>
          </cell>
          <cell r="V23">
            <v>9.2193699838178311</v>
          </cell>
          <cell r="W23">
            <v>8.2617893422588082</v>
          </cell>
          <cell r="X23">
            <v>8.3488102606441874</v>
          </cell>
          <cell r="Y23">
            <v>6.8858070799879076</v>
          </cell>
          <cell r="Z23">
            <v>1.3419374829136341</v>
          </cell>
          <cell r="AA23">
            <v>2.7944986363974285</v>
          </cell>
        </row>
        <row r="24">
          <cell r="B24">
            <v>0.75</v>
          </cell>
          <cell r="C24">
            <v>13.618496898683215</v>
          </cell>
          <cell r="D24">
            <v>19.988331232847262</v>
          </cell>
          <cell r="E24">
            <v>11.552154311479068</v>
          </cell>
          <cell r="F24">
            <v>17.087063281065447</v>
          </cell>
          <cell r="G24">
            <v>15.879531324921002</v>
          </cell>
          <cell r="H24">
            <v>2.7790966305014018</v>
          </cell>
          <cell r="I24">
            <v>0</v>
          </cell>
          <cell r="K24">
            <v>0.75</v>
          </cell>
          <cell r="L24">
            <v>6.3224013990650931</v>
          </cell>
          <cell r="M24">
            <v>14.453595335166082</v>
          </cell>
          <cell r="N24">
            <v>13.095819453157407</v>
          </cell>
          <cell r="O24">
            <v>10.994498685554872</v>
          </cell>
          <cell r="P24">
            <v>6.6927792915531343</v>
          </cell>
          <cell r="Q24">
            <v>3.8890094918705271</v>
          </cell>
          <cell r="R24">
            <v>0</v>
          </cell>
          <cell r="T24">
            <v>0.75</v>
          </cell>
          <cell r="U24">
            <v>8.5506064516129037</v>
          </cell>
          <cell r="V24">
            <v>7.2897344058094484</v>
          </cell>
          <cell r="W24">
            <v>3.4186714519691619</v>
          </cell>
          <cell r="X24">
            <v>5.5658735070961249</v>
          </cell>
          <cell r="Y24">
            <v>3.9725810076853318</v>
          </cell>
          <cell r="Z24">
            <v>1.3419374829136341</v>
          </cell>
          <cell r="AA24">
            <v>0</v>
          </cell>
        </row>
      </sheetData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ervice Performance"/>
      <sheetName val="Account Performance"/>
      <sheetName val="Service Key Info"/>
      <sheetName val="Account Key Info"/>
      <sheetName val="Overall ASH Breakdown"/>
      <sheetName val="ASH Breakdown Detail"/>
      <sheetName val="Actions "/>
      <sheetName val="SM Interval Data"/>
      <sheetName val="SM Daily Data"/>
      <sheetName val="AM Interval Data"/>
      <sheetName val="AM Daily Data"/>
      <sheetName val="SM ASH"/>
      <sheetName val="AM ASH"/>
      <sheetName val="Input Data"/>
      <sheetName val="Input"/>
      <sheetName val="Example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"/>
      <sheetName val="Input"/>
      <sheetName val="ACCMGT ASH OVERALL"/>
      <sheetName val="SEVMGT ASH OVERALL"/>
      <sheetName val="ACCMGT ASH MWORKS"/>
      <sheetName val="SEVMGT ASH MWORKS"/>
      <sheetName val="ACCMGT ASH FORRES"/>
      <sheetName val="SEVMGT ASH FORRES"/>
      <sheetName val="ACCMGT ASH EBURGH"/>
      <sheetName val="SEVMGT ASH EBURGH"/>
      <sheetName val="ACCMGT_Export"/>
      <sheetName val="SEVMGT_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showGridLines="0" showRowColHeaders="0" workbookViewId="0"/>
  </sheetViews>
  <sheetFormatPr defaultColWidth="0" defaultRowHeight="12.75" customHeight="1" zeroHeight="1" x14ac:dyDescent="0.25"/>
  <cols>
    <col min="1" max="1" width="0.90625" style="206" customWidth="1"/>
    <col min="2" max="4" width="0.36328125" style="206" customWidth="1"/>
    <col min="5" max="5" width="0.54296875" style="206" customWidth="1"/>
    <col min="6" max="6" width="20.6328125" style="206" customWidth="1"/>
    <col min="7" max="7" width="9" style="206" customWidth="1"/>
    <col min="8" max="8" width="1.08984375" style="206" customWidth="1"/>
    <col min="9" max="9" width="2.36328125" style="206" customWidth="1"/>
    <col min="10" max="10" width="10.6328125" style="206" customWidth="1"/>
    <col min="11" max="11" width="15.6328125" style="206" customWidth="1"/>
    <col min="12" max="12" width="13.453125" style="206" customWidth="1"/>
    <col min="13" max="13" width="11.6328125" style="206" customWidth="1"/>
    <col min="14" max="14" width="10.90625" style="206" customWidth="1"/>
    <col min="15" max="15" width="20.6328125" style="206" customWidth="1"/>
    <col min="16" max="16" width="0.54296875" style="206" customWidth="1"/>
    <col min="17" max="19" width="0.36328125" style="206" customWidth="1"/>
    <col min="20" max="20" width="0.90625" style="206" customWidth="1"/>
    <col min="21" max="16384" width="9.08984375" style="207" hidden="1"/>
  </cols>
  <sheetData>
    <row r="1" spans="1:19" ht="5.25" customHeight="1" x14ac:dyDescent="0.25">
      <c r="A1" s="205"/>
    </row>
    <row r="2" spans="1:19" ht="2.15" customHeight="1" x14ac:dyDescent="0.25">
      <c r="B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S2" s="208"/>
    </row>
    <row r="3" spans="1:19" ht="2.15" customHeight="1" x14ac:dyDescent="0.25"/>
    <row r="4" spans="1:19" ht="2.15" customHeight="1" x14ac:dyDescent="0.25">
      <c r="B4" s="208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S4" s="208"/>
    </row>
    <row r="5" spans="1:19" ht="2.15" customHeight="1" x14ac:dyDescent="0.25">
      <c r="B5" s="208"/>
      <c r="D5" s="209"/>
      <c r="Q5" s="209"/>
      <c r="S5" s="208"/>
    </row>
    <row r="6" spans="1:19" ht="15" customHeight="1" x14ac:dyDescent="0.35">
      <c r="B6" s="208"/>
      <c r="D6" s="209"/>
      <c r="M6" s="210"/>
      <c r="N6" s="211"/>
      <c r="O6" s="212"/>
      <c r="Q6" s="209"/>
      <c r="S6" s="208"/>
    </row>
    <row r="7" spans="1:19" ht="15" customHeight="1" x14ac:dyDescent="0.35">
      <c r="B7" s="208"/>
      <c r="D7" s="209"/>
      <c r="M7" s="210"/>
      <c r="N7" s="213"/>
      <c r="O7" s="254" t="s">
        <v>48</v>
      </c>
      <c r="Q7" s="209"/>
      <c r="S7" s="208"/>
    </row>
    <row r="8" spans="1:19" ht="15" customHeight="1" x14ac:dyDescent="0.35">
      <c r="B8" s="208"/>
      <c r="D8" s="209"/>
      <c r="K8" s="207"/>
      <c r="M8" s="210"/>
      <c r="N8" s="213"/>
      <c r="O8" s="255" t="s">
        <v>181</v>
      </c>
      <c r="Q8" s="209"/>
      <c r="S8" s="208"/>
    </row>
    <row r="9" spans="1:19" ht="15" customHeight="1" x14ac:dyDescent="0.35">
      <c r="B9" s="208"/>
      <c r="D9" s="209"/>
      <c r="M9" s="210"/>
      <c r="N9" s="214"/>
      <c r="O9" s="256"/>
      <c r="Q9" s="209"/>
      <c r="S9" s="208"/>
    </row>
    <row r="10" spans="1:19" ht="15" customHeight="1" x14ac:dyDescent="0.35">
      <c r="B10" s="208"/>
      <c r="D10" s="209"/>
      <c r="N10" s="255" t="s">
        <v>49</v>
      </c>
      <c r="O10" s="256" t="s">
        <v>182</v>
      </c>
      <c r="Q10" s="209"/>
      <c r="S10" s="208"/>
    </row>
    <row r="11" spans="1:19" ht="12" customHeight="1" x14ac:dyDescent="0.25">
      <c r="B11" s="208"/>
      <c r="D11" s="209"/>
      <c r="F11" s="207"/>
      <c r="Q11" s="209"/>
      <c r="S11" s="208"/>
    </row>
    <row r="12" spans="1:19" ht="12" customHeight="1" x14ac:dyDescent="0.25">
      <c r="B12" s="208"/>
      <c r="D12" s="209"/>
      <c r="Q12" s="209"/>
      <c r="S12" s="208"/>
    </row>
    <row r="13" spans="1:19" ht="12" customHeight="1" x14ac:dyDescent="0.25">
      <c r="B13" s="208"/>
      <c r="D13" s="209"/>
      <c r="J13" s="207"/>
      <c r="Q13" s="209"/>
      <c r="S13" s="208"/>
    </row>
    <row r="14" spans="1:19" ht="12" customHeight="1" x14ac:dyDescent="0.25">
      <c r="B14" s="208"/>
      <c r="D14" s="209"/>
      <c r="Q14" s="209"/>
      <c r="S14" s="208"/>
    </row>
    <row r="15" spans="1:19" ht="12" customHeight="1" x14ac:dyDescent="0.25">
      <c r="B15" s="208"/>
      <c r="D15" s="209"/>
      <c r="Q15" s="209"/>
      <c r="S15" s="208"/>
    </row>
    <row r="16" spans="1:19" ht="8.15" customHeight="1" x14ac:dyDescent="0.25">
      <c r="B16" s="208"/>
      <c r="D16" s="209"/>
      <c r="Q16" s="209"/>
      <c r="S16" s="208"/>
    </row>
    <row r="17" spans="2:19" s="206" customFormat="1" ht="20.149999999999999" customHeight="1" x14ac:dyDescent="0.2">
      <c r="B17" s="208"/>
      <c r="D17" s="209"/>
      <c r="Q17" s="209"/>
      <c r="S17" s="208"/>
    </row>
    <row r="18" spans="2:19" s="206" customFormat="1" ht="20.149999999999999" customHeight="1" x14ac:dyDescent="0.25">
      <c r="B18" s="208"/>
      <c r="D18" s="209"/>
      <c r="F18" s="215"/>
      <c r="Q18" s="209"/>
      <c r="S18" s="208"/>
    </row>
    <row r="19" spans="2:19" s="206" customFormat="1" ht="20.149999999999999" customHeight="1" x14ac:dyDescent="0.2">
      <c r="B19" s="208"/>
      <c r="D19" s="209"/>
      <c r="Q19" s="209"/>
      <c r="S19" s="208"/>
    </row>
    <row r="20" spans="2:19" s="206" customFormat="1" ht="20.149999999999999" customHeight="1" x14ac:dyDescent="0.2">
      <c r="B20" s="208"/>
      <c r="D20" s="209"/>
      <c r="Q20" s="209"/>
      <c r="S20" s="208"/>
    </row>
    <row r="21" spans="2:19" s="206" customFormat="1" ht="20.149999999999999" customHeight="1" x14ac:dyDescent="0.25">
      <c r="B21" s="208"/>
      <c r="D21" s="209"/>
      <c r="J21" s="207"/>
      <c r="Q21" s="209"/>
      <c r="S21" s="208"/>
    </row>
    <row r="22" spans="2:19" s="206" customFormat="1" ht="20.149999999999999" customHeight="1" x14ac:dyDescent="0.2">
      <c r="B22" s="208"/>
      <c r="D22" s="209"/>
      <c r="Q22" s="209"/>
      <c r="S22" s="208"/>
    </row>
    <row r="23" spans="2:19" s="206" customFormat="1" ht="20.149999999999999" customHeight="1" x14ac:dyDescent="0.2">
      <c r="B23" s="208"/>
      <c r="D23" s="209"/>
      <c r="Q23" s="209"/>
      <c r="S23" s="208"/>
    </row>
    <row r="24" spans="2:19" s="206" customFormat="1" ht="20.149999999999999" customHeight="1" x14ac:dyDescent="0.2">
      <c r="B24" s="208"/>
      <c r="D24" s="209"/>
      <c r="Q24" s="209"/>
      <c r="S24" s="208"/>
    </row>
    <row r="25" spans="2:19" s="206" customFormat="1" ht="10.5" customHeight="1" x14ac:dyDescent="0.2">
      <c r="B25" s="208"/>
      <c r="D25" s="209"/>
      <c r="Q25" s="209"/>
      <c r="S25" s="208"/>
    </row>
    <row r="26" spans="2:19" s="206" customFormat="1" ht="3.75" customHeight="1" x14ac:dyDescent="0.2">
      <c r="B26" s="208"/>
      <c r="D26" s="209"/>
      <c r="F26" s="216"/>
      <c r="Q26" s="209"/>
      <c r="S26" s="208"/>
    </row>
    <row r="27" spans="2:19" s="206" customFormat="1" ht="3.75" customHeight="1" x14ac:dyDescent="0.2">
      <c r="B27" s="208"/>
      <c r="D27" s="209"/>
      <c r="Q27" s="209"/>
      <c r="S27" s="208"/>
    </row>
    <row r="28" spans="2:19" s="206" customFormat="1" ht="12" customHeight="1" x14ac:dyDescent="0.2">
      <c r="B28" s="208"/>
      <c r="D28" s="209"/>
      <c r="Q28" s="209"/>
      <c r="S28" s="208"/>
    </row>
    <row r="29" spans="2:19" s="206" customFormat="1" ht="12" customHeight="1" x14ac:dyDescent="0.2">
      <c r="B29" s="208"/>
      <c r="D29" s="209"/>
      <c r="Q29" s="209"/>
      <c r="S29" s="208"/>
    </row>
    <row r="30" spans="2:19" s="206" customFormat="1" ht="12" customHeight="1" x14ac:dyDescent="0.2">
      <c r="B30" s="208"/>
      <c r="D30" s="209"/>
      <c r="Q30" s="209"/>
      <c r="S30" s="208"/>
    </row>
    <row r="31" spans="2:19" s="206" customFormat="1" ht="5.15" customHeight="1" x14ac:dyDescent="0.2">
      <c r="B31" s="208"/>
      <c r="D31" s="209"/>
      <c r="Q31" s="209"/>
      <c r="S31" s="208"/>
    </row>
    <row r="32" spans="2:19" s="206" customFormat="1" ht="3" customHeight="1" x14ac:dyDescent="0.2">
      <c r="B32" s="208"/>
      <c r="D32" s="209"/>
      <c r="Q32" s="209"/>
      <c r="S32" s="208"/>
    </row>
    <row r="33" spans="2:19" ht="2.15" customHeight="1" x14ac:dyDescent="0.25">
      <c r="B33" s="208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S33" s="208"/>
    </row>
    <row r="34" spans="2:19" ht="2.15" customHeight="1" x14ac:dyDescent="0.25"/>
    <row r="35" spans="2:19" ht="2.15" customHeight="1" x14ac:dyDescent="0.25">
      <c r="B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S35" s="208"/>
    </row>
    <row r="36" spans="2:19" ht="5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74"/>
  <sheetViews>
    <sheetView showGridLines="0" zoomScaleNormal="100" workbookViewId="0">
      <pane ySplit="5" topLeftCell="A6" activePane="bottomLeft" state="frozen"/>
      <selection pane="bottomLeft" activeCell="B1" sqref="B1"/>
    </sheetView>
  </sheetViews>
  <sheetFormatPr defaultColWidth="0" defaultRowHeight="12.5" x14ac:dyDescent="0.25"/>
  <cols>
    <col min="1" max="1" width="0.54296875" style="69" hidden="1" customWidth="1"/>
    <col min="2" max="2" width="0.54296875" style="69" customWidth="1"/>
    <col min="3" max="3" width="6.6328125" customWidth="1"/>
    <col min="4" max="4" width="8.6328125" style="33" customWidth="1"/>
    <col min="5" max="5" width="12.6328125" customWidth="1"/>
    <col min="6" max="9" width="14.6328125" customWidth="1"/>
    <col min="10" max="10" width="12.6328125" hidden="1" customWidth="1"/>
    <col min="11" max="12" width="14.6328125" customWidth="1"/>
    <col min="13" max="13" width="0.90625" customWidth="1"/>
    <col min="14" max="15" width="8.6328125" hidden="1" customWidth="1"/>
    <col min="16" max="17" width="14.6328125" hidden="1" customWidth="1"/>
    <col min="18" max="18" width="0.90625" hidden="1" customWidth="1"/>
    <col min="19" max="20" width="14.6328125" hidden="1" customWidth="1"/>
    <col min="21" max="21" width="0.90625" customWidth="1"/>
    <col min="22" max="23" width="9.08984375" style="159" hidden="1" customWidth="1"/>
    <col min="24" max="24" width="0.90625" style="159" hidden="1" customWidth="1"/>
    <col min="25" max="26" width="9.08984375" style="159" hidden="1" customWidth="1"/>
    <col min="27" max="16384" width="9.08984375" hidden="1"/>
  </cols>
  <sheetData>
    <row r="1" spans="1:31" s="22" customFormat="1" ht="5.15" customHeight="1" thickBot="1" x14ac:dyDescent="0.3">
      <c r="A1" s="67"/>
      <c r="B1" s="67"/>
      <c r="C1" s="23"/>
      <c r="V1" s="157"/>
      <c r="W1" s="157"/>
      <c r="X1" s="157"/>
      <c r="Y1" s="157"/>
      <c r="Z1" s="157"/>
    </row>
    <row r="2" spans="1:31" s="24" customFormat="1" ht="24.9" customHeight="1" thickTop="1" thickBot="1" x14ac:dyDescent="0.3">
      <c r="A2" s="68"/>
      <c r="B2" s="68"/>
      <c r="C2" s="50" t="str">
        <f>"Hotel Name - Forecast Report as on " &amp; Cover!O10</f>
        <v>Hotel Name - Forecast Report as on DD MMMM YYYY</v>
      </c>
      <c r="D2" s="51"/>
      <c r="E2" s="52"/>
      <c r="F2" s="52"/>
      <c r="G2" s="52"/>
      <c r="H2" s="52"/>
      <c r="I2" s="52"/>
      <c r="J2" s="52"/>
      <c r="K2" s="52"/>
      <c r="L2" s="53"/>
      <c r="N2" s="173"/>
      <c r="O2" s="174"/>
      <c r="P2" s="174" t="s">
        <v>62</v>
      </c>
      <c r="Q2" s="175"/>
      <c r="S2" s="41" t="s">
        <v>28</v>
      </c>
      <c r="T2" s="42"/>
      <c r="V2" s="158"/>
      <c r="W2" s="158"/>
      <c r="X2" s="158"/>
      <c r="Y2" s="158"/>
      <c r="Z2" s="158"/>
    </row>
    <row r="3" spans="1:31" s="22" customFormat="1" ht="5.15" customHeight="1" thickTop="1" thickBot="1" x14ac:dyDescent="0.3">
      <c r="A3" s="67"/>
      <c r="B3" s="67"/>
      <c r="C3"/>
      <c r="D3" s="33"/>
    </row>
    <row r="4" spans="1:31" ht="13" thickTop="1" x14ac:dyDescent="0.25">
      <c r="C4" s="164"/>
      <c r="D4" s="34"/>
      <c r="E4" s="349" t="s">
        <v>100</v>
      </c>
      <c r="F4" s="351"/>
      <c r="G4" s="349" t="s">
        <v>99</v>
      </c>
      <c r="H4" s="350"/>
      <c r="I4" s="351"/>
      <c r="J4" s="61" t="s">
        <v>17</v>
      </c>
      <c r="K4" s="352" t="s">
        <v>17</v>
      </c>
      <c r="L4" s="351"/>
      <c r="N4" s="176" t="s">
        <v>13</v>
      </c>
      <c r="O4" s="180"/>
      <c r="P4" s="176" t="s">
        <v>15</v>
      </c>
      <c r="Q4" s="177"/>
      <c r="S4" s="176" t="s">
        <v>15</v>
      </c>
      <c r="T4" s="177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ht="36.75" customHeight="1" thickBot="1" x14ac:dyDescent="0.3">
      <c r="C5" s="164"/>
      <c r="D5" s="34"/>
      <c r="E5" s="304" t="s">
        <v>34</v>
      </c>
      <c r="F5" s="305" t="s">
        <v>14</v>
      </c>
      <c r="G5" s="62" t="s">
        <v>34</v>
      </c>
      <c r="H5" s="64" t="s">
        <v>59</v>
      </c>
      <c r="I5" s="63" t="s">
        <v>6</v>
      </c>
      <c r="J5" s="62" t="s">
        <v>18</v>
      </c>
      <c r="K5" s="65" t="s">
        <v>19</v>
      </c>
      <c r="L5" s="66" t="s">
        <v>35</v>
      </c>
      <c r="N5" s="178" t="s">
        <v>63</v>
      </c>
      <c r="O5" s="182" t="s">
        <v>64</v>
      </c>
      <c r="P5" s="178" t="s">
        <v>65</v>
      </c>
      <c r="Q5" s="179" t="s">
        <v>66</v>
      </c>
      <c r="S5" s="178" t="s">
        <v>16</v>
      </c>
      <c r="T5" s="179" t="s">
        <v>17</v>
      </c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ht="24.9" customHeight="1" thickTop="1" x14ac:dyDescent="0.25">
      <c r="A6" s="257">
        <v>6</v>
      </c>
      <c r="B6" s="69" t="str">
        <f>$C$6&amp;D6</f>
        <v>Hotel NameApr-23</v>
      </c>
      <c r="C6" s="346" t="str">
        <f>'Day on Day FC'!C368</f>
        <v>Hotel Name</v>
      </c>
      <c r="D6" s="54" t="str">
        <f>'Day on Day FC'!D368</f>
        <v>Apr-23</v>
      </c>
      <c r="E6" s="292">
        <f t="shared" ref="E6:E17" ca="1" si="0">INDIRECT("Segment_Summary!$D$"&amp;$A6)</f>
        <v>0</v>
      </c>
      <c r="F6" s="56">
        <f t="shared" ref="F6:F11" ca="1" si="1">INDIRECT("Segment_Summary!$F$"&amp;$A6)</f>
        <v>0</v>
      </c>
      <c r="G6" s="55">
        <f t="shared" ref="G6:G17" ca="1" si="2">INDIRECT("Segment_Summary!$C$"&amp;$A6)</f>
        <v>101</v>
      </c>
      <c r="H6" s="57">
        <f t="shared" ref="H6:H17" ca="1" si="3">INDIRECT("Segment_Summary!$E$"&amp;$A6)</f>
        <v>0</v>
      </c>
      <c r="I6" s="56">
        <f t="shared" ref="I6:I17" ca="1" si="4">INDIRECT("Segment_Summary!$I$"&amp;$A6)</f>
        <v>0</v>
      </c>
      <c r="J6" s="55">
        <f ca="1">G6-E6</f>
        <v>101</v>
      </c>
      <c r="K6" s="57">
        <f ca="1">H6-F6</f>
        <v>0</v>
      </c>
      <c r="L6" s="56">
        <f ca="1">H6-I6</f>
        <v>0</v>
      </c>
      <c r="N6" s="26"/>
      <c r="O6" s="37">
        <f t="shared" ref="O6:O24" ca="1" si="5">IF(N6="NA","NA",E6-N6)</f>
        <v>0</v>
      </c>
      <c r="P6" s="26"/>
      <c r="Q6" s="37">
        <f t="shared" ref="Q6:Q24" ca="1" si="6">IF(P6="NA","NA",G6-P6)</f>
        <v>101</v>
      </c>
      <c r="S6" s="26"/>
      <c r="T6" s="37">
        <f t="shared" ref="T6:T24" ca="1" si="7">IF(S6="NA","NA",H6-S6)</f>
        <v>0</v>
      </c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ht="24.9" customHeight="1" x14ac:dyDescent="0.25">
      <c r="A7" s="69">
        <f t="shared" ref="A7:A17" si="8">A6+4</f>
        <v>10</v>
      </c>
      <c r="B7" s="69" t="str">
        <f t="shared" ref="B7:B20" si="9">$C$6&amp;D7</f>
        <v>Hotel NameMay-23</v>
      </c>
      <c r="C7" s="347"/>
      <c r="D7" s="36" t="str">
        <f>'Day on Day FC'!D369</f>
        <v>May-23</v>
      </c>
      <c r="E7" s="293">
        <f t="shared" ca="1" si="0"/>
        <v>0</v>
      </c>
      <c r="F7" s="37">
        <f t="shared" ca="1" si="1"/>
        <v>0</v>
      </c>
      <c r="G7" s="26">
        <f t="shared" ca="1" si="2"/>
        <v>0</v>
      </c>
      <c r="H7" s="27">
        <f t="shared" ca="1" si="3"/>
        <v>0</v>
      </c>
      <c r="I7" s="37">
        <f t="shared" ca="1" si="4"/>
        <v>0</v>
      </c>
      <c r="J7" s="26">
        <f t="shared" ref="J7:K17" ca="1" si="10">G7-E7</f>
        <v>0</v>
      </c>
      <c r="K7" s="27">
        <f t="shared" ca="1" si="10"/>
        <v>0</v>
      </c>
      <c r="L7" s="37">
        <f ca="1">H7-I7</f>
        <v>0</v>
      </c>
      <c r="N7" s="26"/>
      <c r="O7" s="37">
        <f t="shared" ca="1" si="5"/>
        <v>0</v>
      </c>
      <c r="P7" s="26"/>
      <c r="Q7" s="37">
        <f t="shared" ca="1" si="6"/>
        <v>0</v>
      </c>
      <c r="S7" s="26"/>
      <c r="T7" s="37">
        <f t="shared" ca="1" si="7"/>
        <v>0</v>
      </c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 ht="24.9" customHeight="1" thickBot="1" x14ac:dyDescent="0.3">
      <c r="A8" s="69">
        <f t="shared" si="8"/>
        <v>14</v>
      </c>
      <c r="B8" s="69" t="str">
        <f t="shared" si="9"/>
        <v>Hotel NameJun-23</v>
      </c>
      <c r="C8" s="347"/>
      <c r="D8" s="43" t="str">
        <f>'Day on Day FC'!D370</f>
        <v>Jun-23</v>
      </c>
      <c r="E8" s="294">
        <f t="shared" ca="1" si="0"/>
        <v>0</v>
      </c>
      <c r="F8" s="45">
        <f t="shared" ca="1" si="1"/>
        <v>0</v>
      </c>
      <c r="G8" s="44">
        <f t="shared" ca="1" si="2"/>
        <v>0</v>
      </c>
      <c r="H8" s="46">
        <f t="shared" ca="1" si="3"/>
        <v>0</v>
      </c>
      <c r="I8" s="45">
        <f t="shared" ca="1" si="4"/>
        <v>0</v>
      </c>
      <c r="J8" s="44">
        <f t="shared" ca="1" si="10"/>
        <v>0</v>
      </c>
      <c r="K8" s="46">
        <f t="shared" ca="1" si="10"/>
        <v>0</v>
      </c>
      <c r="L8" s="45">
        <f ca="1">H8-I8</f>
        <v>0</v>
      </c>
      <c r="N8" s="44"/>
      <c r="O8" s="37">
        <f t="shared" ca="1" si="5"/>
        <v>0</v>
      </c>
      <c r="P8" s="44"/>
      <c r="Q8" s="37">
        <f t="shared" ca="1" si="6"/>
        <v>0</v>
      </c>
      <c r="S8" s="26"/>
      <c r="T8" s="37">
        <f t="shared" ca="1" si="7"/>
        <v>0</v>
      </c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ht="24.9" customHeight="1" thickTop="1" x14ac:dyDescent="0.25">
      <c r="A9" s="69">
        <f t="shared" si="8"/>
        <v>18</v>
      </c>
      <c r="B9" s="69" t="str">
        <f t="shared" si="9"/>
        <v>Hotel NameJul-23</v>
      </c>
      <c r="C9" s="347"/>
      <c r="D9" s="109" t="str">
        <f>'Day on Day FC'!D371</f>
        <v>Jul-23</v>
      </c>
      <c r="E9" s="295">
        <f t="shared" ca="1" si="0"/>
        <v>0</v>
      </c>
      <c r="F9" s="111">
        <f t="shared" ca="1" si="1"/>
        <v>0</v>
      </c>
      <c r="G9" s="110">
        <f t="shared" ca="1" si="2"/>
        <v>0</v>
      </c>
      <c r="H9" s="112">
        <f t="shared" ca="1" si="3"/>
        <v>0</v>
      </c>
      <c r="I9" s="111">
        <f t="shared" ca="1" si="4"/>
        <v>0</v>
      </c>
      <c r="J9" s="110">
        <f t="shared" ca="1" si="10"/>
        <v>0</v>
      </c>
      <c r="K9" s="112">
        <f t="shared" ca="1" si="10"/>
        <v>0</v>
      </c>
      <c r="L9" s="111">
        <f t="shared" ref="L9:L17" ca="1" si="11">H9-I9</f>
        <v>0</v>
      </c>
      <c r="N9" s="110"/>
      <c r="O9" s="111">
        <f t="shared" ca="1" si="5"/>
        <v>0</v>
      </c>
      <c r="P9" s="110">
        <v>209</v>
      </c>
      <c r="Q9" s="111">
        <f t="shared" ca="1" si="6"/>
        <v>-209</v>
      </c>
      <c r="S9" s="110"/>
      <c r="T9" s="111">
        <f t="shared" ca="1" si="7"/>
        <v>0</v>
      </c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 ht="24.9" customHeight="1" x14ac:dyDescent="0.25">
      <c r="A10" s="69">
        <f t="shared" si="8"/>
        <v>22</v>
      </c>
      <c r="B10" s="69" t="str">
        <f t="shared" si="9"/>
        <v>Hotel NameAug-23</v>
      </c>
      <c r="C10" s="347"/>
      <c r="D10" s="113" t="str">
        <f>'Day on Day FC'!D372</f>
        <v>Aug-23</v>
      </c>
      <c r="E10" s="296">
        <f t="shared" ca="1" si="0"/>
        <v>0</v>
      </c>
      <c r="F10" s="115">
        <f t="shared" ca="1" si="1"/>
        <v>0</v>
      </c>
      <c r="G10" s="114">
        <f t="shared" ca="1" si="2"/>
        <v>0</v>
      </c>
      <c r="H10" s="116">
        <f t="shared" ca="1" si="3"/>
        <v>0</v>
      </c>
      <c r="I10" s="115">
        <f t="shared" ca="1" si="4"/>
        <v>0</v>
      </c>
      <c r="J10" s="114">
        <f t="shared" ca="1" si="10"/>
        <v>0</v>
      </c>
      <c r="K10" s="116">
        <f t="shared" ca="1" si="10"/>
        <v>0</v>
      </c>
      <c r="L10" s="115">
        <f t="shared" ca="1" si="11"/>
        <v>0</v>
      </c>
      <c r="N10" s="114"/>
      <c r="O10" s="115">
        <f t="shared" ca="1" si="5"/>
        <v>0</v>
      </c>
      <c r="P10" s="114">
        <v>368</v>
      </c>
      <c r="Q10" s="115">
        <f t="shared" ca="1" si="6"/>
        <v>-368</v>
      </c>
      <c r="S10" s="114"/>
      <c r="T10" s="115">
        <f t="shared" ca="1" si="7"/>
        <v>0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ht="24.9" customHeight="1" thickBot="1" x14ac:dyDescent="0.3">
      <c r="A11" s="69">
        <f t="shared" si="8"/>
        <v>26</v>
      </c>
      <c r="B11" s="69" t="str">
        <f t="shared" si="9"/>
        <v>Hotel NameSep-23</v>
      </c>
      <c r="C11" s="347"/>
      <c r="D11" s="43" t="str">
        <f>'Day on Day FC'!D373</f>
        <v>Sep-23</v>
      </c>
      <c r="E11" s="294">
        <f t="shared" ca="1" si="0"/>
        <v>0</v>
      </c>
      <c r="F11" s="45">
        <f t="shared" ca="1" si="1"/>
        <v>0</v>
      </c>
      <c r="G11" s="44">
        <f t="shared" ca="1" si="2"/>
        <v>0</v>
      </c>
      <c r="H11" s="46">
        <f t="shared" ca="1" si="3"/>
        <v>0</v>
      </c>
      <c r="I11" s="45">
        <f t="shared" ca="1" si="4"/>
        <v>0</v>
      </c>
      <c r="J11" s="44">
        <f t="shared" ca="1" si="10"/>
        <v>0</v>
      </c>
      <c r="K11" s="46">
        <f t="shared" ca="1" si="10"/>
        <v>0</v>
      </c>
      <c r="L11" s="45">
        <f t="shared" ca="1" si="11"/>
        <v>0</v>
      </c>
      <c r="N11" s="44"/>
      <c r="O11" s="45">
        <f t="shared" ca="1" si="5"/>
        <v>0</v>
      </c>
      <c r="P11" s="44">
        <v>418</v>
      </c>
      <c r="Q11" s="45">
        <f t="shared" ca="1" si="6"/>
        <v>-418</v>
      </c>
      <c r="S11" s="44"/>
      <c r="T11" s="45">
        <f t="shared" ca="1" si="7"/>
        <v>0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ht="24.9" customHeight="1" thickTop="1" x14ac:dyDescent="0.25">
      <c r="A12" s="69">
        <f t="shared" si="8"/>
        <v>30</v>
      </c>
      <c r="B12" s="69" t="str">
        <f t="shared" si="9"/>
        <v>Hotel NameOct-23</v>
      </c>
      <c r="C12" s="347"/>
      <c r="D12" s="109" t="str">
        <f>'Day on Day FC'!D374</f>
        <v>Oct-23</v>
      </c>
      <c r="E12" s="295">
        <f t="shared" ca="1" si="0"/>
        <v>0</v>
      </c>
      <c r="F12" s="111">
        <f t="shared" ref="F12:F17" ca="1" si="12">INDIRECT("Segment_Summary!$F$"&amp;$A12)</f>
        <v>0</v>
      </c>
      <c r="G12" s="110">
        <f t="shared" ca="1" si="2"/>
        <v>0</v>
      </c>
      <c r="H12" s="112">
        <f t="shared" ca="1" si="3"/>
        <v>0</v>
      </c>
      <c r="I12" s="111">
        <f t="shared" ca="1" si="4"/>
        <v>0</v>
      </c>
      <c r="J12" s="110">
        <f t="shared" ca="1" si="10"/>
        <v>0</v>
      </c>
      <c r="K12" s="112">
        <f t="shared" ca="1" si="10"/>
        <v>0</v>
      </c>
      <c r="L12" s="111">
        <f t="shared" ca="1" si="11"/>
        <v>0</v>
      </c>
      <c r="N12" s="119"/>
      <c r="O12" s="120">
        <f t="shared" ca="1" si="5"/>
        <v>0</v>
      </c>
      <c r="P12" s="119">
        <v>650</v>
      </c>
      <c r="Q12" s="120">
        <f t="shared" ca="1" si="6"/>
        <v>-650</v>
      </c>
      <c r="S12" s="119"/>
      <c r="T12" s="120">
        <f t="shared" ca="1" si="7"/>
        <v>0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ht="24.9" customHeight="1" x14ac:dyDescent="0.25">
      <c r="A13" s="69">
        <f t="shared" si="8"/>
        <v>34</v>
      </c>
      <c r="B13" s="69" t="str">
        <f t="shared" si="9"/>
        <v>Hotel NameNov-23</v>
      </c>
      <c r="C13" s="347"/>
      <c r="D13" s="113" t="str">
        <f>'Day on Day FC'!D375</f>
        <v>Nov-23</v>
      </c>
      <c r="E13" s="296">
        <f t="shared" ca="1" si="0"/>
        <v>0</v>
      </c>
      <c r="F13" s="115">
        <f t="shared" ca="1" si="12"/>
        <v>0</v>
      </c>
      <c r="G13" s="114">
        <f t="shared" ca="1" si="2"/>
        <v>0</v>
      </c>
      <c r="H13" s="116">
        <f t="shared" ca="1" si="3"/>
        <v>0</v>
      </c>
      <c r="I13" s="115">
        <f t="shared" ca="1" si="4"/>
        <v>0</v>
      </c>
      <c r="J13" s="114">
        <f t="shared" ca="1" si="10"/>
        <v>0</v>
      </c>
      <c r="K13" s="116">
        <f t="shared" ca="1" si="10"/>
        <v>0</v>
      </c>
      <c r="L13" s="115">
        <f t="shared" ca="1" si="11"/>
        <v>0</v>
      </c>
      <c r="N13" s="114"/>
      <c r="O13" s="115">
        <f t="shared" ca="1" si="5"/>
        <v>0</v>
      </c>
      <c r="P13" s="114">
        <v>543</v>
      </c>
      <c r="Q13" s="115">
        <f t="shared" ca="1" si="6"/>
        <v>-543</v>
      </c>
      <c r="S13" s="114"/>
      <c r="T13" s="115">
        <f t="shared" ca="1" si="7"/>
        <v>0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ht="24.9" customHeight="1" thickBot="1" x14ac:dyDescent="0.3">
      <c r="A14" s="69">
        <f t="shared" si="8"/>
        <v>38</v>
      </c>
      <c r="B14" s="69" t="str">
        <f t="shared" si="9"/>
        <v>Hotel NameDec-23</v>
      </c>
      <c r="C14" s="347"/>
      <c r="D14" s="117" t="str">
        <f>'Day on Day FC'!D376</f>
        <v>Dec-23</v>
      </c>
      <c r="E14" s="294">
        <f t="shared" ca="1" si="0"/>
        <v>0</v>
      </c>
      <c r="F14" s="45">
        <f t="shared" ca="1" si="12"/>
        <v>0</v>
      </c>
      <c r="G14" s="44">
        <f t="shared" ca="1" si="2"/>
        <v>0</v>
      </c>
      <c r="H14" s="46">
        <f t="shared" ca="1" si="3"/>
        <v>0</v>
      </c>
      <c r="I14" s="45">
        <f t="shared" ca="1" si="4"/>
        <v>0</v>
      </c>
      <c r="J14" s="44">
        <f t="shared" ca="1" si="10"/>
        <v>0</v>
      </c>
      <c r="K14" s="46">
        <f t="shared" ca="1" si="10"/>
        <v>0</v>
      </c>
      <c r="L14" s="45">
        <f t="shared" ca="1" si="11"/>
        <v>0</v>
      </c>
      <c r="N14" s="26"/>
      <c r="O14" s="37">
        <f t="shared" ca="1" si="5"/>
        <v>0</v>
      </c>
      <c r="P14" s="26">
        <v>513</v>
      </c>
      <c r="Q14" s="37">
        <f t="shared" ca="1" si="6"/>
        <v>-513</v>
      </c>
      <c r="S14" s="26"/>
      <c r="T14" s="37">
        <f t="shared" ca="1" si="7"/>
        <v>0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ht="24.9" customHeight="1" thickTop="1" x14ac:dyDescent="0.25">
      <c r="A15" s="69">
        <f t="shared" si="8"/>
        <v>42</v>
      </c>
      <c r="B15" s="69" t="str">
        <f t="shared" si="9"/>
        <v>Hotel NameJan-24</v>
      </c>
      <c r="C15" s="347"/>
      <c r="D15" s="118" t="str">
        <f>'Day on Day FC'!D377</f>
        <v>Jan-24</v>
      </c>
      <c r="E15" s="297">
        <f t="shared" ca="1" si="0"/>
        <v>0</v>
      </c>
      <c r="F15" s="111">
        <f t="shared" ca="1" si="12"/>
        <v>0</v>
      </c>
      <c r="G15" s="119">
        <f t="shared" ca="1" si="2"/>
        <v>0</v>
      </c>
      <c r="H15" s="121">
        <f t="shared" ca="1" si="3"/>
        <v>0</v>
      </c>
      <c r="I15" s="120">
        <f t="shared" ca="1" si="4"/>
        <v>0</v>
      </c>
      <c r="J15" s="119">
        <f t="shared" ca="1" si="10"/>
        <v>0</v>
      </c>
      <c r="K15" s="121">
        <f t="shared" ca="1" si="10"/>
        <v>0</v>
      </c>
      <c r="L15" s="120">
        <f t="shared" ca="1" si="11"/>
        <v>0</v>
      </c>
      <c r="N15" s="110"/>
      <c r="O15" s="111">
        <f t="shared" ca="1" si="5"/>
        <v>0</v>
      </c>
      <c r="P15" s="110">
        <v>542</v>
      </c>
      <c r="Q15" s="111">
        <f t="shared" ca="1" si="6"/>
        <v>-542</v>
      </c>
      <c r="S15" s="110"/>
      <c r="T15" s="111">
        <f t="shared" ca="1" si="7"/>
        <v>0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ht="24.9" customHeight="1" x14ac:dyDescent="0.25">
      <c r="A16" s="69">
        <f t="shared" si="8"/>
        <v>46</v>
      </c>
      <c r="B16" s="69" t="str">
        <f t="shared" si="9"/>
        <v>Hotel NameFeb-24</v>
      </c>
      <c r="C16" s="347"/>
      <c r="D16" s="113" t="str">
        <f>'Day on Day FC'!D378</f>
        <v>Feb-24</v>
      </c>
      <c r="E16" s="296">
        <f t="shared" ca="1" si="0"/>
        <v>0</v>
      </c>
      <c r="F16" s="115">
        <f t="shared" ca="1" si="12"/>
        <v>0</v>
      </c>
      <c r="G16" s="114">
        <f t="shared" ca="1" si="2"/>
        <v>0</v>
      </c>
      <c r="H16" s="116">
        <f t="shared" ca="1" si="3"/>
        <v>0</v>
      </c>
      <c r="I16" s="115">
        <f t="shared" ca="1" si="4"/>
        <v>0</v>
      </c>
      <c r="J16" s="114">
        <f t="shared" ca="1" si="10"/>
        <v>0</v>
      </c>
      <c r="K16" s="116">
        <f t="shared" ca="1" si="10"/>
        <v>0</v>
      </c>
      <c r="L16" s="115">
        <f t="shared" ca="1" si="11"/>
        <v>0</v>
      </c>
      <c r="N16" s="114"/>
      <c r="O16" s="115">
        <f t="shared" ca="1" si="5"/>
        <v>0</v>
      </c>
      <c r="P16" s="114">
        <v>785</v>
      </c>
      <c r="Q16" s="115">
        <f t="shared" ca="1" si="6"/>
        <v>-785</v>
      </c>
      <c r="S16" s="114"/>
      <c r="T16" s="115">
        <f t="shared" ca="1" si="7"/>
        <v>0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ht="24.9" customHeight="1" thickBot="1" x14ac:dyDescent="0.3">
      <c r="A17" s="69">
        <f t="shared" si="8"/>
        <v>50</v>
      </c>
      <c r="B17" s="69" t="str">
        <f t="shared" si="9"/>
        <v>Hotel NameMar-24</v>
      </c>
      <c r="C17" s="347"/>
      <c r="D17" s="117" t="str">
        <f>'Day on Day FC'!D379</f>
        <v>Mar-24</v>
      </c>
      <c r="E17" s="294">
        <f t="shared" ca="1" si="0"/>
        <v>0</v>
      </c>
      <c r="F17" s="45">
        <f t="shared" ca="1" si="12"/>
        <v>0</v>
      </c>
      <c r="G17" s="44">
        <f t="shared" ca="1" si="2"/>
        <v>0</v>
      </c>
      <c r="H17" s="46">
        <f t="shared" ca="1" si="3"/>
        <v>0</v>
      </c>
      <c r="I17" s="45">
        <f t="shared" ca="1" si="4"/>
        <v>0</v>
      </c>
      <c r="J17" s="44">
        <f t="shared" ca="1" si="10"/>
        <v>0</v>
      </c>
      <c r="K17" s="46">
        <f t="shared" ca="1" si="10"/>
        <v>0</v>
      </c>
      <c r="L17" s="45">
        <f t="shared" ca="1" si="11"/>
        <v>0</v>
      </c>
      <c r="N17" s="44"/>
      <c r="O17" s="45">
        <f t="shared" ca="1" si="5"/>
        <v>0</v>
      </c>
      <c r="P17" s="44">
        <v>526</v>
      </c>
      <c r="Q17" s="45">
        <f t="shared" ca="1" si="6"/>
        <v>-526</v>
      </c>
      <c r="S17" s="44"/>
      <c r="T17" s="45">
        <f t="shared" ca="1" si="7"/>
        <v>0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ht="24.9" customHeight="1" thickTop="1" x14ac:dyDescent="0.25">
      <c r="A18" s="69">
        <f>A17+16</f>
        <v>66</v>
      </c>
      <c r="B18" s="69" t="str">
        <f t="shared" si="9"/>
        <v>Hotel NameQ1</v>
      </c>
      <c r="C18" s="347"/>
      <c r="D18" s="118" t="s">
        <v>51</v>
      </c>
      <c r="E18" s="297">
        <f ca="1">SUM(E6:E8)</f>
        <v>0</v>
      </c>
      <c r="F18" s="111">
        <f ca="1">SUM(F6:F8)</f>
        <v>0</v>
      </c>
      <c r="G18" s="119">
        <f ca="1">SUM(G6:G8)</f>
        <v>101</v>
      </c>
      <c r="H18" s="121">
        <f ca="1">SUM(H6:H8)</f>
        <v>0</v>
      </c>
      <c r="I18" s="120">
        <f ca="1">SUM(I6:I8)</f>
        <v>0</v>
      </c>
      <c r="J18" s="119">
        <f t="shared" ref="J18:K24" ca="1" si="13">G18-E18</f>
        <v>101</v>
      </c>
      <c r="K18" s="121">
        <f t="shared" ca="1" si="13"/>
        <v>0</v>
      </c>
      <c r="L18" s="120">
        <f t="shared" ref="L18:L24" ca="1" si="14">H18-I18</f>
        <v>0</v>
      </c>
      <c r="N18" s="110"/>
      <c r="O18" s="111">
        <f t="shared" ca="1" si="5"/>
        <v>0</v>
      </c>
      <c r="P18" s="110"/>
      <c r="Q18" s="111">
        <f t="shared" ca="1" si="6"/>
        <v>101</v>
      </c>
      <c r="S18" s="110"/>
      <c r="T18" s="111">
        <f t="shared" ca="1" si="7"/>
        <v>0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ht="24.9" customHeight="1" x14ac:dyDescent="0.25">
      <c r="B19" s="69" t="str">
        <f t="shared" si="9"/>
        <v>Hotel NameQ2</v>
      </c>
      <c r="C19" s="347"/>
      <c r="D19" s="118" t="s">
        <v>52</v>
      </c>
      <c r="E19" s="297">
        <f ca="1">SUM(E9:E11)</f>
        <v>0</v>
      </c>
      <c r="F19" s="115">
        <f ca="1">SUM(F9:F11)</f>
        <v>0</v>
      </c>
      <c r="G19" s="119">
        <f ca="1">SUM(G9:G11)</f>
        <v>0</v>
      </c>
      <c r="H19" s="121">
        <f ca="1">SUM(H9:H11)</f>
        <v>0</v>
      </c>
      <c r="I19" s="120">
        <f ca="1">SUM(I9:I11)</f>
        <v>0</v>
      </c>
      <c r="J19" s="119">
        <f t="shared" ca="1" si="13"/>
        <v>0</v>
      </c>
      <c r="K19" s="121">
        <f t="shared" ca="1" si="13"/>
        <v>0</v>
      </c>
      <c r="L19" s="120">
        <f t="shared" ca="1" si="14"/>
        <v>0</v>
      </c>
      <c r="N19" s="119"/>
      <c r="O19" s="120">
        <f t="shared" ca="1" si="5"/>
        <v>0</v>
      </c>
      <c r="P19" s="119">
        <v>995</v>
      </c>
      <c r="Q19" s="120">
        <f t="shared" ca="1" si="6"/>
        <v>-995</v>
      </c>
      <c r="S19" s="119">
        <v>995</v>
      </c>
      <c r="T19" s="120">
        <f t="shared" ca="1" si="7"/>
        <v>-995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24.9" customHeight="1" thickBot="1" x14ac:dyDescent="0.3">
      <c r="B20" s="69" t="str">
        <f t="shared" si="9"/>
        <v>Hotel NameQ3</v>
      </c>
      <c r="C20" s="347"/>
      <c r="D20" s="117" t="s">
        <v>53</v>
      </c>
      <c r="E20" s="294">
        <f ca="1">SUM(E12:E14)</f>
        <v>0</v>
      </c>
      <c r="F20" s="45">
        <f ca="1">SUM(F12:F14)</f>
        <v>0</v>
      </c>
      <c r="G20" s="44">
        <f ca="1">SUM(G12:G14)</f>
        <v>0</v>
      </c>
      <c r="H20" s="46">
        <f ca="1">SUM(H12:H14)</f>
        <v>0</v>
      </c>
      <c r="I20" s="45">
        <f ca="1">SUM(I12:I14)</f>
        <v>0</v>
      </c>
      <c r="J20" s="44">
        <f t="shared" ca="1" si="13"/>
        <v>0</v>
      </c>
      <c r="K20" s="46">
        <f t="shared" ca="1" si="13"/>
        <v>0</v>
      </c>
      <c r="L20" s="45">
        <f t="shared" ca="1" si="14"/>
        <v>0</v>
      </c>
      <c r="N20" s="119"/>
      <c r="O20" s="120">
        <f t="shared" ca="1" si="5"/>
        <v>0</v>
      </c>
      <c r="P20" s="119">
        <v>1706</v>
      </c>
      <c r="Q20" s="120">
        <f t="shared" ca="1" si="6"/>
        <v>-1706</v>
      </c>
      <c r="S20" s="119">
        <v>1706</v>
      </c>
      <c r="T20" s="120">
        <f t="shared" ca="1" si="7"/>
        <v>-1706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24.9" customHeight="1" thickTop="1" thickBot="1" x14ac:dyDescent="0.3">
      <c r="C21" s="347"/>
      <c r="D21" s="185" t="s">
        <v>54</v>
      </c>
      <c r="E21" s="310">
        <f ca="1">SUM(E15:E17)</f>
        <v>0</v>
      </c>
      <c r="F21" s="311">
        <f ca="1">SUM(F15:F17)</f>
        <v>0</v>
      </c>
      <c r="G21" s="186">
        <f ca="1">SUM(G15:G17)</f>
        <v>0</v>
      </c>
      <c r="H21" s="188">
        <f ca="1">SUM(H15:H17)</f>
        <v>0</v>
      </c>
      <c r="I21" s="187">
        <f ca="1">SUM(I15:I17)</f>
        <v>0</v>
      </c>
      <c r="J21" s="186">
        <f t="shared" ca="1" si="13"/>
        <v>0</v>
      </c>
      <c r="K21" s="188">
        <f t="shared" ca="1" si="13"/>
        <v>0</v>
      </c>
      <c r="L21" s="187">
        <f t="shared" ca="1" si="14"/>
        <v>0</v>
      </c>
      <c r="N21" s="186"/>
      <c r="O21" s="187">
        <f t="shared" ca="1" si="5"/>
        <v>0</v>
      </c>
      <c r="P21" s="186">
        <v>1853</v>
      </c>
      <c r="Q21" s="187">
        <f t="shared" ca="1" si="6"/>
        <v>-1853</v>
      </c>
      <c r="S21" s="186">
        <v>1758</v>
      </c>
      <c r="T21" s="187">
        <f t="shared" ca="1" si="7"/>
        <v>-1758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ht="24.9" customHeight="1" thickTop="1" x14ac:dyDescent="0.25">
      <c r="A22" s="69">
        <f>A18+16</f>
        <v>82</v>
      </c>
      <c r="C22" s="347"/>
      <c r="D22" s="109" t="s">
        <v>60</v>
      </c>
      <c r="E22" s="295">
        <f ca="1">E18+E19</f>
        <v>0</v>
      </c>
      <c r="F22" s="111">
        <f ca="1">F18+F19</f>
        <v>0</v>
      </c>
      <c r="G22" s="110">
        <f ca="1">G18+G19</f>
        <v>101</v>
      </c>
      <c r="H22" s="112">
        <f ca="1">H18+H19</f>
        <v>0</v>
      </c>
      <c r="I22" s="111">
        <f ca="1">I18+I19</f>
        <v>0</v>
      </c>
      <c r="J22" s="110">
        <f t="shared" ca="1" si="13"/>
        <v>101</v>
      </c>
      <c r="K22" s="112">
        <f t="shared" ca="1" si="13"/>
        <v>0</v>
      </c>
      <c r="L22" s="111">
        <f t="shared" ca="1" si="14"/>
        <v>0</v>
      </c>
      <c r="N22" s="110"/>
      <c r="O22" s="111">
        <f t="shared" ca="1" si="5"/>
        <v>0</v>
      </c>
      <c r="P22" s="110">
        <v>1708</v>
      </c>
      <c r="Q22" s="111">
        <f t="shared" ca="1" si="6"/>
        <v>-1607</v>
      </c>
      <c r="S22" s="110">
        <v>1708</v>
      </c>
      <c r="T22" s="111">
        <f t="shared" ca="1" si="7"/>
        <v>-1708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ht="24.9" customHeight="1" thickBot="1" x14ac:dyDescent="0.3">
      <c r="A23" s="69">
        <f>A22+16</f>
        <v>98</v>
      </c>
      <c r="C23" s="347"/>
      <c r="D23" s="117" t="s">
        <v>61</v>
      </c>
      <c r="E23" s="294">
        <f ca="1">E20+E21</f>
        <v>0</v>
      </c>
      <c r="F23" s="45">
        <f ca="1">F20+F21</f>
        <v>0</v>
      </c>
      <c r="G23" s="44">
        <f ca="1">G20+G21</f>
        <v>0</v>
      </c>
      <c r="H23" s="46">
        <f ca="1">H20+H21</f>
        <v>0</v>
      </c>
      <c r="I23" s="45">
        <f ca="1">I20+I21</f>
        <v>0</v>
      </c>
      <c r="J23" s="44">
        <f t="shared" ca="1" si="13"/>
        <v>0</v>
      </c>
      <c r="K23" s="46">
        <f t="shared" ca="1" si="13"/>
        <v>0</v>
      </c>
      <c r="L23" s="45">
        <f t="shared" ca="1" si="14"/>
        <v>0</v>
      </c>
      <c r="N23" s="44"/>
      <c r="O23" s="45">
        <f t="shared" ca="1" si="5"/>
        <v>0</v>
      </c>
      <c r="P23" s="44">
        <v>3559</v>
      </c>
      <c r="Q23" s="45">
        <f t="shared" ca="1" si="6"/>
        <v>-3559</v>
      </c>
      <c r="S23" s="44">
        <v>3464</v>
      </c>
      <c r="T23" s="45">
        <f t="shared" ca="1" si="7"/>
        <v>-3464</v>
      </c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s="7" customFormat="1" ht="24.9" customHeight="1" thickTop="1" thickBot="1" x14ac:dyDescent="0.35">
      <c r="A24" s="161"/>
      <c r="B24" s="69" t="str">
        <f>$C$6&amp;D24</f>
        <v>Hotel NameTotal</v>
      </c>
      <c r="C24" s="348"/>
      <c r="D24" s="162" t="s">
        <v>10</v>
      </c>
      <c r="E24" s="312">
        <f ca="1">E23+E22</f>
        <v>0</v>
      </c>
      <c r="F24" s="38">
        <f ca="1">F23+F22</f>
        <v>0</v>
      </c>
      <c r="G24" s="28">
        <f ca="1">G23+G22</f>
        <v>101</v>
      </c>
      <c r="H24" s="29">
        <f ca="1">H23+H22</f>
        <v>0</v>
      </c>
      <c r="I24" s="38">
        <f ca="1">I23+I22</f>
        <v>0</v>
      </c>
      <c r="J24" s="28">
        <f t="shared" ca="1" si="13"/>
        <v>101</v>
      </c>
      <c r="K24" s="29">
        <f t="shared" ca="1" si="13"/>
        <v>0</v>
      </c>
      <c r="L24" s="38">
        <f t="shared" ca="1" si="14"/>
        <v>0</v>
      </c>
      <c r="N24" s="191"/>
      <c r="O24" s="38">
        <f t="shared" ca="1" si="5"/>
        <v>0</v>
      </c>
      <c r="P24" s="191">
        <v>5267</v>
      </c>
      <c r="Q24" s="38">
        <f t="shared" ca="1" si="6"/>
        <v>-5166</v>
      </c>
      <c r="S24" s="191">
        <v>5172</v>
      </c>
      <c r="T24" s="38">
        <f t="shared" ca="1" si="7"/>
        <v>-5172</v>
      </c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ht="5.15" customHeight="1" thickTop="1" thickBot="1" x14ac:dyDescent="0.3">
      <c r="C25" s="165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ht="13" thickTop="1" x14ac:dyDescent="0.25">
      <c r="C26" s="164"/>
      <c r="D26" s="34"/>
      <c r="E26" s="349" t="s">
        <v>100</v>
      </c>
      <c r="F26" s="351"/>
      <c r="G26" s="349" t="s">
        <v>99</v>
      </c>
      <c r="H26" s="350"/>
      <c r="I26" s="351"/>
      <c r="J26" s="61" t="s">
        <v>17</v>
      </c>
      <c r="K26" s="352" t="s">
        <v>17</v>
      </c>
      <c r="L26" s="351"/>
      <c r="N26" s="176" t="s">
        <v>13</v>
      </c>
      <c r="O26" s="180"/>
      <c r="P26" s="181" t="s">
        <v>15</v>
      </c>
      <c r="Q26" s="177"/>
      <c r="S26" s="176" t="s">
        <v>15</v>
      </c>
      <c r="T26" s="177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ht="27.75" customHeight="1" thickBot="1" x14ac:dyDescent="0.3">
      <c r="C27" s="164"/>
      <c r="D27" s="34"/>
      <c r="E27" s="304" t="s">
        <v>34</v>
      </c>
      <c r="F27" s="305" t="s">
        <v>14</v>
      </c>
      <c r="G27" s="62" t="s">
        <v>34</v>
      </c>
      <c r="H27" s="64" t="s">
        <v>59</v>
      </c>
      <c r="I27" s="63" t="s">
        <v>6</v>
      </c>
      <c r="J27" s="62" t="s">
        <v>18</v>
      </c>
      <c r="K27" s="65" t="s">
        <v>19</v>
      </c>
      <c r="L27" s="66" t="s">
        <v>35</v>
      </c>
      <c r="N27" s="178" t="s">
        <v>63</v>
      </c>
      <c r="O27" s="182" t="s">
        <v>64</v>
      </c>
      <c r="P27" s="183" t="s">
        <v>65</v>
      </c>
      <c r="Q27" s="179" t="s">
        <v>66</v>
      </c>
      <c r="S27" s="178" t="s">
        <v>16</v>
      </c>
      <c r="T27" s="179" t="s">
        <v>17</v>
      </c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ht="24.9" customHeight="1" thickTop="1" x14ac:dyDescent="0.25">
      <c r="B28" s="69" t="str">
        <f>$C$28&amp;D28</f>
        <v>Hotel NameApr-23</v>
      </c>
      <c r="C28" s="346" t="str">
        <f>C6</f>
        <v>Hotel Name</v>
      </c>
      <c r="D28" s="54" t="str">
        <f>D6</f>
        <v>Apr-23</v>
      </c>
      <c r="E28" s="298">
        <f ca="1">E6/(39*'Day on Day FC'!$F368)</f>
        <v>0</v>
      </c>
      <c r="F28" s="59">
        <f ca="1">F6/(39*'Day on Day FC'!$F368)</f>
        <v>0</v>
      </c>
      <c r="G28" s="58">
        <f ca="1">G6/(39*'Day on Day FC'!$F368)</f>
        <v>8.6324786324786323E-2</v>
      </c>
      <c r="H28" s="60">
        <f ca="1">H6/(39*'Day on Day FC'!$F368)</f>
        <v>0</v>
      </c>
      <c r="I28" s="59">
        <f ca="1">I6/(39*'Day on Day FC'!$F368)</f>
        <v>0</v>
      </c>
      <c r="J28" s="58">
        <f ca="1">G28-E28</f>
        <v>8.6324786324786323E-2</v>
      </c>
      <c r="K28" s="60">
        <f ca="1">H28-F28</f>
        <v>0</v>
      </c>
      <c r="L28" s="59">
        <f t="shared" ref="L28:L46" ca="1" si="15">H28-I28</f>
        <v>0</v>
      </c>
      <c r="M28" s="160"/>
      <c r="N28" s="30">
        <f>N6/(39*'Day on Day FC'!$F368)</f>
        <v>0</v>
      </c>
      <c r="O28" s="39">
        <f t="shared" ref="O28:O46" ca="1" si="16">IF(N28="NA","NA",E28-N28)</f>
        <v>0</v>
      </c>
      <c r="P28" s="30">
        <f>P6/(39*'Day on Day FC'!$F368)</f>
        <v>0</v>
      </c>
      <c r="Q28" s="39">
        <f t="shared" ref="Q28:Q46" ca="1" si="17">IF(P28="NA","NA",G28-P28)</f>
        <v>8.6324786324786323E-2</v>
      </c>
      <c r="S28" s="30">
        <f>S6/(39*'Day on Day FC'!$F368)</f>
        <v>0</v>
      </c>
      <c r="T28" s="39">
        <f t="shared" ref="T28:T46" ca="1" si="18">IF(S28="NA","NA",H28-S28)</f>
        <v>0</v>
      </c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24.9" customHeight="1" x14ac:dyDescent="0.25">
      <c r="B29" s="69" t="str">
        <f t="shared" ref="B29:B46" si="19">$C$28&amp;D29</f>
        <v>Hotel NameMay-23</v>
      </c>
      <c r="C29" s="347"/>
      <c r="D29" s="36" t="str">
        <f t="shared" ref="D29:D39" si="20">D7</f>
        <v>May-23</v>
      </c>
      <c r="E29" s="299">
        <f ca="1">E7/(39*'Day on Day FC'!$F369)</f>
        <v>0</v>
      </c>
      <c r="F29" s="39">
        <f ca="1">F7/(39*'Day on Day FC'!$F369)</f>
        <v>0</v>
      </c>
      <c r="G29" s="30">
        <f ca="1">G7/(39*'Day on Day FC'!$F369)</f>
        <v>0</v>
      </c>
      <c r="H29" s="25">
        <f ca="1">H7/(39*'Day on Day FC'!$F369)</f>
        <v>0</v>
      </c>
      <c r="I29" s="39">
        <f ca="1">I7/(39*'Day on Day FC'!$F369)</f>
        <v>0</v>
      </c>
      <c r="J29" s="30">
        <f t="shared" ref="J29:J46" ca="1" si="21">G29-E29</f>
        <v>0</v>
      </c>
      <c r="K29" s="25">
        <f t="shared" ref="K29:K46" ca="1" si="22">H29-F29</f>
        <v>0</v>
      </c>
      <c r="L29" s="39">
        <f t="shared" ca="1" si="15"/>
        <v>0</v>
      </c>
      <c r="M29" s="160"/>
      <c r="N29" s="30">
        <f>N7/(39*'Day on Day FC'!$F369)</f>
        <v>0</v>
      </c>
      <c r="O29" s="39">
        <f t="shared" ca="1" si="16"/>
        <v>0</v>
      </c>
      <c r="P29" s="30">
        <f>P7/(39*'Day on Day FC'!$F369)</f>
        <v>0</v>
      </c>
      <c r="Q29" s="39">
        <f t="shared" ca="1" si="17"/>
        <v>0</v>
      </c>
      <c r="S29" s="30">
        <f>S7/(39*'Day on Day FC'!$F369)</f>
        <v>0</v>
      </c>
      <c r="T29" s="39">
        <f t="shared" ca="1" si="18"/>
        <v>0</v>
      </c>
    </row>
    <row r="30" spans="1:31" ht="24.9" customHeight="1" thickBot="1" x14ac:dyDescent="0.3">
      <c r="B30" s="69" t="str">
        <f t="shared" si="19"/>
        <v>Hotel NameJun-23</v>
      </c>
      <c r="C30" s="347"/>
      <c r="D30" s="43" t="str">
        <f t="shared" si="20"/>
        <v>Jun-23</v>
      </c>
      <c r="E30" s="300">
        <f ca="1">E8/(39*'Day on Day FC'!$F370)</f>
        <v>0</v>
      </c>
      <c r="F30" s="47">
        <f ca="1">F8/(39*'Day on Day FC'!$F370)</f>
        <v>0</v>
      </c>
      <c r="G30" s="48">
        <f ca="1">G8/(39*'Day on Day FC'!$F370)</f>
        <v>0</v>
      </c>
      <c r="H30" s="49">
        <f ca="1">H8/(39*'Day on Day FC'!$F370)</f>
        <v>0</v>
      </c>
      <c r="I30" s="47">
        <f ca="1">I8/(39*'Day on Day FC'!$F370)</f>
        <v>0</v>
      </c>
      <c r="J30" s="48">
        <f t="shared" ca="1" si="21"/>
        <v>0</v>
      </c>
      <c r="K30" s="49">
        <f t="shared" ca="1" si="22"/>
        <v>0</v>
      </c>
      <c r="L30" s="47">
        <f t="shared" ca="1" si="15"/>
        <v>0</v>
      </c>
      <c r="M30" s="160"/>
      <c r="N30" s="48">
        <f>N8/(39*'Day on Day FC'!$F370)</f>
        <v>0</v>
      </c>
      <c r="O30" s="39">
        <f t="shared" ca="1" si="16"/>
        <v>0</v>
      </c>
      <c r="P30" s="48">
        <f>P8/(39*'Day on Day FC'!$F370)</f>
        <v>0</v>
      </c>
      <c r="Q30" s="39">
        <f t="shared" ca="1" si="17"/>
        <v>0</v>
      </c>
      <c r="S30" s="30">
        <f>S8/(39*'Day on Day FC'!$F370)</f>
        <v>0</v>
      </c>
      <c r="T30" s="39">
        <f t="shared" ca="1" si="18"/>
        <v>0</v>
      </c>
    </row>
    <row r="31" spans="1:31" ht="24.9" customHeight="1" thickTop="1" x14ac:dyDescent="0.25">
      <c r="B31" s="69" t="str">
        <f t="shared" si="19"/>
        <v>Hotel NameJul-23</v>
      </c>
      <c r="C31" s="347"/>
      <c r="D31" s="109" t="str">
        <f t="shared" si="20"/>
        <v>Jul-23</v>
      </c>
      <c r="E31" s="301">
        <f ca="1">E9/(39*'Day on Day FC'!$F371)</f>
        <v>0</v>
      </c>
      <c r="F31" s="123">
        <f ca="1">F9/(39*'Day on Day FC'!$F371)</f>
        <v>0</v>
      </c>
      <c r="G31" s="122">
        <f ca="1">G9/(39*'Day on Day FC'!$F371)</f>
        <v>0</v>
      </c>
      <c r="H31" s="124">
        <f ca="1">H9/(39*'Day on Day FC'!$F371)</f>
        <v>0</v>
      </c>
      <c r="I31" s="123">
        <f ca="1">I9/(39*'Day on Day FC'!$F371)</f>
        <v>0</v>
      </c>
      <c r="J31" s="122">
        <f t="shared" ca="1" si="21"/>
        <v>0</v>
      </c>
      <c r="K31" s="124">
        <f t="shared" ca="1" si="22"/>
        <v>0</v>
      </c>
      <c r="L31" s="123">
        <f t="shared" ca="1" si="15"/>
        <v>0</v>
      </c>
      <c r="M31" s="160"/>
      <c r="N31" s="122">
        <f>N9/(39*'Day on Day FC'!$F371)</f>
        <v>0</v>
      </c>
      <c r="O31" s="123">
        <f t="shared" ca="1" si="16"/>
        <v>0</v>
      </c>
      <c r="P31" s="122">
        <f>P9/(39*'Day on Day FC'!$F371)</f>
        <v>0.17287014061207609</v>
      </c>
      <c r="Q31" s="123">
        <f t="shared" ca="1" si="17"/>
        <v>-0.17287014061207609</v>
      </c>
      <c r="S31" s="122">
        <f>S9/(39*'Day on Day FC'!$F371)</f>
        <v>0</v>
      </c>
      <c r="T31" s="123">
        <f t="shared" ca="1" si="18"/>
        <v>0</v>
      </c>
    </row>
    <row r="32" spans="1:31" ht="24.9" customHeight="1" x14ac:dyDescent="0.25">
      <c r="B32" s="69" t="str">
        <f t="shared" si="19"/>
        <v>Hotel NameAug-23</v>
      </c>
      <c r="C32" s="347"/>
      <c r="D32" s="113" t="str">
        <f t="shared" si="20"/>
        <v>Aug-23</v>
      </c>
      <c r="E32" s="302">
        <f ca="1">E10/(39*'Day on Day FC'!$F372)</f>
        <v>0</v>
      </c>
      <c r="F32" s="126">
        <f ca="1">F10/(39*'Day on Day FC'!$F372)</f>
        <v>0</v>
      </c>
      <c r="G32" s="125">
        <f ca="1">G10/(39*'Day on Day FC'!$F372)</f>
        <v>0</v>
      </c>
      <c r="H32" s="127">
        <f ca="1">H10/(39*'Day on Day FC'!$F372)</f>
        <v>0</v>
      </c>
      <c r="I32" s="126">
        <f ca="1">I10/(39*'Day on Day FC'!$F372)</f>
        <v>0</v>
      </c>
      <c r="J32" s="125">
        <f t="shared" ca="1" si="21"/>
        <v>0</v>
      </c>
      <c r="K32" s="127">
        <f t="shared" ca="1" si="22"/>
        <v>0</v>
      </c>
      <c r="L32" s="126">
        <f t="shared" ca="1" si="15"/>
        <v>0</v>
      </c>
      <c r="M32" s="160"/>
      <c r="N32" s="125">
        <f>N10/(39*'Day on Day FC'!$F372)</f>
        <v>0</v>
      </c>
      <c r="O32" s="126">
        <f t="shared" ca="1" si="16"/>
        <v>0</v>
      </c>
      <c r="P32" s="125">
        <f>P10/(39*'Day on Day FC'!$F372)</f>
        <v>0.30438378825475598</v>
      </c>
      <c r="Q32" s="126">
        <f t="shared" ca="1" si="17"/>
        <v>-0.30438378825475598</v>
      </c>
      <c r="S32" s="125">
        <f>S10/(39*'Day on Day FC'!$F372)</f>
        <v>0</v>
      </c>
      <c r="T32" s="126">
        <f t="shared" ca="1" si="18"/>
        <v>0</v>
      </c>
    </row>
    <row r="33" spans="2:20" ht="24.9" customHeight="1" thickBot="1" x14ac:dyDescent="0.3">
      <c r="B33" s="69" t="str">
        <f t="shared" si="19"/>
        <v>Hotel NameSep-23</v>
      </c>
      <c r="C33" s="347"/>
      <c r="D33" s="43" t="str">
        <f t="shared" si="20"/>
        <v>Sep-23</v>
      </c>
      <c r="E33" s="300">
        <f ca="1">E11/(39*'Day on Day FC'!$F373)</f>
        <v>0</v>
      </c>
      <c r="F33" s="47">
        <f ca="1">F11/(39*'Day on Day FC'!$F373)</f>
        <v>0</v>
      </c>
      <c r="G33" s="48">
        <f ca="1">G11/(39*'Day on Day FC'!$F373)</f>
        <v>0</v>
      </c>
      <c r="H33" s="49">
        <f ca="1">H11/(39*'Day on Day FC'!$F373)</f>
        <v>0</v>
      </c>
      <c r="I33" s="47">
        <f ca="1">I11/(39*'Day on Day FC'!$F373)</f>
        <v>0</v>
      </c>
      <c r="J33" s="48">
        <f t="shared" ca="1" si="21"/>
        <v>0</v>
      </c>
      <c r="K33" s="49">
        <f t="shared" ca="1" si="22"/>
        <v>0</v>
      </c>
      <c r="L33" s="47">
        <f t="shared" ca="1" si="15"/>
        <v>0</v>
      </c>
      <c r="M33" s="160"/>
      <c r="N33" s="48">
        <f>N11/(39*'Day on Day FC'!$F373)</f>
        <v>0</v>
      </c>
      <c r="O33" s="47">
        <f t="shared" ca="1" si="16"/>
        <v>0</v>
      </c>
      <c r="P33" s="48">
        <f>P11/(39*'Day on Day FC'!$F373)</f>
        <v>0.35726495726495727</v>
      </c>
      <c r="Q33" s="47">
        <f t="shared" ca="1" si="17"/>
        <v>-0.35726495726495727</v>
      </c>
      <c r="S33" s="48">
        <f>S11/(39*'Day on Day FC'!$F373)</f>
        <v>0</v>
      </c>
      <c r="T33" s="47">
        <f t="shared" ca="1" si="18"/>
        <v>0</v>
      </c>
    </row>
    <row r="34" spans="2:20" ht="24.9" customHeight="1" thickTop="1" x14ac:dyDescent="0.25">
      <c r="B34" s="69" t="str">
        <f t="shared" si="19"/>
        <v>Hotel NameOct-23</v>
      </c>
      <c r="C34" s="347"/>
      <c r="D34" s="109" t="str">
        <f t="shared" si="20"/>
        <v>Oct-23</v>
      </c>
      <c r="E34" s="301">
        <f ca="1">E12/(39*'Day on Day FC'!$F374)</f>
        <v>0</v>
      </c>
      <c r="F34" s="123">
        <f ca="1">F12/(39*'Day on Day FC'!$F374)</f>
        <v>0</v>
      </c>
      <c r="G34" s="122">
        <f ca="1">G12/(39*'Day on Day FC'!$F374)</f>
        <v>0</v>
      </c>
      <c r="H34" s="124">
        <f ca="1">H12/(39*'Day on Day FC'!$F374)</f>
        <v>0</v>
      </c>
      <c r="I34" s="123">
        <f ca="1">I12/(39*'Day on Day FC'!$F374)</f>
        <v>0</v>
      </c>
      <c r="J34" s="122">
        <f t="shared" ca="1" si="21"/>
        <v>0</v>
      </c>
      <c r="K34" s="124">
        <f t="shared" ca="1" si="22"/>
        <v>0</v>
      </c>
      <c r="L34" s="123">
        <f t="shared" ca="1" si="15"/>
        <v>0</v>
      </c>
      <c r="M34" s="160"/>
      <c r="N34" s="128">
        <f>N12/(39*'Day on Day FC'!$F374)</f>
        <v>0</v>
      </c>
      <c r="O34" s="129">
        <f t="shared" ca="1" si="16"/>
        <v>0</v>
      </c>
      <c r="P34" s="128">
        <f>P12/(39*'Day on Day FC'!$F374)</f>
        <v>0.5376344086021505</v>
      </c>
      <c r="Q34" s="129">
        <f t="shared" ca="1" si="17"/>
        <v>-0.5376344086021505</v>
      </c>
      <c r="S34" s="128">
        <f>S12/(39*'Day on Day FC'!$F374)</f>
        <v>0</v>
      </c>
      <c r="T34" s="129">
        <f t="shared" ca="1" si="18"/>
        <v>0</v>
      </c>
    </row>
    <row r="35" spans="2:20" ht="24.9" customHeight="1" x14ac:dyDescent="0.25">
      <c r="B35" s="69" t="str">
        <f t="shared" si="19"/>
        <v>Hotel NameNov-23</v>
      </c>
      <c r="C35" s="347"/>
      <c r="D35" s="113" t="str">
        <f t="shared" si="20"/>
        <v>Nov-23</v>
      </c>
      <c r="E35" s="302">
        <f ca="1">E13/(39*'Day on Day FC'!$F375)</f>
        <v>0</v>
      </c>
      <c r="F35" s="126">
        <f ca="1">F13/(39*'Day on Day FC'!$F375)</f>
        <v>0</v>
      </c>
      <c r="G35" s="125">
        <f ca="1">G13/(39*'Day on Day FC'!$F375)</f>
        <v>0</v>
      </c>
      <c r="H35" s="127">
        <f ca="1">H13/(39*'Day on Day FC'!$F375)</f>
        <v>0</v>
      </c>
      <c r="I35" s="126">
        <f ca="1">I13/(39*'Day on Day FC'!$F375)</f>
        <v>0</v>
      </c>
      <c r="J35" s="125">
        <f t="shared" ca="1" si="21"/>
        <v>0</v>
      </c>
      <c r="K35" s="127">
        <f t="shared" ca="1" si="22"/>
        <v>0</v>
      </c>
      <c r="L35" s="126">
        <f t="shared" ca="1" si="15"/>
        <v>0</v>
      </c>
      <c r="M35" s="160"/>
      <c r="N35" s="125">
        <f>N13/(39*'Day on Day FC'!$F375)</f>
        <v>0</v>
      </c>
      <c r="O35" s="126">
        <f t="shared" ca="1" si="16"/>
        <v>0</v>
      </c>
      <c r="P35" s="125">
        <f>P13/(39*'Day on Day FC'!$F375)</f>
        <v>0.46410256410256412</v>
      </c>
      <c r="Q35" s="126">
        <f t="shared" ca="1" si="17"/>
        <v>-0.46410256410256412</v>
      </c>
      <c r="S35" s="125">
        <f>S13/(39*'Day on Day FC'!$F375)</f>
        <v>0</v>
      </c>
      <c r="T35" s="126">
        <f t="shared" ca="1" si="18"/>
        <v>0</v>
      </c>
    </row>
    <row r="36" spans="2:20" ht="24.9" customHeight="1" thickBot="1" x14ac:dyDescent="0.3">
      <c r="B36" s="69" t="str">
        <f t="shared" si="19"/>
        <v>Hotel NameDec-23</v>
      </c>
      <c r="C36" s="347"/>
      <c r="D36" s="117" t="str">
        <f t="shared" si="20"/>
        <v>Dec-23</v>
      </c>
      <c r="E36" s="300">
        <f ca="1">E14/(39*'Day on Day FC'!$F376)</f>
        <v>0</v>
      </c>
      <c r="F36" s="47">
        <f ca="1">F14/(39*'Day on Day FC'!$F376)</f>
        <v>0</v>
      </c>
      <c r="G36" s="48">
        <f ca="1">G14/(39*'Day on Day FC'!$F376)</f>
        <v>0</v>
      </c>
      <c r="H36" s="49">
        <f ca="1">H14/(39*'Day on Day FC'!$F376)</f>
        <v>0</v>
      </c>
      <c r="I36" s="47">
        <f ca="1">I14/(39*'Day on Day FC'!$F376)</f>
        <v>0</v>
      </c>
      <c r="J36" s="48">
        <f t="shared" ca="1" si="21"/>
        <v>0</v>
      </c>
      <c r="K36" s="49">
        <f t="shared" ca="1" si="22"/>
        <v>0</v>
      </c>
      <c r="L36" s="47">
        <f t="shared" ca="1" si="15"/>
        <v>0</v>
      </c>
      <c r="M36" s="160"/>
      <c r="N36" s="30">
        <f>N14/(39*'Day on Day FC'!$F376)</f>
        <v>0</v>
      </c>
      <c r="O36" s="39">
        <f t="shared" ca="1" si="16"/>
        <v>0</v>
      </c>
      <c r="P36" s="30">
        <f>P14/(39*'Day on Day FC'!$F376)</f>
        <v>0.42431761786600497</v>
      </c>
      <c r="Q36" s="39">
        <f t="shared" ca="1" si="17"/>
        <v>-0.42431761786600497</v>
      </c>
      <c r="S36" s="30">
        <f>S14/(39*'Day on Day FC'!$F376)</f>
        <v>0</v>
      </c>
      <c r="T36" s="39">
        <f t="shared" ca="1" si="18"/>
        <v>0</v>
      </c>
    </row>
    <row r="37" spans="2:20" ht="24.9" customHeight="1" thickTop="1" x14ac:dyDescent="0.25">
      <c r="B37" s="69" t="str">
        <f t="shared" si="19"/>
        <v>Hotel NameJan-24</v>
      </c>
      <c r="C37" s="347"/>
      <c r="D37" s="118" t="str">
        <f t="shared" si="20"/>
        <v>Jan-24</v>
      </c>
      <c r="E37" s="303">
        <f ca="1">E15/(39*'Day on Day FC'!$F377)</f>
        <v>0</v>
      </c>
      <c r="F37" s="123">
        <f ca="1">F15/(39*'Day on Day FC'!$F377)</f>
        <v>0</v>
      </c>
      <c r="G37" s="128">
        <f ca="1">G15/(39*'Day on Day FC'!$F377)</f>
        <v>0</v>
      </c>
      <c r="H37" s="130">
        <f ca="1">H15/(39*'Day on Day FC'!$F377)</f>
        <v>0</v>
      </c>
      <c r="I37" s="129">
        <f ca="1">I15/(39*'Day on Day FC'!$F377)</f>
        <v>0</v>
      </c>
      <c r="J37" s="128">
        <f t="shared" ca="1" si="21"/>
        <v>0</v>
      </c>
      <c r="K37" s="130">
        <f t="shared" ca="1" si="22"/>
        <v>0</v>
      </c>
      <c r="L37" s="129">
        <f t="shared" ca="1" si="15"/>
        <v>0</v>
      </c>
      <c r="M37" s="160"/>
      <c r="N37" s="122">
        <f>N15/(39*'Day on Day FC'!$F377)</f>
        <v>0</v>
      </c>
      <c r="O37" s="123">
        <f t="shared" ca="1" si="16"/>
        <v>0</v>
      </c>
      <c r="P37" s="122">
        <f>P15/(39*'Day on Day FC'!$F377)</f>
        <v>0.44830438378825477</v>
      </c>
      <c r="Q37" s="123">
        <f t="shared" ca="1" si="17"/>
        <v>-0.44830438378825477</v>
      </c>
      <c r="S37" s="122">
        <f>S15/(39*'Day on Day FC'!$F377)</f>
        <v>0</v>
      </c>
      <c r="T37" s="123">
        <f t="shared" ca="1" si="18"/>
        <v>0</v>
      </c>
    </row>
    <row r="38" spans="2:20" ht="24.9" customHeight="1" x14ac:dyDescent="0.25">
      <c r="B38" s="69" t="str">
        <f t="shared" si="19"/>
        <v>Hotel NameFeb-24</v>
      </c>
      <c r="C38" s="347"/>
      <c r="D38" s="113" t="str">
        <f t="shared" si="20"/>
        <v>Feb-24</v>
      </c>
      <c r="E38" s="302">
        <f ca="1">E16/(39*'Day on Day FC'!$F378)</f>
        <v>0</v>
      </c>
      <c r="F38" s="126">
        <f ca="1">F16/(39*'Day on Day FC'!$F378)</f>
        <v>0</v>
      </c>
      <c r="G38" s="125">
        <f ca="1">G16/(39*'Day on Day FC'!$F378)</f>
        <v>0</v>
      </c>
      <c r="H38" s="127">
        <f ca="1">H16/(39*'Day on Day FC'!$F378)</f>
        <v>0</v>
      </c>
      <c r="I38" s="126">
        <f ca="1">I16/(39*'Day on Day FC'!$F378)</f>
        <v>0</v>
      </c>
      <c r="J38" s="125">
        <f t="shared" ca="1" si="21"/>
        <v>0</v>
      </c>
      <c r="K38" s="127">
        <f t="shared" ca="1" si="22"/>
        <v>0</v>
      </c>
      <c r="L38" s="126">
        <f t="shared" ca="1" si="15"/>
        <v>0</v>
      </c>
      <c r="M38" s="160"/>
      <c r="N38" s="125">
        <f>N16/(39*'Day on Day FC'!$F378)</f>
        <v>0</v>
      </c>
      <c r="O38" s="126">
        <f t="shared" ca="1" si="16"/>
        <v>0</v>
      </c>
      <c r="P38" s="125">
        <f>P16/(39*'Day on Day FC'!$F378)</f>
        <v>0.69407603890362513</v>
      </c>
      <c r="Q38" s="126">
        <f t="shared" ca="1" si="17"/>
        <v>-0.69407603890362513</v>
      </c>
      <c r="S38" s="125">
        <f>S16/(39*'Day on Day FC'!$F378)</f>
        <v>0</v>
      </c>
      <c r="T38" s="126">
        <f t="shared" ca="1" si="18"/>
        <v>0</v>
      </c>
    </row>
    <row r="39" spans="2:20" ht="24.9" customHeight="1" thickBot="1" x14ac:dyDescent="0.3">
      <c r="B39" s="69" t="str">
        <f t="shared" si="19"/>
        <v>Hotel NameMar-24</v>
      </c>
      <c r="C39" s="347"/>
      <c r="D39" s="117" t="str">
        <f t="shared" si="20"/>
        <v>Mar-24</v>
      </c>
      <c r="E39" s="300">
        <f ca="1">E17/(39*'Day on Day FC'!$F379)</f>
        <v>0</v>
      </c>
      <c r="F39" s="47">
        <f ca="1">F17/(39*'Day on Day FC'!$F379)</f>
        <v>0</v>
      </c>
      <c r="G39" s="48">
        <f ca="1">G17/(39*'Day on Day FC'!$F379)</f>
        <v>0</v>
      </c>
      <c r="H39" s="49">
        <f ca="1">H17/(39*'Day on Day FC'!$F379)</f>
        <v>0</v>
      </c>
      <c r="I39" s="47">
        <f ca="1">I17/(39*'Day on Day FC'!$F379)</f>
        <v>0</v>
      </c>
      <c r="J39" s="48">
        <f t="shared" ca="1" si="21"/>
        <v>0</v>
      </c>
      <c r="K39" s="49">
        <f t="shared" ca="1" si="22"/>
        <v>0</v>
      </c>
      <c r="L39" s="47">
        <f t="shared" ca="1" si="15"/>
        <v>0</v>
      </c>
      <c r="M39" s="160"/>
      <c r="N39" s="48">
        <f>N17/(39*'Day on Day FC'!$F379)</f>
        <v>0</v>
      </c>
      <c r="O39" s="47">
        <f t="shared" ca="1" si="16"/>
        <v>0</v>
      </c>
      <c r="P39" s="48">
        <f>P17/(39*'Day on Day FC'!$F379)</f>
        <v>0.44957264957264959</v>
      </c>
      <c r="Q39" s="47">
        <f t="shared" ca="1" si="17"/>
        <v>-0.44957264957264959</v>
      </c>
      <c r="S39" s="48">
        <f>S17/(39*'Day on Day FC'!$F379)</f>
        <v>0</v>
      </c>
      <c r="T39" s="47">
        <f t="shared" ca="1" si="18"/>
        <v>0</v>
      </c>
    </row>
    <row r="40" spans="2:20" ht="24.9" customHeight="1" thickTop="1" x14ac:dyDescent="0.25">
      <c r="B40" s="69" t="str">
        <f t="shared" si="19"/>
        <v>Hotel NameQ1</v>
      </c>
      <c r="C40" s="347"/>
      <c r="D40" s="118" t="s">
        <v>51</v>
      </c>
      <c r="E40" s="303">
        <f ca="1">E18/(39*SUM('Day on Day FC'!$F$368:$F$370))</f>
        <v>0</v>
      </c>
      <c r="F40" s="123">
        <f ca="1">F18/(39*SUM('Day on Day FC'!$F$368:$F$370))</f>
        <v>0</v>
      </c>
      <c r="G40" s="128">
        <f ca="1">G18/(39*SUM('Day on Day FC'!$F$368:$F$370))</f>
        <v>2.8458720766413075E-2</v>
      </c>
      <c r="H40" s="130">
        <f ca="1">H18/(39*SUM('Day on Day FC'!$F$368:$F$370))</f>
        <v>0</v>
      </c>
      <c r="I40" s="129">
        <f ca="1">I18/(39*SUM('Day on Day FC'!$F$368:$F$370))</f>
        <v>0</v>
      </c>
      <c r="J40" s="128">
        <f t="shared" ref="J40:K45" ca="1" si="23">G40-E40</f>
        <v>2.8458720766413075E-2</v>
      </c>
      <c r="K40" s="130">
        <f t="shared" ca="1" si="23"/>
        <v>0</v>
      </c>
      <c r="L40" s="129">
        <f t="shared" ref="L40:L45" ca="1" si="24">H40-I40</f>
        <v>0</v>
      </c>
      <c r="M40" s="160"/>
      <c r="N40" s="122">
        <f>N18/(39*SUM('Day on Day FC'!$F$368:$F$370))</f>
        <v>0</v>
      </c>
      <c r="O40" s="123">
        <f t="shared" ca="1" si="16"/>
        <v>0</v>
      </c>
      <c r="P40" s="122">
        <f>P18/(39*SUM('Day on Day FC'!$F$368:$F$370))</f>
        <v>0</v>
      </c>
      <c r="Q40" s="123">
        <f t="shared" ca="1" si="17"/>
        <v>2.8458720766413075E-2</v>
      </c>
      <c r="S40" s="122">
        <f>S18/(39*SUM('Day on Day FC'!$F$368:$F$370))</f>
        <v>0</v>
      </c>
      <c r="T40" s="123">
        <f t="shared" ca="1" si="18"/>
        <v>0</v>
      </c>
    </row>
    <row r="41" spans="2:20" ht="24.9" customHeight="1" x14ac:dyDescent="0.25">
      <c r="B41" s="69" t="str">
        <f t="shared" si="19"/>
        <v>Hotel NameQ2</v>
      </c>
      <c r="C41" s="347"/>
      <c r="D41" s="118" t="s">
        <v>52</v>
      </c>
      <c r="E41" s="303">
        <f ca="1">E19/(39*SUM('Day on Day FC'!$F$371:$F$373))</f>
        <v>0</v>
      </c>
      <c r="F41" s="126">
        <f ca="1">F19/(39*SUM('Day on Day FC'!$F$371:$F$373))</f>
        <v>0</v>
      </c>
      <c r="G41" s="128">
        <f ca="1">G19/(39*SUM('Day on Day FC'!$F$371:$F$373))</f>
        <v>0</v>
      </c>
      <c r="H41" s="130">
        <f ca="1">H19/(39*SUM('Day on Day FC'!$F$371:$F$373))</f>
        <v>0</v>
      </c>
      <c r="I41" s="129">
        <f ca="1">I19/(39*SUM('Day on Day FC'!$F$371:$F$373))</f>
        <v>0</v>
      </c>
      <c r="J41" s="128">
        <f t="shared" ca="1" si="23"/>
        <v>0</v>
      </c>
      <c r="K41" s="130">
        <f t="shared" ca="1" si="23"/>
        <v>0</v>
      </c>
      <c r="L41" s="129">
        <f t="shared" ca="1" si="24"/>
        <v>0</v>
      </c>
      <c r="M41" s="160"/>
      <c r="N41" s="128">
        <f>N19/(39*SUM('Day on Day FC'!$F$371:$F$373))</f>
        <v>0</v>
      </c>
      <c r="O41" s="129">
        <f t="shared" ca="1" si="16"/>
        <v>0</v>
      </c>
      <c r="P41" s="128">
        <f>P19/(39*SUM('Day on Day FC'!$F$371:$F$373))</f>
        <v>0.27731326644370125</v>
      </c>
      <c r="Q41" s="129">
        <f t="shared" ca="1" si="17"/>
        <v>-0.27731326644370125</v>
      </c>
      <c r="S41" s="128">
        <f>S19/(39*SUM('Day on Day FC'!$F$371:$F$373))</f>
        <v>0.27731326644370125</v>
      </c>
      <c r="T41" s="129">
        <f t="shared" ca="1" si="18"/>
        <v>-0.27731326644370125</v>
      </c>
    </row>
    <row r="42" spans="2:20" ht="24.9" customHeight="1" x14ac:dyDescent="0.25">
      <c r="B42" s="69" t="str">
        <f t="shared" si="19"/>
        <v>Hotel NameQ3</v>
      </c>
      <c r="C42" s="347"/>
      <c r="D42" s="36" t="s">
        <v>53</v>
      </c>
      <c r="E42" s="30">
        <f ca="1">E20/(39*SUM('Day on Day FC'!$F$374:$F$376))</f>
        <v>0</v>
      </c>
      <c r="F42" s="39">
        <f ca="1">F20/(39*SUM('Day on Day FC'!$F$374:$F$376))</f>
        <v>0</v>
      </c>
      <c r="G42" s="30">
        <f ca="1">G20/(39*SUM('Day on Day FC'!$F$374:$F$376))</f>
        <v>0</v>
      </c>
      <c r="H42" s="25">
        <f ca="1">H20/(39*SUM('Day on Day FC'!$F$374:$F$376))</f>
        <v>0</v>
      </c>
      <c r="I42" s="39">
        <f ca="1">I20/(39*SUM('Day on Day FC'!$F$374:$F$376))</f>
        <v>0</v>
      </c>
      <c r="J42" s="30">
        <f t="shared" ca="1" si="23"/>
        <v>0</v>
      </c>
      <c r="K42" s="25">
        <f t="shared" ca="1" si="23"/>
        <v>0</v>
      </c>
      <c r="L42" s="39">
        <f t="shared" ca="1" si="24"/>
        <v>0</v>
      </c>
      <c r="M42" s="160"/>
      <c r="N42" s="128">
        <f>N20/(39*SUM('Day on Day FC'!$F$374:$F$376))</f>
        <v>0</v>
      </c>
      <c r="O42" s="129">
        <f t="shared" ca="1" si="16"/>
        <v>0</v>
      </c>
      <c r="P42" s="128">
        <f>P20/(39*SUM('Day on Day FC'!$F$374:$F$376))</f>
        <v>0.47547380156075808</v>
      </c>
      <c r="Q42" s="129">
        <f t="shared" ca="1" si="17"/>
        <v>-0.47547380156075808</v>
      </c>
      <c r="S42" s="128">
        <f>S20/(39*SUM('Day on Day FC'!$F$374:$F$376))</f>
        <v>0.47547380156075808</v>
      </c>
      <c r="T42" s="129">
        <f t="shared" ca="1" si="18"/>
        <v>-0.47547380156075808</v>
      </c>
    </row>
    <row r="43" spans="2:20" ht="24.9" customHeight="1" thickBot="1" x14ac:dyDescent="0.3">
      <c r="B43" s="69" t="str">
        <f t="shared" si="19"/>
        <v>Hotel NameQ4</v>
      </c>
      <c r="C43" s="347"/>
      <c r="D43" s="117" t="s">
        <v>54</v>
      </c>
      <c r="E43" s="300">
        <f ca="1">E21/(39*SUM('Day on Day FC'!$F$377:$F$379))</f>
        <v>0</v>
      </c>
      <c r="F43" s="47">
        <f ca="1">F21/(39*SUM('Day on Day FC'!$F$377:$F$379))</f>
        <v>0</v>
      </c>
      <c r="G43" s="48">
        <f ca="1">G21/(39*SUM('Day on Day FC'!$F$377:$F$379))</f>
        <v>0</v>
      </c>
      <c r="H43" s="49">
        <f ca="1">H21/(39*SUM('Day on Day FC'!$F$377:$F$379))</f>
        <v>0</v>
      </c>
      <c r="I43" s="47">
        <f ca="1">I21/(39*SUM('Day on Day FC'!$F$377:$F$379))</f>
        <v>0</v>
      </c>
      <c r="J43" s="48">
        <f t="shared" ca="1" si="23"/>
        <v>0</v>
      </c>
      <c r="K43" s="49">
        <f t="shared" ca="1" si="23"/>
        <v>0</v>
      </c>
      <c r="L43" s="47">
        <f t="shared" ca="1" si="24"/>
        <v>0</v>
      </c>
      <c r="M43" s="160"/>
      <c r="N43" s="189">
        <f>N21/(39*SUM('Day on Day FC'!$F$377:$F$379))</f>
        <v>0</v>
      </c>
      <c r="O43" s="190">
        <f t="shared" ca="1" si="16"/>
        <v>0</v>
      </c>
      <c r="P43" s="189">
        <f>P21/(39*SUM('Day on Day FC'!$F$377:$F$379))</f>
        <v>0.52792022792022797</v>
      </c>
      <c r="Q43" s="190">
        <f t="shared" ca="1" si="17"/>
        <v>-0.52792022792022797</v>
      </c>
      <c r="S43" s="189">
        <f>S21/(39*SUM('Day on Day FC'!$F$377:$F$379))</f>
        <v>0.50085470085470085</v>
      </c>
      <c r="T43" s="190">
        <f t="shared" ca="1" si="18"/>
        <v>-0.50085470085470085</v>
      </c>
    </row>
    <row r="44" spans="2:20" ht="24.9" customHeight="1" thickTop="1" x14ac:dyDescent="0.25">
      <c r="B44" s="69" t="str">
        <f t="shared" si="19"/>
        <v>Hotel NameSummer</v>
      </c>
      <c r="C44" s="347"/>
      <c r="D44" s="109" t="s">
        <v>60</v>
      </c>
      <c r="E44" s="301">
        <f ca="1">E22/(39*SUM('Day on Day FC'!$F$368:$F$373))</f>
        <v>0</v>
      </c>
      <c r="F44" s="123">
        <f ca="1">F22/(39*SUM('Day on Day FC'!$F$368:$F$373))</f>
        <v>0</v>
      </c>
      <c r="G44" s="122">
        <f ca="1">G22/(39*SUM('Day on Day FC'!$F$368:$F$373))</f>
        <v>1.4151604315538743E-2</v>
      </c>
      <c r="H44" s="124">
        <f ca="1">H22/(39*SUM('Day on Day FC'!$F$368:$F$373))</f>
        <v>0</v>
      </c>
      <c r="I44" s="123">
        <f ca="1">I22/(39*SUM('Day on Day FC'!$F$368:$F$373))</f>
        <v>0</v>
      </c>
      <c r="J44" s="122">
        <f t="shared" ca="1" si="23"/>
        <v>1.4151604315538743E-2</v>
      </c>
      <c r="K44" s="124">
        <f t="shared" ca="1" si="23"/>
        <v>0</v>
      </c>
      <c r="L44" s="123">
        <f t="shared" ca="1" si="24"/>
        <v>0</v>
      </c>
      <c r="M44" s="160"/>
      <c r="N44" s="122">
        <f>N22/(39*SUM('Day on Day FC'!$F$368:$F$373))</f>
        <v>0</v>
      </c>
      <c r="O44" s="123">
        <f t="shared" ca="1" si="16"/>
        <v>0</v>
      </c>
      <c r="P44" s="122">
        <f>P22/(39*SUM('Day on Day FC'!$F$368:$F$373))</f>
        <v>0.23931623931623933</v>
      </c>
      <c r="Q44" s="123">
        <f t="shared" ca="1" si="17"/>
        <v>-0.22516463500070058</v>
      </c>
      <c r="S44" s="122">
        <f>S22/(39*SUM('Day on Day FC'!$F$368:$F$373))</f>
        <v>0.23931623931623933</v>
      </c>
      <c r="T44" s="123">
        <f t="shared" ca="1" si="18"/>
        <v>-0.23931623931623933</v>
      </c>
    </row>
    <row r="45" spans="2:20" ht="24.9" customHeight="1" thickBot="1" x14ac:dyDescent="0.3">
      <c r="B45" s="69" t="str">
        <f t="shared" si="19"/>
        <v>Hotel NameWinter</v>
      </c>
      <c r="C45" s="347"/>
      <c r="D45" s="117" t="s">
        <v>61</v>
      </c>
      <c r="E45" s="300">
        <f ca="1">E23/(39*SUM('Day on Day FC'!$F$374:$F$379))</f>
        <v>0</v>
      </c>
      <c r="F45" s="47">
        <f ca="1">F23/(39*SUM('Day on Day FC'!$F$374:$F$379))</f>
        <v>0</v>
      </c>
      <c r="G45" s="48">
        <f ca="1">G23/(39*SUM('Day on Day FC'!$F$374:$F$379))</f>
        <v>0</v>
      </c>
      <c r="H45" s="49">
        <f ca="1">H23/(39*SUM('Day on Day FC'!$F$374:$F$379))</f>
        <v>0</v>
      </c>
      <c r="I45" s="47">
        <f ca="1">I23/(39*SUM('Day on Day FC'!$F$374:$F$379))</f>
        <v>0</v>
      </c>
      <c r="J45" s="48">
        <f t="shared" ca="1" si="23"/>
        <v>0</v>
      </c>
      <c r="K45" s="49">
        <f t="shared" ca="1" si="23"/>
        <v>0</v>
      </c>
      <c r="L45" s="47">
        <f t="shared" ca="1" si="24"/>
        <v>0</v>
      </c>
      <c r="M45" s="160"/>
      <c r="N45" s="48">
        <f>N23/(39*SUM('Day on Day FC'!$F$374:$F$379))</f>
        <v>0</v>
      </c>
      <c r="O45" s="47">
        <f t="shared" ca="1" si="16"/>
        <v>0</v>
      </c>
      <c r="P45" s="48">
        <f>P23/(39*SUM('Day on Day FC'!$F$374:$F$379))</f>
        <v>0.50140884756269377</v>
      </c>
      <c r="Q45" s="47">
        <f t="shared" ca="1" si="17"/>
        <v>-0.50140884756269377</v>
      </c>
      <c r="S45" s="48">
        <f>S23/(39*SUM('Day on Day FC'!$F$374:$F$379))</f>
        <v>0.48802479571710339</v>
      </c>
      <c r="T45" s="47">
        <f t="shared" ca="1" si="18"/>
        <v>-0.48802479571710339</v>
      </c>
    </row>
    <row r="46" spans="2:20" ht="24.9" customHeight="1" thickTop="1" thickBot="1" x14ac:dyDescent="0.3">
      <c r="B46" s="69" t="str">
        <f t="shared" si="19"/>
        <v>Hotel NameTotal</v>
      </c>
      <c r="C46" s="348"/>
      <c r="D46" s="35" t="s">
        <v>10</v>
      </c>
      <c r="E46" s="309">
        <f ca="1">E24/(39*SUM('Day on Day FC'!$F368:'Day on Day FC'!$F379))</f>
        <v>0</v>
      </c>
      <c r="F46" s="40">
        <f ca="1">F24/(39*SUM('Day on Day FC'!$F368:'Day on Day FC'!$F379))</f>
        <v>0</v>
      </c>
      <c r="G46" s="31">
        <f ca="1">G24/(39*SUM('Day on Day FC'!$F368:'Day on Day FC'!$F379))</f>
        <v>7.0951879171057258E-3</v>
      </c>
      <c r="H46" s="32">
        <f ca="1">H24/(39*SUM('Day on Day FC'!$F368:'Day on Day FC'!$F379))</f>
        <v>0</v>
      </c>
      <c r="I46" s="40">
        <f ca="1">I24/(39*SUM('Day on Day FC'!$F368:'Day on Day FC'!$F379))</f>
        <v>0</v>
      </c>
      <c r="J46" s="31">
        <f t="shared" ca="1" si="21"/>
        <v>7.0951879171057258E-3</v>
      </c>
      <c r="K46" s="32">
        <f t="shared" ca="1" si="22"/>
        <v>0</v>
      </c>
      <c r="L46" s="40">
        <f t="shared" ca="1" si="15"/>
        <v>0</v>
      </c>
      <c r="M46" s="160"/>
      <c r="N46" s="202">
        <f>N24/(39*SUM('Day on Day FC'!$F368:'Day on Day FC'!$F379))</f>
        <v>0</v>
      </c>
      <c r="O46" s="40">
        <f t="shared" ca="1" si="16"/>
        <v>0</v>
      </c>
      <c r="P46" s="202">
        <f>P24/(39*SUM('Day on Day FC'!$F368:'Day on Day FC'!$F379))</f>
        <v>0.37000351246926588</v>
      </c>
      <c r="Q46" s="40">
        <f t="shared" ca="1" si="17"/>
        <v>-0.36290832455216016</v>
      </c>
      <c r="S46" s="202">
        <f>S24/(39*SUM('Day on Day FC'!$F368:'Day on Day FC'!$F379))</f>
        <v>0.36332982086406745</v>
      </c>
      <c r="T46" s="40">
        <f t="shared" ca="1" si="18"/>
        <v>-0.36332982086406745</v>
      </c>
    </row>
    <row r="47" spans="2:20" ht="5.15" customHeight="1" thickTop="1" x14ac:dyDescent="0.25">
      <c r="C47" s="258"/>
      <c r="D47" s="259"/>
      <c r="E47" s="260"/>
      <c r="F47" s="260"/>
      <c r="G47" s="260"/>
      <c r="H47" s="260"/>
      <c r="I47" s="260"/>
      <c r="J47" s="260"/>
      <c r="K47" s="260"/>
      <c r="L47" s="260"/>
      <c r="M47" s="160"/>
      <c r="N47" s="260"/>
      <c r="O47" s="260"/>
      <c r="P47" s="260"/>
      <c r="Q47" s="260"/>
      <c r="S47" s="260"/>
      <c r="T47" s="260"/>
    </row>
    <row r="48" spans="2:20" ht="20.149999999999999" customHeight="1" x14ac:dyDescent="0.25">
      <c r="C48" s="261" t="s">
        <v>101</v>
      </c>
      <c r="D48" s="259"/>
      <c r="E48" s="260"/>
      <c r="F48" s="260"/>
      <c r="G48" s="260"/>
      <c r="H48" s="260"/>
      <c r="I48" s="260"/>
      <c r="J48" s="260"/>
      <c r="K48" s="260"/>
      <c r="L48" s="260"/>
      <c r="M48" s="160"/>
      <c r="N48" s="260"/>
      <c r="O48" s="260"/>
      <c r="P48" s="260"/>
      <c r="Q48" s="260"/>
      <c r="S48" s="260"/>
      <c r="T48" s="260"/>
    </row>
    <row r="49" spans="3:22" ht="60" customHeight="1" x14ac:dyDescent="0.25">
      <c r="C49" s="345" t="s">
        <v>102</v>
      </c>
      <c r="D49" s="345"/>
      <c r="E49" s="345"/>
      <c r="F49" s="345"/>
      <c r="G49" s="345"/>
      <c r="H49" s="345"/>
      <c r="I49" s="345"/>
      <c r="J49" s="345"/>
      <c r="K49" s="345"/>
      <c r="L49" s="345"/>
      <c r="M49" s="160"/>
      <c r="N49" s="260"/>
      <c r="O49" s="260"/>
      <c r="P49" s="260"/>
      <c r="Q49" s="260"/>
      <c r="S49" s="260"/>
      <c r="T49" s="260"/>
    </row>
    <row r="50" spans="3:22" ht="5.15" customHeigh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</row>
    <row r="51" spans="3:22" ht="20.149999999999999" customHeigh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</row>
    <row r="52" spans="3:22" ht="32.25" customHeight="1" x14ac:dyDescent="0.25"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</row>
    <row r="53" spans="3:22" ht="25.5" customHeight="1" x14ac:dyDescent="0.25"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</row>
    <row r="54" spans="3:22" ht="23.25" customHeight="1" x14ac:dyDescent="0.25"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</row>
    <row r="55" spans="3:22" ht="26.25" customHeight="1" x14ac:dyDescent="0.25"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</row>
    <row r="56" spans="3:22" ht="25.5" customHeigh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</row>
    <row r="57" spans="3:22" ht="32.25" customHeigh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</row>
    <row r="58" spans="3:22" ht="30" customHeigh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</row>
    <row r="59" spans="3:22" ht="30" customHeight="1" x14ac:dyDescent="0.25"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</row>
    <row r="60" spans="3:22" ht="30" customHeight="1" x14ac:dyDescent="0.25"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</row>
    <row r="61" spans="3:22" ht="5.25" customHeight="1" x14ac:dyDescent="0.25"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</row>
    <row r="62" spans="3:22" x14ac:dyDescent="0.25"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</row>
    <row r="63" spans="3:22" x14ac:dyDescent="0.25"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</row>
    <row r="64" spans="3:22" x14ac:dyDescent="0.25"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</row>
    <row r="65" spans="3:22" x14ac:dyDescent="0.25"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</row>
    <row r="66" spans="3:22" x14ac:dyDescent="0.25"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</row>
    <row r="67" spans="3:22" x14ac:dyDescent="0.25"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</row>
    <row r="68" spans="3:22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</row>
    <row r="69" spans="3:22" x14ac:dyDescent="0.25"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</row>
    <row r="70" spans="3:22" x14ac:dyDescent="0.25"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</row>
    <row r="71" spans="3:22" x14ac:dyDescent="0.25"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</row>
    <row r="72" spans="3:22" x14ac:dyDescent="0.25"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</row>
    <row r="73" spans="3:22" x14ac:dyDescent="0.25"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</row>
    <row r="74" spans="3:22" x14ac:dyDescent="0.25"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</row>
  </sheetData>
  <mergeCells count="9">
    <mergeCell ref="C49:L49"/>
    <mergeCell ref="C6:C24"/>
    <mergeCell ref="C28:C46"/>
    <mergeCell ref="G4:I4"/>
    <mergeCell ref="K4:L4"/>
    <mergeCell ref="G26:I26"/>
    <mergeCell ref="K26:L26"/>
    <mergeCell ref="E4:F4"/>
    <mergeCell ref="E26:F26"/>
  </mergeCells>
  <phoneticPr fontId="2" type="noConversion"/>
  <conditionalFormatting sqref="J51 R51">
    <cfRule type="cellIs" dxfId="295" priority="438" stopIfTrue="1" operator="lessThan">
      <formula>-0.005</formula>
    </cfRule>
    <cfRule type="cellIs" dxfId="294" priority="439" stopIfTrue="1" operator="greaterThan">
      <formula>0.005</formula>
    </cfRule>
  </conditionalFormatting>
  <conditionalFormatting sqref="J6:L24">
    <cfRule type="cellIs" dxfId="293" priority="269" stopIfTrue="1" operator="equal">
      <formula>0</formula>
    </cfRule>
    <cfRule type="cellIs" dxfId="292" priority="270" stopIfTrue="1" operator="lessThan">
      <formula>0</formula>
    </cfRule>
    <cfRule type="cellIs" dxfId="291" priority="271" stopIfTrue="1" operator="greaterThan">
      <formula>0</formula>
    </cfRule>
    <cfRule type="cellIs" dxfId="290" priority="272" stopIfTrue="1" operator="equal">
      <formula>0</formula>
    </cfRule>
    <cfRule type="cellIs" dxfId="289" priority="273" stopIfTrue="1" operator="greaterThan">
      <formula>0</formula>
    </cfRule>
    <cfRule type="cellIs" dxfId="288" priority="274" stopIfTrue="1" operator="lessThan">
      <formula>0</formula>
    </cfRule>
    <cfRule type="cellIs" dxfId="287" priority="275" stopIfTrue="1" operator="greaterThan">
      <formula>0</formula>
    </cfRule>
    <cfRule type="cellIs" dxfId="286" priority="276" stopIfTrue="1" operator="lessThan">
      <formula>0</formula>
    </cfRule>
    <cfRule type="cellIs" dxfId="285" priority="277" stopIfTrue="1" operator="greaterThanOrEqual">
      <formula>0</formula>
    </cfRule>
  </conditionalFormatting>
  <conditionalFormatting sqref="J28:L46 J47:J48">
    <cfRule type="cellIs" dxfId="284" priority="187" stopIfTrue="1" operator="equal">
      <formula>0</formula>
    </cfRule>
    <cfRule type="cellIs" dxfId="283" priority="188" stopIfTrue="1" operator="lessThan">
      <formula>0</formula>
    </cfRule>
    <cfRule type="cellIs" dxfId="282" priority="189" stopIfTrue="1" operator="greaterThan">
      <formula>0</formula>
    </cfRule>
    <cfRule type="cellIs" dxfId="281" priority="190" stopIfTrue="1" operator="equal">
      <formula>0</formula>
    </cfRule>
    <cfRule type="cellIs" dxfId="280" priority="191" stopIfTrue="1" operator="greaterThan">
      <formula>0</formula>
    </cfRule>
    <cfRule type="cellIs" dxfId="279" priority="192" stopIfTrue="1" operator="lessThan">
      <formula>0</formula>
    </cfRule>
    <cfRule type="cellIs" dxfId="278" priority="193" stopIfTrue="1" operator="greaterThan">
      <formula>0</formula>
    </cfRule>
    <cfRule type="cellIs" dxfId="277" priority="194" stopIfTrue="1" operator="lessThan">
      <formula>0</formula>
    </cfRule>
    <cfRule type="cellIs" dxfId="276" priority="195" stopIfTrue="1" operator="greaterThanOrEqual">
      <formula>0</formula>
    </cfRule>
    <cfRule type="cellIs" dxfId="275" priority="196" operator="lessThan">
      <formula>0</formula>
    </cfRule>
    <cfRule type="cellIs" dxfId="274" priority="242" stopIfTrue="1" operator="equal">
      <formula>0</formula>
    </cfRule>
    <cfRule type="cellIs" dxfId="273" priority="243" stopIfTrue="1" operator="lessThan">
      <formula>0</formula>
    </cfRule>
    <cfRule type="cellIs" dxfId="272" priority="244" stopIfTrue="1" operator="greaterThan">
      <formula>0</formula>
    </cfRule>
    <cfRule type="cellIs" dxfId="271" priority="245" stopIfTrue="1" operator="equal">
      <formula>0</formula>
    </cfRule>
    <cfRule type="cellIs" dxfId="270" priority="246" stopIfTrue="1" operator="greaterThan">
      <formula>0</formula>
    </cfRule>
    <cfRule type="cellIs" dxfId="269" priority="247" stopIfTrue="1" operator="lessThan">
      <formula>0</formula>
    </cfRule>
    <cfRule type="cellIs" dxfId="268" priority="248" stopIfTrue="1" operator="greaterThan">
      <formula>0</formula>
    </cfRule>
    <cfRule type="cellIs" dxfId="267" priority="249" stopIfTrue="1" operator="lessThan">
      <formula>0</formula>
    </cfRule>
    <cfRule type="cellIs" dxfId="266" priority="250" stopIfTrue="1" operator="greaterThanOrEqual">
      <formula>0</formula>
    </cfRule>
    <cfRule type="cellIs" dxfId="265" priority="286" operator="lessThan">
      <formula>0</formula>
    </cfRule>
  </conditionalFormatting>
  <conditionalFormatting sqref="N28:N33 S28:S33 M28:M49">
    <cfRule type="cellIs" dxfId="264" priority="141" operator="lessThan">
      <formula>0</formula>
    </cfRule>
  </conditionalFormatting>
  <conditionalFormatting sqref="O6:O24">
    <cfRule type="cellIs" dxfId="263" priority="139" operator="greaterThan">
      <formula>0</formula>
    </cfRule>
    <cfRule type="cellIs" dxfId="262" priority="287" operator="lessThan">
      <formula>0</formula>
    </cfRule>
  </conditionalFormatting>
  <conditionalFormatting sqref="O28:O49">
    <cfRule type="cellIs" dxfId="261" priority="41" operator="lessThan">
      <formula>0</formula>
    </cfRule>
    <cfRule type="cellIs" dxfId="260" priority="42" operator="greaterThan">
      <formula>0</formula>
    </cfRule>
  </conditionalFormatting>
  <conditionalFormatting sqref="Q6:Q24">
    <cfRule type="cellIs" dxfId="259" priority="37" operator="greaterThan">
      <formula>0</formula>
    </cfRule>
    <cfRule type="cellIs" dxfId="258" priority="38" operator="lessThan">
      <formula>0</formula>
    </cfRule>
  </conditionalFormatting>
  <conditionalFormatting sqref="Q28:Q49">
    <cfRule type="cellIs" dxfId="257" priority="40" operator="greaterThan">
      <formula>0</formula>
    </cfRule>
  </conditionalFormatting>
  <conditionalFormatting sqref="Q28:R49">
    <cfRule type="cellIs" dxfId="256" priority="39" operator="lessThan">
      <formula>0</formula>
    </cfRule>
  </conditionalFormatting>
  <conditionalFormatting sqref="R51">
    <cfRule type="cellIs" dxfId="255" priority="442" stopIfTrue="1" operator="greaterThan">
      <formula>0</formula>
    </cfRule>
    <cfRule type="cellIs" dxfId="254" priority="443" stopIfTrue="1" operator="greaterThan">
      <formula>0.005</formula>
    </cfRule>
    <cfRule type="cellIs" dxfId="253" priority="444" stopIfTrue="1" operator="lessThan">
      <formula>-0.005</formula>
    </cfRule>
    <cfRule type="cellIs" dxfId="252" priority="446" stopIfTrue="1" operator="greaterThan">
      <formula>0.005</formula>
    </cfRule>
    <cfRule type="cellIs" dxfId="251" priority="447" stopIfTrue="1" operator="lessThan">
      <formula>-0.005</formula>
    </cfRule>
  </conditionalFormatting>
  <conditionalFormatting sqref="T6:T24">
    <cfRule type="cellIs" dxfId="250" priority="45" operator="greaterThan">
      <formula>0</formula>
    </cfRule>
    <cfRule type="cellIs" dxfId="249" priority="46" operator="lessThan">
      <formula>0</formula>
    </cfRule>
  </conditionalFormatting>
  <conditionalFormatting sqref="T28:T49">
    <cfRule type="cellIs" dxfId="248" priority="43" operator="lessThan">
      <formula>0</formula>
    </cfRule>
    <cfRule type="cellIs" dxfId="247" priority="44" operator="greaterThan">
      <formula>0</formula>
    </cfRule>
  </conditionalFormatting>
  <printOptions horizontalCentered="1"/>
  <pageMargins left="0.5" right="0.25" top="0.5" bottom="0" header="0.5" footer="0.5"/>
  <pageSetup paperSize="9" scale="66" orientation="portrait" horizontalDpi="300" verticalDpi="300" r:id="rId1"/>
  <headerFooter alignWithMargins="0"/>
  <rowBreaks count="1" manualBreakCount="1">
    <brk id="49" max="16383" man="1"/>
  </rowBreaks>
  <colBreaks count="1" manualBreakCount="1">
    <brk id="20" max="57" man="1"/>
  </colBreaks>
  <ignoredErrors>
    <ignoredError sqref="C26:D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pageSetUpPr fitToPage="1"/>
  </sheetPr>
  <dimension ref="A1:O101"/>
  <sheetViews>
    <sheetView showGridLines="0" zoomScaleNormal="100" workbookViewId="0">
      <pane ySplit="5" topLeftCell="A6" activePane="bottomLeft" state="frozen"/>
      <selection activeCell="C28" sqref="C28"/>
      <selection pane="bottomLeft"/>
    </sheetView>
  </sheetViews>
  <sheetFormatPr defaultColWidth="0" defaultRowHeight="0" customHeight="1" zeroHeight="1" x14ac:dyDescent="0.25"/>
  <cols>
    <col min="1" max="1" width="0.90625" style="74" hidden="1" customWidth="1"/>
    <col min="2" max="2" width="5.6328125" style="73" customWidth="1"/>
    <col min="3" max="9" width="14.90625" style="74" customWidth="1"/>
    <col min="10" max="10" width="0.90625" style="74" customWidth="1"/>
    <col min="11" max="15" width="0" style="74" hidden="1" customWidth="1"/>
    <col min="16" max="16384" width="9.08984375" style="74" hidden="1"/>
  </cols>
  <sheetData>
    <row r="1" spans="1:14" s="71" customFormat="1" ht="5.15" customHeight="1" thickBot="1" x14ac:dyDescent="0.3">
      <c r="B1" s="70"/>
    </row>
    <row r="2" spans="1:14" s="72" customFormat="1" ht="24.9" customHeight="1" thickTop="1" thickBot="1" x14ac:dyDescent="0.3">
      <c r="B2" s="105" t="str">
        <f>"Hotel Name - Forecast Report " &amp; Cover!O10</f>
        <v>Hotel Name - Forecast Report DD MMMM YYYY</v>
      </c>
      <c r="C2" s="106"/>
      <c r="D2" s="106"/>
      <c r="E2" s="107"/>
      <c r="F2" s="107"/>
      <c r="G2" s="107"/>
      <c r="H2" s="107"/>
      <c r="I2" s="108"/>
    </row>
    <row r="3" spans="1:14" s="71" customFormat="1" ht="5.15" customHeight="1" thickTop="1" thickBot="1" x14ac:dyDescent="0.3">
      <c r="B3" s="73"/>
      <c r="C3" s="74"/>
      <c r="D3" s="74"/>
    </row>
    <row r="4" spans="1:14" ht="13" thickTop="1" x14ac:dyDescent="0.25">
      <c r="B4" s="70"/>
      <c r="C4" s="75"/>
      <c r="D4" s="353" t="s">
        <v>39</v>
      </c>
      <c r="E4" s="353"/>
      <c r="F4" s="353"/>
      <c r="G4" s="354"/>
      <c r="H4" s="76" t="s">
        <v>17</v>
      </c>
      <c r="I4" s="77"/>
    </row>
    <row r="5" spans="1:14" ht="24.9" customHeight="1" thickBot="1" x14ac:dyDescent="0.3">
      <c r="B5" s="70"/>
      <c r="C5" s="75"/>
      <c r="D5" s="78" t="s">
        <v>156</v>
      </c>
      <c r="E5" s="78" t="s">
        <v>55</v>
      </c>
      <c r="F5" s="79" t="s">
        <v>6</v>
      </c>
      <c r="G5" s="80" t="s">
        <v>13</v>
      </c>
      <c r="H5" s="78" t="s">
        <v>40</v>
      </c>
      <c r="I5" s="81" t="s">
        <v>41</v>
      </c>
    </row>
    <row r="6" spans="1:14" ht="24.9" customHeight="1" thickTop="1" x14ac:dyDescent="0.25">
      <c r="A6" s="69" t="str">
        <f>$B$6&amp;C6</f>
        <v>Hotel NameApr-23</v>
      </c>
      <c r="B6" s="346" t="str">
        <f>'Day on Day FC'!C368</f>
        <v>Hotel Name</v>
      </c>
      <c r="C6" s="82" t="str">
        <f>'Occupancy Summary - Numeric'!D6</f>
        <v>Apr-23</v>
      </c>
      <c r="D6" s="132">
        <f ca="1">INDIRECT("Segment_Summary!$P$"&amp;'Occupancy Summary - Numeric'!A6)</f>
        <v>0</v>
      </c>
      <c r="E6" s="132">
        <f ca="1">INDIRECT("Segment_Summary!$O$"&amp;'Occupancy Summary - Numeric'!A6)</f>
        <v>0</v>
      </c>
      <c r="F6" s="168">
        <f>Segment_Summary!$W$6</f>
        <v>0</v>
      </c>
      <c r="G6" s="152"/>
      <c r="H6" s="97">
        <f ca="1">E6-F6</f>
        <v>0</v>
      </c>
      <c r="I6" s="98">
        <f ca="1">E6-G6</f>
        <v>0</v>
      </c>
      <c r="K6" s="74">
        <v>5020760.01</v>
      </c>
      <c r="L6" s="163">
        <f>G6-K6</f>
        <v>-5020760.01</v>
      </c>
      <c r="M6" s="74">
        <v>7739353.0000000009</v>
      </c>
      <c r="N6" s="163">
        <f ca="1">M6-E6</f>
        <v>7739353.0000000009</v>
      </c>
    </row>
    <row r="7" spans="1:14" ht="24.9" customHeight="1" x14ac:dyDescent="0.25">
      <c r="A7" s="69" t="str">
        <f t="shared" ref="A7:A24" si="0">$B$6&amp;C7</f>
        <v>Hotel NameMay-23</v>
      </c>
      <c r="B7" s="347"/>
      <c r="C7" s="86" t="str">
        <f>'Occupancy Summary - Numeric'!D7</f>
        <v>May-23</v>
      </c>
      <c r="D7" s="138">
        <f ca="1">INDIRECT("Segment_Summary!$P$"&amp;'Occupancy Summary - Numeric'!A7)</f>
        <v>0</v>
      </c>
      <c r="E7" s="138">
        <f ca="1">INDIRECT("Segment_Summary!$O$"&amp;'Occupancy Summary - Numeric'!A7)</f>
        <v>0</v>
      </c>
      <c r="F7" s="168">
        <f>Segment_Summary!$W$10</f>
        <v>0</v>
      </c>
      <c r="G7" s="152"/>
      <c r="H7" s="99">
        <f ca="1">E7-F7</f>
        <v>0</v>
      </c>
      <c r="I7" s="100">
        <f ca="1">E7-G7</f>
        <v>0</v>
      </c>
      <c r="K7" s="74">
        <v>3102848.3299999996</v>
      </c>
      <c r="L7" s="163">
        <f t="shared" ref="L7:L17" si="1">G7-K7</f>
        <v>-3102848.3299999996</v>
      </c>
      <c r="M7" s="74">
        <v>5359780.9799999995</v>
      </c>
      <c r="N7" s="163">
        <f ca="1">M7-E7</f>
        <v>5359780.9799999995</v>
      </c>
    </row>
    <row r="8" spans="1:14" ht="24.9" customHeight="1" thickBot="1" x14ac:dyDescent="0.3">
      <c r="A8" s="69" t="str">
        <f t="shared" si="0"/>
        <v>Hotel NameJun-23</v>
      </c>
      <c r="B8" s="347"/>
      <c r="C8" s="87" t="str">
        <f>'Occupancy Summary - Numeric'!D8</f>
        <v>Jun-23</v>
      </c>
      <c r="D8" s="83">
        <f ca="1">INDIRECT("Segment_Summary!$P$"&amp;'Occupancy Summary - Numeric'!A8)</f>
        <v>0</v>
      </c>
      <c r="E8" s="83">
        <f ca="1">INDIRECT("Segment_Summary!$O$"&amp;'Occupancy Summary - Numeric'!A8)</f>
        <v>0</v>
      </c>
      <c r="F8" s="169">
        <f>Segment_Summary!$W$14</f>
        <v>0</v>
      </c>
      <c r="G8" s="153"/>
      <c r="H8" s="101">
        <f ca="1">E8-F8</f>
        <v>0</v>
      </c>
      <c r="I8" s="102">
        <f ca="1">E8-G8</f>
        <v>0</v>
      </c>
      <c r="K8" s="74">
        <v>3486692.77</v>
      </c>
      <c r="L8" s="163">
        <f t="shared" si="1"/>
        <v>-3486692.77</v>
      </c>
      <c r="M8" s="74">
        <v>4605242.95</v>
      </c>
      <c r="N8" s="163">
        <f ca="1">M8-E8</f>
        <v>4605242.95</v>
      </c>
    </row>
    <row r="9" spans="1:14" ht="24.9" customHeight="1" thickTop="1" x14ac:dyDescent="0.25">
      <c r="A9" s="69" t="str">
        <f t="shared" si="0"/>
        <v>Hotel NameJul-23</v>
      </c>
      <c r="B9" s="347"/>
      <c r="C9" s="131" t="str">
        <f>'Occupancy Summary - Numeric'!D9</f>
        <v>Jul-23</v>
      </c>
      <c r="D9" s="132">
        <f ca="1">INDIRECT("Segment_Summary!$P$"&amp;'Occupancy Summary - Numeric'!A9)</f>
        <v>0</v>
      </c>
      <c r="E9" s="132">
        <f ca="1">INDIRECT("Segment_Summary!$O$"&amp;'Occupancy Summary - Numeric'!A9)</f>
        <v>0</v>
      </c>
      <c r="F9" s="170">
        <f>Segment_Summary!$W$18</f>
        <v>0</v>
      </c>
      <c r="G9" s="154"/>
      <c r="H9" s="135">
        <f t="shared" ref="H9:H17" ca="1" si="2">E9-F9</f>
        <v>0</v>
      </c>
      <c r="I9" s="136">
        <f t="shared" ref="I9:I17" ca="1" si="3">E9-G9</f>
        <v>0</v>
      </c>
      <c r="K9" s="74">
        <v>4195759.6399999997</v>
      </c>
      <c r="L9" s="163">
        <f t="shared" si="1"/>
        <v>-4195759.6399999997</v>
      </c>
      <c r="M9" s="74">
        <v>6102864.2600000026</v>
      </c>
      <c r="N9" s="163">
        <f ca="1">M9-E9</f>
        <v>6102864.2600000026</v>
      </c>
    </row>
    <row r="10" spans="1:14" ht="24.9" customHeight="1" x14ac:dyDescent="0.25">
      <c r="A10" s="69" t="str">
        <f t="shared" si="0"/>
        <v>Hotel NameAug-23</v>
      </c>
      <c r="B10" s="347"/>
      <c r="C10" s="137" t="str">
        <f>'Occupancy Summary - Numeric'!D10</f>
        <v>Aug-23</v>
      </c>
      <c r="D10" s="138">
        <f ca="1">INDIRECT("Segment_Summary!$P$"&amp;'Occupancy Summary - Numeric'!A10)</f>
        <v>0</v>
      </c>
      <c r="E10" s="138">
        <f ca="1">INDIRECT("Segment_Summary!$O$"&amp;'Occupancy Summary - Numeric'!A10)</f>
        <v>0</v>
      </c>
      <c r="F10" s="171">
        <f>Segment_Summary!$W$22</f>
        <v>0</v>
      </c>
      <c r="G10" s="155"/>
      <c r="H10" s="141">
        <f t="shared" ca="1" si="2"/>
        <v>0</v>
      </c>
      <c r="I10" s="142">
        <f t="shared" ca="1" si="3"/>
        <v>0</v>
      </c>
      <c r="K10" s="74">
        <v>5952015.5900000017</v>
      </c>
      <c r="L10" s="163">
        <f t="shared" si="1"/>
        <v>-5952015.5900000017</v>
      </c>
      <c r="M10" s="74">
        <v>7618886.3399999999</v>
      </c>
      <c r="N10" s="163">
        <f ca="1">M10-E10</f>
        <v>7618886.3399999999</v>
      </c>
    </row>
    <row r="11" spans="1:14" ht="24.9" customHeight="1" thickBot="1" x14ac:dyDescent="0.3">
      <c r="A11" s="69" t="str">
        <f t="shared" si="0"/>
        <v>Hotel NameSep-23</v>
      </c>
      <c r="B11" s="347"/>
      <c r="C11" s="86" t="str">
        <f>'Occupancy Summary - Numeric'!D11</f>
        <v>Sep-23</v>
      </c>
      <c r="D11" s="83">
        <f ca="1">INDIRECT("Segment_Summary!$P$"&amp;'Occupancy Summary - Numeric'!A11)</f>
        <v>0</v>
      </c>
      <c r="E11" s="83">
        <f ca="1">INDIRECT("Segment_Summary!$O$"&amp;'Occupancy Summary - Numeric'!A11)</f>
        <v>0</v>
      </c>
      <c r="F11" s="168">
        <f>Segment_Summary!$W$26</f>
        <v>0</v>
      </c>
      <c r="G11" s="152"/>
      <c r="H11" s="99">
        <f t="shared" ca="1" si="2"/>
        <v>0</v>
      </c>
      <c r="I11" s="100">
        <f t="shared" ca="1" si="3"/>
        <v>0</v>
      </c>
      <c r="K11" s="74">
        <v>5530276.54</v>
      </c>
      <c r="L11" s="163">
        <f t="shared" si="1"/>
        <v>-5530276.54</v>
      </c>
    </row>
    <row r="12" spans="1:14" ht="24.9" customHeight="1" thickTop="1" x14ac:dyDescent="0.25">
      <c r="A12" s="69" t="str">
        <f t="shared" si="0"/>
        <v>Hotel NameOct-23</v>
      </c>
      <c r="B12" s="347"/>
      <c r="C12" s="131" t="str">
        <f>'Occupancy Summary - Numeric'!D12</f>
        <v>Oct-23</v>
      </c>
      <c r="D12" s="132">
        <f ca="1">INDIRECT("Segment_Summary!$P$"&amp;'Occupancy Summary - Numeric'!A12)</f>
        <v>0</v>
      </c>
      <c r="E12" s="132">
        <f ca="1">INDIRECT("Segment_Summary!$O$"&amp;'Occupancy Summary - Numeric'!A12)</f>
        <v>0</v>
      </c>
      <c r="F12" s="170">
        <f>Segment_Summary!$W$30</f>
        <v>0</v>
      </c>
      <c r="G12" s="154"/>
      <c r="H12" s="135">
        <f t="shared" ca="1" si="2"/>
        <v>0</v>
      </c>
      <c r="I12" s="136">
        <f t="shared" ca="1" si="3"/>
        <v>0</v>
      </c>
      <c r="K12" s="74">
        <v>9440064.2100000009</v>
      </c>
      <c r="L12" s="163">
        <f t="shared" si="1"/>
        <v>-9440064.2100000009</v>
      </c>
    </row>
    <row r="13" spans="1:14" ht="24.9" customHeight="1" x14ac:dyDescent="0.25">
      <c r="A13" s="69" t="str">
        <f t="shared" si="0"/>
        <v>Hotel NameNov-23</v>
      </c>
      <c r="B13" s="347"/>
      <c r="C13" s="137" t="str">
        <f>'Occupancy Summary - Numeric'!D13</f>
        <v>Nov-23</v>
      </c>
      <c r="D13" s="138">
        <f ca="1">INDIRECT("Segment_Summary!$P$"&amp;'Occupancy Summary - Numeric'!A13)</f>
        <v>0</v>
      </c>
      <c r="E13" s="138">
        <f ca="1">INDIRECT("Segment_Summary!$O$"&amp;'Occupancy Summary - Numeric'!A13)</f>
        <v>0</v>
      </c>
      <c r="F13" s="171">
        <f>Segment_Summary!$W$34</f>
        <v>0</v>
      </c>
      <c r="G13" s="155"/>
      <c r="H13" s="141">
        <f t="shared" ca="1" si="2"/>
        <v>0</v>
      </c>
      <c r="I13" s="142">
        <f t="shared" ca="1" si="3"/>
        <v>0</v>
      </c>
      <c r="K13" s="74">
        <v>13954371.840000002</v>
      </c>
      <c r="L13" s="163">
        <f t="shared" si="1"/>
        <v>-13954371.840000002</v>
      </c>
    </row>
    <row r="14" spans="1:14" ht="24.9" customHeight="1" thickBot="1" x14ac:dyDescent="0.3">
      <c r="A14" s="69" t="str">
        <f t="shared" si="0"/>
        <v>Hotel NameDec-23</v>
      </c>
      <c r="B14" s="347"/>
      <c r="C14" s="143" t="str">
        <f>'Occupancy Summary - Numeric'!D14</f>
        <v>Dec-23</v>
      </c>
      <c r="D14" s="83">
        <f ca="1">INDIRECT("Segment_Summary!$P$"&amp;'Occupancy Summary - Numeric'!A14)</f>
        <v>0</v>
      </c>
      <c r="E14" s="83">
        <f ca="1">INDIRECT("Segment_Summary!$O$"&amp;'Occupancy Summary - Numeric'!A14)</f>
        <v>0</v>
      </c>
      <c r="F14" s="169">
        <f>Segment_Summary!$W$38</f>
        <v>0</v>
      </c>
      <c r="G14" s="153"/>
      <c r="H14" s="101">
        <f t="shared" ca="1" si="2"/>
        <v>0</v>
      </c>
      <c r="I14" s="102">
        <f t="shared" ca="1" si="3"/>
        <v>0</v>
      </c>
      <c r="K14" s="74">
        <v>13048247.950000001</v>
      </c>
      <c r="L14" s="163">
        <f t="shared" si="1"/>
        <v>-13048247.950000001</v>
      </c>
    </row>
    <row r="15" spans="1:14" ht="24.9" customHeight="1" thickTop="1" x14ac:dyDescent="0.25">
      <c r="A15" s="69" t="str">
        <f t="shared" si="0"/>
        <v>Hotel NameJan-24</v>
      </c>
      <c r="B15" s="347"/>
      <c r="C15" s="144" t="str">
        <f>'Occupancy Summary - Numeric'!D15</f>
        <v>Jan-24</v>
      </c>
      <c r="D15" s="132">
        <f ca="1">INDIRECT("Segment_Summary!$P$"&amp;'Occupancy Summary - Numeric'!A15)</f>
        <v>0</v>
      </c>
      <c r="E15" s="132">
        <f ca="1">INDIRECT("Segment_Summary!$O$"&amp;'Occupancy Summary - Numeric'!A15)</f>
        <v>0</v>
      </c>
      <c r="F15" s="172">
        <f>Segment_Summary!$W$42</f>
        <v>0</v>
      </c>
      <c r="G15" s="156"/>
      <c r="H15" s="148">
        <f t="shared" ca="1" si="2"/>
        <v>0</v>
      </c>
      <c r="I15" s="149">
        <f t="shared" ca="1" si="3"/>
        <v>0</v>
      </c>
      <c r="K15" s="74">
        <v>11974477.289999999</v>
      </c>
      <c r="L15" s="163">
        <f t="shared" si="1"/>
        <v>-11974477.289999999</v>
      </c>
    </row>
    <row r="16" spans="1:14" ht="24.9" customHeight="1" x14ac:dyDescent="0.25">
      <c r="A16" s="69" t="str">
        <f t="shared" si="0"/>
        <v>Hotel NameFeb-24</v>
      </c>
      <c r="B16" s="347"/>
      <c r="C16" s="137" t="str">
        <f>'Occupancy Summary - Numeric'!D16</f>
        <v>Feb-24</v>
      </c>
      <c r="D16" s="138">
        <f ca="1">INDIRECT("Segment_Summary!$P$"&amp;'Occupancy Summary - Numeric'!A16)</f>
        <v>0</v>
      </c>
      <c r="E16" s="138">
        <f ca="1">INDIRECT("Segment_Summary!$O$"&amp;'Occupancy Summary - Numeric'!A16)</f>
        <v>0</v>
      </c>
      <c r="F16" s="171">
        <f>Segment_Summary!$W$46</f>
        <v>0</v>
      </c>
      <c r="G16" s="155"/>
      <c r="H16" s="141">
        <f t="shared" ca="1" si="2"/>
        <v>0</v>
      </c>
      <c r="I16" s="142">
        <f t="shared" ca="1" si="3"/>
        <v>0</v>
      </c>
      <c r="K16" s="74">
        <v>16841422.489999998</v>
      </c>
      <c r="L16" s="163">
        <f t="shared" si="1"/>
        <v>-16841422.489999998</v>
      </c>
    </row>
    <row r="17" spans="1:14" ht="24.9" customHeight="1" thickBot="1" x14ac:dyDescent="0.3">
      <c r="A17" s="69" t="str">
        <f t="shared" si="0"/>
        <v>Hotel NameMar-24</v>
      </c>
      <c r="B17" s="347"/>
      <c r="C17" s="143" t="str">
        <f>'Occupancy Summary - Numeric'!D17</f>
        <v>Mar-24</v>
      </c>
      <c r="D17" s="83">
        <f ca="1">INDIRECT("Segment_Summary!$P$"&amp;'Occupancy Summary - Numeric'!A17)</f>
        <v>0</v>
      </c>
      <c r="E17" s="83">
        <f ca="1">INDIRECT("Segment_Summary!$O$"&amp;'Occupancy Summary - Numeric'!A17)</f>
        <v>0</v>
      </c>
      <c r="F17" s="169">
        <f>Segment_Summary!$W$50</f>
        <v>0</v>
      </c>
      <c r="G17" s="153"/>
      <c r="H17" s="101">
        <f t="shared" ca="1" si="2"/>
        <v>0</v>
      </c>
      <c r="I17" s="102">
        <f t="shared" ca="1" si="3"/>
        <v>0</v>
      </c>
      <c r="K17" s="74">
        <v>12299917.609999998</v>
      </c>
      <c r="L17" s="163">
        <f t="shared" si="1"/>
        <v>-12299917.609999998</v>
      </c>
    </row>
    <row r="18" spans="1:14" ht="24.9" customHeight="1" thickTop="1" x14ac:dyDescent="0.25">
      <c r="A18" s="69" t="str">
        <f t="shared" si="0"/>
        <v>Hotel NameQ1</v>
      </c>
      <c r="B18" s="347"/>
      <c r="C18" s="204" t="s">
        <v>51</v>
      </c>
      <c r="D18" s="151">
        <f ca="1">SUM(D6:D8)</f>
        <v>0</v>
      </c>
      <c r="E18" s="151">
        <f ca="1">SUM(E6:E8)</f>
        <v>0</v>
      </c>
      <c r="F18" s="203">
        <f>SUM(F6:F8)</f>
        <v>0</v>
      </c>
      <c r="G18" s="154">
        <f>SUM(G6:G8)</f>
        <v>0</v>
      </c>
      <c r="H18" s="148">
        <f t="shared" ref="H18:H24" ca="1" si="4">E18-F18</f>
        <v>0</v>
      </c>
      <c r="I18" s="149">
        <f t="shared" ref="I18:I24" ca="1" si="5">E18-G18</f>
        <v>0</v>
      </c>
      <c r="K18" s="74">
        <v>11974477.289999999</v>
      </c>
      <c r="L18" s="163">
        <f t="shared" ref="L18:L23" si="6">G18-K18</f>
        <v>-11974477.289999999</v>
      </c>
    </row>
    <row r="19" spans="1:14" ht="24.9" customHeight="1" x14ac:dyDescent="0.25">
      <c r="A19" s="69" t="str">
        <f t="shared" si="0"/>
        <v>Hotel NameQ2</v>
      </c>
      <c r="B19" s="347"/>
      <c r="C19" s="144" t="s">
        <v>52</v>
      </c>
      <c r="D19" s="198">
        <f ca="1">SUM(D9:D11)</f>
        <v>0</v>
      </c>
      <c r="E19" s="198">
        <f ca="1">SUM(E9:E11)</f>
        <v>0</v>
      </c>
      <c r="F19" s="172">
        <f>SUM(F9:F11)</f>
        <v>0</v>
      </c>
      <c r="G19" s="156">
        <f>SUM(G9:G11)</f>
        <v>0</v>
      </c>
      <c r="H19" s="148">
        <f t="shared" ca="1" si="4"/>
        <v>0</v>
      </c>
      <c r="I19" s="149">
        <f t="shared" ca="1" si="5"/>
        <v>0</v>
      </c>
      <c r="L19" s="163"/>
    </row>
    <row r="20" spans="1:14" ht="24.9" customHeight="1" x14ac:dyDescent="0.25">
      <c r="A20" s="69" t="str">
        <f t="shared" si="0"/>
        <v>Hotel NameQ3</v>
      </c>
      <c r="B20" s="347"/>
      <c r="C20" s="144" t="s">
        <v>53</v>
      </c>
      <c r="D20" s="198">
        <f ca="1">SUM(D12:D14)</f>
        <v>0</v>
      </c>
      <c r="E20" s="198">
        <f ca="1">SUM(E12:E14)</f>
        <v>0</v>
      </c>
      <c r="F20" s="172">
        <f>SUM(F12:F14)</f>
        <v>0</v>
      </c>
      <c r="G20" s="156">
        <f>SUM(G12:G14)</f>
        <v>0</v>
      </c>
      <c r="H20" s="148">
        <f t="shared" ca="1" si="4"/>
        <v>0</v>
      </c>
      <c r="I20" s="149">
        <f t="shared" ca="1" si="5"/>
        <v>0</v>
      </c>
      <c r="L20" s="163"/>
    </row>
    <row r="21" spans="1:14" ht="24.9" customHeight="1" thickBot="1" x14ac:dyDescent="0.3">
      <c r="A21" s="69" t="str">
        <f t="shared" si="0"/>
        <v>Hotel NameQ4</v>
      </c>
      <c r="B21" s="347"/>
      <c r="C21" s="192" t="s">
        <v>54</v>
      </c>
      <c r="D21" s="193">
        <f ca="1">SUM(D15:D17)</f>
        <v>0</v>
      </c>
      <c r="E21" s="193">
        <f ca="1">SUM(E15:E17)</f>
        <v>0</v>
      </c>
      <c r="F21" s="194">
        <f>SUM(F15:F17)</f>
        <v>0</v>
      </c>
      <c r="G21" s="195">
        <f>SUM(G15:G17)</f>
        <v>0</v>
      </c>
      <c r="H21" s="196">
        <f t="shared" ca="1" si="4"/>
        <v>0</v>
      </c>
      <c r="I21" s="197">
        <f t="shared" ca="1" si="5"/>
        <v>0</v>
      </c>
      <c r="L21" s="163"/>
    </row>
    <row r="22" spans="1:14" ht="24.9" customHeight="1" thickTop="1" x14ac:dyDescent="0.25">
      <c r="A22" s="69" t="str">
        <f t="shared" si="0"/>
        <v>Hotel NameSummer</v>
      </c>
      <c r="B22" s="347"/>
      <c r="C22" s="131" t="s">
        <v>60</v>
      </c>
      <c r="D22" s="151">
        <f ca="1">D19+D18</f>
        <v>0</v>
      </c>
      <c r="E22" s="151">
        <f ca="1">E19+E18</f>
        <v>0</v>
      </c>
      <c r="F22" s="170">
        <f>F19+F18</f>
        <v>0</v>
      </c>
      <c r="G22" s="154">
        <f>G19+G18</f>
        <v>0</v>
      </c>
      <c r="H22" s="135">
        <f t="shared" ca="1" si="4"/>
        <v>0</v>
      </c>
      <c r="I22" s="136">
        <f t="shared" ca="1" si="5"/>
        <v>0</v>
      </c>
      <c r="K22" s="74">
        <v>16841422.489999998</v>
      </c>
      <c r="L22" s="163">
        <f t="shared" si="6"/>
        <v>-16841422.489999998</v>
      </c>
    </row>
    <row r="23" spans="1:14" ht="24.9" customHeight="1" thickBot="1" x14ac:dyDescent="0.3">
      <c r="A23" s="69" t="str">
        <f t="shared" si="0"/>
        <v>Hotel NameWinter</v>
      </c>
      <c r="B23" s="347"/>
      <c r="C23" s="143" t="s">
        <v>61</v>
      </c>
      <c r="D23" s="150">
        <f ca="1">D21+D20</f>
        <v>0</v>
      </c>
      <c r="E23" s="150">
        <f ca="1">E21+E20</f>
        <v>0</v>
      </c>
      <c r="F23" s="169">
        <f>F21+F20</f>
        <v>0</v>
      </c>
      <c r="G23" s="153">
        <f>G21+G20</f>
        <v>0</v>
      </c>
      <c r="H23" s="101">
        <f t="shared" ca="1" si="4"/>
        <v>0</v>
      </c>
      <c r="I23" s="102">
        <f t="shared" ca="1" si="5"/>
        <v>0</v>
      </c>
      <c r="K23" s="74">
        <v>12299917.609999998</v>
      </c>
      <c r="L23" s="163">
        <f t="shared" si="6"/>
        <v>-12299917.609999998</v>
      </c>
    </row>
    <row r="24" spans="1:14" ht="24.9" customHeight="1" thickTop="1" thickBot="1" x14ac:dyDescent="0.3">
      <c r="A24" s="69" t="str">
        <f t="shared" si="0"/>
        <v>Hotel NameTotal</v>
      </c>
      <c r="B24" s="348"/>
      <c r="C24" s="91" t="s">
        <v>10</v>
      </c>
      <c r="D24" s="92">
        <f ca="1">D23+D22</f>
        <v>0</v>
      </c>
      <c r="E24" s="92">
        <f ca="1">E23+E22</f>
        <v>0</v>
      </c>
      <c r="F24" s="93">
        <f>F23+F22</f>
        <v>0</v>
      </c>
      <c r="G24" s="94">
        <f>G23+G22</f>
        <v>0</v>
      </c>
      <c r="H24" s="103">
        <f t="shared" ca="1" si="4"/>
        <v>0</v>
      </c>
      <c r="I24" s="104">
        <f t="shared" ca="1" si="5"/>
        <v>0</v>
      </c>
    </row>
    <row r="25" spans="1:14" s="71" customFormat="1" ht="5.15" customHeight="1" thickTop="1" thickBot="1" x14ac:dyDescent="0.3">
      <c r="B25" s="165"/>
      <c r="C25" s="74"/>
      <c r="D25" s="74"/>
    </row>
    <row r="26" spans="1:14" ht="13" thickTop="1" x14ac:dyDescent="0.25">
      <c r="B26" s="166"/>
      <c r="C26" s="75"/>
      <c r="D26" s="353" t="s">
        <v>42</v>
      </c>
      <c r="E26" s="353"/>
      <c r="F26" s="353"/>
      <c r="G26" s="354"/>
      <c r="H26" s="76" t="s">
        <v>17</v>
      </c>
      <c r="I26" s="77"/>
    </row>
    <row r="27" spans="1:14" ht="24.9" customHeight="1" thickBot="1" x14ac:dyDescent="0.3">
      <c r="B27" s="166"/>
      <c r="C27" s="75"/>
      <c r="D27" s="78" t="s">
        <v>156</v>
      </c>
      <c r="E27" s="78" t="s">
        <v>55</v>
      </c>
      <c r="F27" s="79" t="s">
        <v>6</v>
      </c>
      <c r="G27" s="80" t="s">
        <v>13</v>
      </c>
      <c r="H27" s="78" t="s">
        <v>40</v>
      </c>
      <c r="I27" s="81" t="s">
        <v>41</v>
      </c>
    </row>
    <row r="28" spans="1:14" ht="24.9" customHeight="1" thickTop="1" x14ac:dyDescent="0.25">
      <c r="A28" s="69" t="str">
        <f>$B$28&amp;C28</f>
        <v>Hotel NameApr-23</v>
      </c>
      <c r="B28" s="346" t="str">
        <f>B6</f>
        <v>Hotel Name</v>
      </c>
      <c r="C28" s="82" t="str">
        <f>C6</f>
        <v>Apr-23</v>
      </c>
      <c r="D28" s="83">
        <f ca="1">IF('Occupancy Summary - Numeric'!G6=0,0,D6/'Occupancy Summary - Numeric'!G6)</f>
        <v>0</v>
      </c>
      <c r="E28" s="83">
        <f ca="1">IF('Occupancy Summary - Numeric'!H6=0,0,E6/'Occupancy Summary - Numeric'!H6)</f>
        <v>0</v>
      </c>
      <c r="F28" s="84">
        <f ca="1">IF('Occupancy Summary - Numeric'!I6=0,0,F6/'Occupancy Summary - Numeric'!I6)</f>
        <v>0</v>
      </c>
      <c r="G28" s="85">
        <f ca="1">IF('Occupancy Summary - Numeric'!F6=0,0,G6/'Occupancy Summary - Numeric'!F6)</f>
        <v>0</v>
      </c>
      <c r="H28" s="97">
        <f ca="1">E28-F28</f>
        <v>0</v>
      </c>
      <c r="I28" s="98">
        <f ca="1">E28-G28</f>
        <v>0</v>
      </c>
      <c r="K28" s="74">
        <v>3479.3901663201664</v>
      </c>
      <c r="L28" s="163">
        <f ca="1">G28-K28</f>
        <v>-3479.3901663201664</v>
      </c>
      <c r="M28" s="74">
        <v>3621.5970987365472</v>
      </c>
      <c r="N28" s="163">
        <f ca="1">M28-E28</f>
        <v>3621.5970987365472</v>
      </c>
    </row>
    <row r="29" spans="1:14" ht="24.9" customHeight="1" x14ac:dyDescent="0.25">
      <c r="A29" s="69" t="str">
        <f t="shared" ref="A29:A46" si="7">$B$28&amp;C29</f>
        <v>Hotel NameMay-23</v>
      </c>
      <c r="B29" s="347"/>
      <c r="C29" s="86" t="str">
        <f t="shared" ref="C29:C39" si="8">C7</f>
        <v>May-23</v>
      </c>
      <c r="D29" s="83">
        <f ca="1">IF('Occupancy Summary - Numeric'!G7=0,0,D7/'Occupancy Summary - Numeric'!G7)</f>
        <v>0</v>
      </c>
      <c r="E29" s="83">
        <f ca="1">IF('Occupancy Summary - Numeric'!H7=0,0,E7/'Occupancy Summary - Numeric'!H7)</f>
        <v>0</v>
      </c>
      <c r="F29" s="84">
        <f ca="1">IF('Occupancy Summary - Numeric'!I7=0,0,F7/'Occupancy Summary - Numeric'!I7)</f>
        <v>0</v>
      </c>
      <c r="G29" s="85">
        <f ca="1">IF('Occupancy Summary - Numeric'!F7=0,0,G7/'Occupancy Summary - Numeric'!F7)</f>
        <v>0</v>
      </c>
      <c r="H29" s="99">
        <f t="shared" ref="H29:H46" ca="1" si="9">E29-F29</f>
        <v>0</v>
      </c>
      <c r="I29" s="100">
        <f t="shared" ref="I29:I46" ca="1" si="10">E29-G29</f>
        <v>0</v>
      </c>
      <c r="K29" s="74">
        <v>2949.4755988593151</v>
      </c>
      <c r="L29" s="163">
        <f t="shared" ref="L29:L39" ca="1" si="11">G29-K29</f>
        <v>-2949.4755988593151</v>
      </c>
      <c r="M29" s="74">
        <v>2956.3050082735795</v>
      </c>
      <c r="N29" s="163">
        <f ca="1">M29-E29</f>
        <v>2956.3050082735795</v>
      </c>
    </row>
    <row r="30" spans="1:14" ht="24.9" customHeight="1" thickBot="1" x14ac:dyDescent="0.3">
      <c r="A30" s="69" t="str">
        <f t="shared" si="7"/>
        <v>Hotel NameJun-23</v>
      </c>
      <c r="B30" s="347"/>
      <c r="C30" s="87" t="str">
        <f t="shared" si="8"/>
        <v>Jun-23</v>
      </c>
      <c r="D30" s="88">
        <f ca="1">IF('Occupancy Summary - Numeric'!G8=0,0,D8/'Occupancy Summary - Numeric'!G8)</f>
        <v>0</v>
      </c>
      <c r="E30" s="88">
        <f ca="1">IF('Occupancy Summary - Numeric'!H8=0,0,E8/'Occupancy Summary - Numeric'!H8)</f>
        <v>0</v>
      </c>
      <c r="F30" s="89">
        <f ca="1">IF('Occupancy Summary - Numeric'!I8=0,0,F8/'Occupancy Summary - Numeric'!I8)</f>
        <v>0</v>
      </c>
      <c r="G30" s="90">
        <f ca="1">IF('Occupancy Summary - Numeric'!F8=0,0,G8/'Occupancy Summary - Numeric'!F8)</f>
        <v>0</v>
      </c>
      <c r="H30" s="101">
        <f t="shared" ca="1" si="9"/>
        <v>0</v>
      </c>
      <c r="I30" s="102">
        <f t="shared" ca="1" si="10"/>
        <v>0</v>
      </c>
      <c r="K30" s="74">
        <v>2895.9242275747511</v>
      </c>
      <c r="L30" s="163">
        <f t="shared" ca="1" si="11"/>
        <v>-2895.9242275747511</v>
      </c>
      <c r="M30" s="74">
        <v>2996.2543591411841</v>
      </c>
      <c r="N30" s="163">
        <f ca="1">M30-E30</f>
        <v>2996.2543591411841</v>
      </c>
    </row>
    <row r="31" spans="1:14" ht="24.9" customHeight="1" thickTop="1" x14ac:dyDescent="0.25">
      <c r="A31" s="69" t="str">
        <f t="shared" si="7"/>
        <v>Hotel NameJul-23</v>
      </c>
      <c r="B31" s="347"/>
      <c r="C31" s="131" t="str">
        <f t="shared" si="8"/>
        <v>Jul-23</v>
      </c>
      <c r="D31" s="132">
        <f ca="1">IF('Occupancy Summary - Numeric'!G9=0,0,D9/'Occupancy Summary - Numeric'!G9)</f>
        <v>0</v>
      </c>
      <c r="E31" s="132">
        <f ca="1">IF('Occupancy Summary - Numeric'!H9=0,0,E9/'Occupancy Summary - Numeric'!H9)</f>
        <v>0</v>
      </c>
      <c r="F31" s="133">
        <f ca="1">IF('Occupancy Summary - Numeric'!I9=0,0,F9/'Occupancy Summary - Numeric'!I9)</f>
        <v>0</v>
      </c>
      <c r="G31" s="134">
        <f ca="1">IF('Occupancy Summary - Numeric'!F9=0,0,G9/'Occupancy Summary - Numeric'!F9)</f>
        <v>0</v>
      </c>
      <c r="H31" s="135">
        <f t="shared" ca="1" si="9"/>
        <v>0</v>
      </c>
      <c r="I31" s="136">
        <f t="shared" ca="1" si="10"/>
        <v>0</v>
      </c>
      <c r="K31" s="74">
        <v>2867.9149965823649</v>
      </c>
      <c r="L31" s="163">
        <f t="shared" ca="1" si="11"/>
        <v>-2867.9149965823649</v>
      </c>
      <c r="M31" s="74">
        <v>2811.0844127130367</v>
      </c>
      <c r="N31" s="163">
        <f ca="1">M31-E31</f>
        <v>2811.0844127130367</v>
      </c>
    </row>
    <row r="32" spans="1:14" ht="24.9" customHeight="1" x14ac:dyDescent="0.25">
      <c r="A32" s="69" t="str">
        <f t="shared" si="7"/>
        <v>Hotel NameAug-23</v>
      </c>
      <c r="B32" s="347"/>
      <c r="C32" s="137" t="str">
        <f t="shared" si="8"/>
        <v>Aug-23</v>
      </c>
      <c r="D32" s="138">
        <f ca="1">IF('Occupancy Summary - Numeric'!G10=0,0,D10/'Occupancy Summary - Numeric'!G10)</f>
        <v>0</v>
      </c>
      <c r="E32" s="138">
        <f ca="1">IF('Occupancy Summary - Numeric'!H10=0,0,E10/'Occupancy Summary - Numeric'!H10)</f>
        <v>0</v>
      </c>
      <c r="F32" s="139">
        <f ca="1">IF('Occupancy Summary - Numeric'!I10=0,0,F10/'Occupancy Summary - Numeric'!I10)</f>
        <v>0</v>
      </c>
      <c r="G32" s="140">
        <f ca="1">IF('Occupancy Summary - Numeric'!F10=0,0,G10/'Occupancy Summary - Numeric'!F10)</f>
        <v>0</v>
      </c>
      <c r="H32" s="141">
        <f t="shared" ca="1" si="9"/>
        <v>0</v>
      </c>
      <c r="I32" s="142">
        <f t="shared" ca="1" si="10"/>
        <v>0</v>
      </c>
      <c r="K32" s="74">
        <v>2830.249923918213</v>
      </c>
      <c r="L32" s="163">
        <f t="shared" ca="1" si="11"/>
        <v>-2830.249923918213</v>
      </c>
      <c r="M32" s="74">
        <v>2796.9479955947136</v>
      </c>
      <c r="N32" s="163">
        <f ca="1">M32-E32</f>
        <v>2796.9479955947136</v>
      </c>
    </row>
    <row r="33" spans="1:12" ht="24.9" customHeight="1" thickBot="1" x14ac:dyDescent="0.3">
      <c r="A33" s="69" t="str">
        <f t="shared" si="7"/>
        <v>Hotel NameSep-23</v>
      </c>
      <c r="B33" s="347"/>
      <c r="C33" s="86" t="str">
        <f t="shared" si="8"/>
        <v>Sep-23</v>
      </c>
      <c r="D33" s="83">
        <f ca="1">IF('Occupancy Summary - Numeric'!G11=0,0,D11/'Occupancy Summary - Numeric'!G11)</f>
        <v>0</v>
      </c>
      <c r="E33" s="83">
        <f ca="1">IF('Occupancy Summary - Numeric'!H11=0,0,E11/'Occupancy Summary - Numeric'!H11)</f>
        <v>0</v>
      </c>
      <c r="F33" s="84">
        <f ca="1">IF('Occupancy Summary - Numeric'!I11=0,0,F11/'Occupancy Summary - Numeric'!I11)</f>
        <v>0</v>
      </c>
      <c r="G33" s="85">
        <f ca="1">IF('Occupancy Summary - Numeric'!F11=0,0,G11/'Occupancy Summary - Numeric'!F11)</f>
        <v>0</v>
      </c>
      <c r="H33" s="99">
        <f t="shared" ca="1" si="9"/>
        <v>0</v>
      </c>
      <c r="I33" s="100">
        <f t="shared" ca="1" si="10"/>
        <v>0</v>
      </c>
      <c r="K33" s="74">
        <v>2841.8687255909558</v>
      </c>
      <c r="L33" s="163">
        <f t="shared" ca="1" si="11"/>
        <v>-2841.8687255909558</v>
      </c>
    </row>
    <row r="34" spans="1:12" ht="24.9" customHeight="1" thickTop="1" x14ac:dyDescent="0.25">
      <c r="A34" s="69" t="str">
        <f t="shared" si="7"/>
        <v>Hotel NameOct-23</v>
      </c>
      <c r="B34" s="347"/>
      <c r="C34" s="131" t="str">
        <f t="shared" si="8"/>
        <v>Oct-23</v>
      </c>
      <c r="D34" s="132">
        <f ca="1">IF('Occupancy Summary - Numeric'!G12=0,0,D12/'Occupancy Summary - Numeric'!G12)</f>
        <v>0</v>
      </c>
      <c r="E34" s="132">
        <f ca="1">IF('Occupancy Summary - Numeric'!H12=0,0,E12/'Occupancy Summary - Numeric'!H12)</f>
        <v>0</v>
      </c>
      <c r="F34" s="133">
        <f ca="1">IF('Occupancy Summary - Numeric'!I12=0,0,F12/'Occupancy Summary - Numeric'!I12)</f>
        <v>0</v>
      </c>
      <c r="G34" s="134">
        <f ca="1">IF('Occupancy Summary - Numeric'!F12=0,0,G12/'Occupancy Summary - Numeric'!F12)</f>
        <v>0</v>
      </c>
      <c r="H34" s="135">
        <f t="shared" ca="1" si="9"/>
        <v>0</v>
      </c>
      <c r="I34" s="136">
        <f t="shared" ca="1" si="10"/>
        <v>0</v>
      </c>
      <c r="K34" s="74">
        <v>4459.1706235238553</v>
      </c>
      <c r="L34" s="163">
        <f t="shared" ca="1" si="11"/>
        <v>-4459.1706235238553</v>
      </c>
    </row>
    <row r="35" spans="1:12" ht="24.9" customHeight="1" x14ac:dyDescent="0.25">
      <c r="A35" s="69" t="str">
        <f t="shared" si="7"/>
        <v>Hotel NameNov-23</v>
      </c>
      <c r="B35" s="347"/>
      <c r="C35" s="137" t="str">
        <f t="shared" si="8"/>
        <v>Nov-23</v>
      </c>
      <c r="D35" s="138">
        <f ca="1">IF('Occupancy Summary - Numeric'!G13=0,0,D13/'Occupancy Summary - Numeric'!G13)</f>
        <v>0</v>
      </c>
      <c r="E35" s="138">
        <f ca="1">IF('Occupancy Summary - Numeric'!H13=0,0,E13/'Occupancy Summary - Numeric'!H13)</f>
        <v>0</v>
      </c>
      <c r="F35" s="139">
        <f ca="1">IF('Occupancy Summary - Numeric'!I13=0,0,F13/'Occupancy Summary - Numeric'!I13)</f>
        <v>0</v>
      </c>
      <c r="G35" s="140">
        <f ca="1">IF('Occupancy Summary - Numeric'!F13=0,0,G13/'Occupancy Summary - Numeric'!F13)</f>
        <v>0</v>
      </c>
      <c r="H35" s="141">
        <f t="shared" ca="1" si="9"/>
        <v>0</v>
      </c>
      <c r="I35" s="142">
        <f t="shared" ca="1" si="10"/>
        <v>0</v>
      </c>
      <c r="K35" s="74">
        <v>4498.5080077369448</v>
      </c>
      <c r="L35" s="163">
        <f t="shared" ca="1" si="11"/>
        <v>-4498.5080077369448</v>
      </c>
    </row>
    <row r="36" spans="1:12" ht="24.9" customHeight="1" thickBot="1" x14ac:dyDescent="0.3">
      <c r="A36" s="69" t="str">
        <f t="shared" si="7"/>
        <v>Hotel NameDec-23</v>
      </c>
      <c r="B36" s="347"/>
      <c r="C36" s="143" t="str">
        <f t="shared" si="8"/>
        <v>Dec-23</v>
      </c>
      <c r="D36" s="88">
        <f ca="1">IF('Occupancy Summary - Numeric'!G14=0,0,D14/'Occupancy Summary - Numeric'!G14)</f>
        <v>0</v>
      </c>
      <c r="E36" s="88">
        <f ca="1">IF('Occupancy Summary - Numeric'!H14=0,0,E14/'Occupancy Summary - Numeric'!H14)</f>
        <v>0</v>
      </c>
      <c r="F36" s="89">
        <f ca="1">IF('Occupancy Summary - Numeric'!I14=0,0,F14/'Occupancy Summary - Numeric'!I14)</f>
        <v>0</v>
      </c>
      <c r="G36" s="90">
        <f ca="1">IF('Occupancy Summary - Numeric'!F14=0,0,G14/'Occupancy Summary - Numeric'!F14)</f>
        <v>0</v>
      </c>
      <c r="H36" s="101">
        <f t="shared" ca="1" si="9"/>
        <v>0</v>
      </c>
      <c r="I36" s="102">
        <f t="shared" ca="1" si="10"/>
        <v>0</v>
      </c>
      <c r="K36" s="74">
        <v>5059.4214618069027</v>
      </c>
      <c r="L36" s="163">
        <f t="shared" ca="1" si="11"/>
        <v>-5059.4214618069027</v>
      </c>
    </row>
    <row r="37" spans="1:12" ht="24.9" customHeight="1" thickTop="1" x14ac:dyDescent="0.25">
      <c r="A37" s="69" t="str">
        <f t="shared" si="7"/>
        <v>Hotel NameJan-24</v>
      </c>
      <c r="B37" s="347"/>
      <c r="C37" s="144" t="str">
        <f t="shared" si="8"/>
        <v>Jan-24</v>
      </c>
      <c r="D37" s="145">
        <f ca="1">IF('Occupancy Summary - Numeric'!G15=0,0,D15/'Occupancy Summary - Numeric'!G15)</f>
        <v>0</v>
      </c>
      <c r="E37" s="145">
        <f ca="1">IF('Occupancy Summary - Numeric'!H15=0,0,E15/'Occupancy Summary - Numeric'!H15)</f>
        <v>0</v>
      </c>
      <c r="F37" s="146">
        <f ca="1">IF('Occupancy Summary - Numeric'!I15=0,0,F15/'Occupancy Summary - Numeric'!I15)</f>
        <v>0</v>
      </c>
      <c r="G37" s="147">
        <f ca="1">IF('Occupancy Summary - Numeric'!F15=0,0,G15/'Occupancy Summary - Numeric'!F15)</f>
        <v>0</v>
      </c>
      <c r="H37" s="148">
        <f t="shared" ca="1" si="9"/>
        <v>0</v>
      </c>
      <c r="I37" s="149">
        <f t="shared" ca="1" si="10"/>
        <v>0</v>
      </c>
      <c r="K37" s="74">
        <v>4692.1932954545455</v>
      </c>
      <c r="L37" s="163">
        <f t="shared" ca="1" si="11"/>
        <v>-4692.1932954545455</v>
      </c>
    </row>
    <row r="38" spans="1:12" ht="24.9" customHeight="1" x14ac:dyDescent="0.25">
      <c r="A38" s="69" t="str">
        <f t="shared" si="7"/>
        <v>Hotel NameFeb-24</v>
      </c>
      <c r="B38" s="347"/>
      <c r="C38" s="137" t="str">
        <f t="shared" si="8"/>
        <v>Feb-24</v>
      </c>
      <c r="D38" s="138">
        <f ca="1">IF('Occupancy Summary - Numeric'!G16=0,0,D16/'Occupancy Summary - Numeric'!G16)</f>
        <v>0</v>
      </c>
      <c r="E38" s="138">
        <f ca="1">IF('Occupancy Summary - Numeric'!H16=0,0,E16/'Occupancy Summary - Numeric'!H16)</f>
        <v>0</v>
      </c>
      <c r="F38" s="139">
        <f ca="1">IF('Occupancy Summary - Numeric'!I16=0,0,F16/'Occupancy Summary - Numeric'!I16)</f>
        <v>0</v>
      </c>
      <c r="G38" s="140">
        <f ca="1">IF('Occupancy Summary - Numeric'!F16=0,0,G16/'Occupancy Summary - Numeric'!F16)</f>
        <v>0</v>
      </c>
      <c r="H38" s="141">
        <f t="shared" ca="1" si="9"/>
        <v>0</v>
      </c>
      <c r="I38" s="142">
        <f t="shared" ca="1" si="10"/>
        <v>0</v>
      </c>
      <c r="K38" s="74">
        <v>4921.5144623027463</v>
      </c>
      <c r="L38" s="163">
        <f t="shared" ca="1" si="11"/>
        <v>-4921.5144623027463</v>
      </c>
    </row>
    <row r="39" spans="1:12" ht="24.9" customHeight="1" thickBot="1" x14ac:dyDescent="0.3">
      <c r="A39" s="69" t="str">
        <f t="shared" si="7"/>
        <v>Hotel NameMar-24</v>
      </c>
      <c r="B39" s="347"/>
      <c r="C39" s="143" t="str">
        <f t="shared" si="8"/>
        <v>Mar-24</v>
      </c>
      <c r="D39" s="88">
        <f ca="1">IF('Occupancy Summary - Numeric'!G17=0,0,D17/'Occupancy Summary - Numeric'!G17)</f>
        <v>0</v>
      </c>
      <c r="E39" s="88">
        <f ca="1">IF('Occupancy Summary - Numeric'!H17=0,0,E17/'Occupancy Summary - Numeric'!H17)</f>
        <v>0</v>
      </c>
      <c r="F39" s="89">
        <f ca="1">IF('Occupancy Summary - Numeric'!I17=0,0,F17/'Occupancy Summary - Numeric'!I17)</f>
        <v>0</v>
      </c>
      <c r="G39" s="90">
        <f ca="1">IF('Occupancy Summary - Numeric'!F17=0,0,G17/'Occupancy Summary - Numeric'!F17)</f>
        <v>0</v>
      </c>
      <c r="H39" s="101">
        <f t="shared" ca="1" si="9"/>
        <v>0</v>
      </c>
      <c r="I39" s="102">
        <f t="shared" ca="1" si="10"/>
        <v>0</v>
      </c>
      <c r="K39" s="74">
        <v>4276.744648817802</v>
      </c>
      <c r="L39" s="163">
        <f t="shared" ca="1" si="11"/>
        <v>-4276.744648817802</v>
      </c>
    </row>
    <row r="40" spans="1:12" ht="24.9" customHeight="1" thickTop="1" x14ac:dyDescent="0.25">
      <c r="A40" s="69" t="str">
        <f t="shared" si="7"/>
        <v>Hotel NameQ1</v>
      </c>
      <c r="B40" s="347"/>
      <c r="C40" s="131" t="s">
        <v>51</v>
      </c>
      <c r="D40" s="132">
        <f ca="1">IF('Occupancy Summary - Numeric'!G18=0,0,D18/'Occupancy Summary - Numeric'!G18)</f>
        <v>0</v>
      </c>
      <c r="E40" s="132">
        <f ca="1">IF('Occupancy Summary - Numeric'!H18=0,0,E18/'Occupancy Summary - Numeric'!H18)</f>
        <v>0</v>
      </c>
      <c r="F40" s="133">
        <f ca="1">IF('Occupancy Summary - Numeric'!I18=0,0,F18/'Occupancy Summary - Numeric'!I18)</f>
        <v>0</v>
      </c>
      <c r="G40" s="134">
        <f ca="1">IF('Occupancy Summary - Numeric'!F18=0,0,G18/'Occupancy Summary - Numeric'!F18)</f>
        <v>0</v>
      </c>
      <c r="H40" s="148">
        <f t="shared" ref="H40:H45" ca="1" si="12">E40-F40</f>
        <v>0</v>
      </c>
      <c r="I40" s="149">
        <f t="shared" ref="I40:I45" ca="1" si="13">E40-G40</f>
        <v>0</v>
      </c>
      <c r="K40" s="74">
        <v>4692.1932954545455</v>
      </c>
      <c r="L40" s="163">
        <f t="shared" ref="L40:L45" ca="1" si="14">G40-K40</f>
        <v>-4692.1932954545455</v>
      </c>
    </row>
    <row r="41" spans="1:12" ht="24.9" customHeight="1" x14ac:dyDescent="0.25">
      <c r="A41" s="69" t="str">
        <f t="shared" si="7"/>
        <v>Hotel NameQ2</v>
      </c>
      <c r="B41" s="347"/>
      <c r="C41" s="144" t="s">
        <v>52</v>
      </c>
      <c r="D41" s="145">
        <f ca="1">IF('Occupancy Summary - Numeric'!G19=0,0,D19/'Occupancy Summary - Numeric'!G19)</f>
        <v>0</v>
      </c>
      <c r="E41" s="145">
        <f ca="1">IF('Occupancy Summary - Numeric'!H19=0,0,E19/'Occupancy Summary - Numeric'!H19)</f>
        <v>0</v>
      </c>
      <c r="F41" s="146">
        <f ca="1">IF('Occupancy Summary - Numeric'!I19=0,0,F19/'Occupancy Summary - Numeric'!I19)</f>
        <v>0</v>
      </c>
      <c r="G41" s="147">
        <f ca="1">IF('Occupancy Summary - Numeric'!F19=0,0,G19/'Occupancy Summary - Numeric'!F19)</f>
        <v>0</v>
      </c>
      <c r="H41" s="148">
        <f t="shared" ca="1" si="12"/>
        <v>0</v>
      </c>
      <c r="I41" s="149">
        <f t="shared" ca="1" si="13"/>
        <v>0</v>
      </c>
      <c r="L41" s="163"/>
    </row>
    <row r="42" spans="1:12" ht="24.9" customHeight="1" x14ac:dyDescent="0.25">
      <c r="A42" s="69" t="str">
        <f t="shared" si="7"/>
        <v>Hotel NameQ3</v>
      </c>
      <c r="B42" s="347"/>
      <c r="C42" s="144" t="s">
        <v>53</v>
      </c>
      <c r="D42" s="145">
        <f ca="1">IF('Occupancy Summary - Numeric'!G20=0,0,D20/'Occupancy Summary - Numeric'!G20)</f>
        <v>0</v>
      </c>
      <c r="E42" s="145">
        <f ca="1">IF('Occupancy Summary - Numeric'!H20=0,0,E20/'Occupancy Summary - Numeric'!H20)</f>
        <v>0</v>
      </c>
      <c r="F42" s="146">
        <f ca="1">IF('Occupancy Summary - Numeric'!I20=0,0,F20/'Occupancy Summary - Numeric'!I20)</f>
        <v>0</v>
      </c>
      <c r="G42" s="147">
        <f ca="1">IF('Occupancy Summary - Numeric'!F20=0,0,G20/'Occupancy Summary - Numeric'!F20)</f>
        <v>0</v>
      </c>
      <c r="H42" s="148">
        <f t="shared" ca="1" si="12"/>
        <v>0</v>
      </c>
      <c r="I42" s="149">
        <f t="shared" ca="1" si="13"/>
        <v>0</v>
      </c>
      <c r="L42" s="163"/>
    </row>
    <row r="43" spans="1:12" ht="24.9" customHeight="1" thickBot="1" x14ac:dyDescent="0.3">
      <c r="A43" s="69" t="str">
        <f t="shared" si="7"/>
        <v>Hotel NameQ4</v>
      </c>
      <c r="B43" s="347"/>
      <c r="C43" s="192" t="s">
        <v>54</v>
      </c>
      <c r="D43" s="199">
        <f ca="1">IF('Occupancy Summary - Numeric'!G21=0,0,D21/'Occupancy Summary - Numeric'!G21)</f>
        <v>0</v>
      </c>
      <c r="E43" s="199">
        <f ca="1">IF('Occupancy Summary - Numeric'!H21=0,0,E21/'Occupancy Summary - Numeric'!H21)</f>
        <v>0</v>
      </c>
      <c r="F43" s="200">
        <f ca="1">IF('Occupancy Summary - Numeric'!I21=0,0,F21/'Occupancy Summary - Numeric'!I21)</f>
        <v>0</v>
      </c>
      <c r="G43" s="201">
        <f ca="1">IF('Occupancy Summary - Numeric'!F21=0,0,G21/'Occupancy Summary - Numeric'!F21)</f>
        <v>0</v>
      </c>
      <c r="H43" s="196">
        <f t="shared" ca="1" si="12"/>
        <v>0</v>
      </c>
      <c r="I43" s="197">
        <f t="shared" ca="1" si="13"/>
        <v>0</v>
      </c>
      <c r="L43" s="163"/>
    </row>
    <row r="44" spans="1:12" ht="24.9" customHeight="1" thickTop="1" x14ac:dyDescent="0.25">
      <c r="A44" s="69" t="str">
        <f t="shared" si="7"/>
        <v>Hotel NameSummer</v>
      </c>
      <c r="B44" s="347"/>
      <c r="C44" s="131" t="s">
        <v>60</v>
      </c>
      <c r="D44" s="132">
        <f ca="1">IF('Occupancy Summary - Numeric'!G22=0,0,D22/'Occupancy Summary - Numeric'!G22)</f>
        <v>0</v>
      </c>
      <c r="E44" s="132">
        <f ca="1">IF('Occupancy Summary - Numeric'!H22=0,0,E22/'Occupancy Summary - Numeric'!H22)</f>
        <v>0</v>
      </c>
      <c r="F44" s="133">
        <f ca="1">IF('Occupancy Summary - Numeric'!I22=0,0,F22/'Occupancy Summary - Numeric'!I22)</f>
        <v>0</v>
      </c>
      <c r="G44" s="134">
        <f ca="1">IF('Occupancy Summary - Numeric'!F22=0,0,G22/'Occupancy Summary - Numeric'!F22)</f>
        <v>0</v>
      </c>
      <c r="H44" s="135">
        <f t="shared" ca="1" si="12"/>
        <v>0</v>
      </c>
      <c r="I44" s="136">
        <f t="shared" ca="1" si="13"/>
        <v>0</v>
      </c>
      <c r="K44" s="74">
        <v>4921.5144623027463</v>
      </c>
      <c r="L44" s="163">
        <f t="shared" ca="1" si="14"/>
        <v>-4921.5144623027463</v>
      </c>
    </row>
    <row r="45" spans="1:12" ht="24.9" customHeight="1" thickBot="1" x14ac:dyDescent="0.3">
      <c r="A45" s="69" t="str">
        <f t="shared" si="7"/>
        <v>Hotel NameWinter</v>
      </c>
      <c r="B45" s="347"/>
      <c r="C45" s="143" t="s">
        <v>61</v>
      </c>
      <c r="D45" s="88">
        <f ca="1">IF('Occupancy Summary - Numeric'!G23=0,0,D23/'Occupancy Summary - Numeric'!G23)</f>
        <v>0</v>
      </c>
      <c r="E45" s="88">
        <f ca="1">IF('Occupancy Summary - Numeric'!H23=0,0,E23/'Occupancy Summary - Numeric'!H23)</f>
        <v>0</v>
      </c>
      <c r="F45" s="89">
        <f ca="1">IF('Occupancy Summary - Numeric'!I23=0,0,F23/'Occupancy Summary - Numeric'!I23)</f>
        <v>0</v>
      </c>
      <c r="G45" s="90">
        <f ca="1">IF('Occupancy Summary - Numeric'!F23=0,0,G23/'Occupancy Summary - Numeric'!F23)</f>
        <v>0</v>
      </c>
      <c r="H45" s="101">
        <f t="shared" ca="1" si="12"/>
        <v>0</v>
      </c>
      <c r="I45" s="102">
        <f t="shared" ca="1" si="13"/>
        <v>0</v>
      </c>
      <c r="K45" s="74">
        <v>4276.744648817802</v>
      </c>
      <c r="L45" s="163">
        <f t="shared" ca="1" si="14"/>
        <v>-4276.744648817802</v>
      </c>
    </row>
    <row r="46" spans="1:12" ht="24.9" customHeight="1" thickTop="1" thickBot="1" x14ac:dyDescent="0.3">
      <c r="A46" s="69" t="str">
        <f t="shared" si="7"/>
        <v>Hotel NameTotal</v>
      </c>
      <c r="B46" s="348"/>
      <c r="C46" s="91" t="s">
        <v>10</v>
      </c>
      <c r="D46" s="92">
        <f ca="1">IF('Occupancy Summary - Numeric'!G24=0,0,D24/'Occupancy Summary - Numeric'!G24)</f>
        <v>0</v>
      </c>
      <c r="E46" s="92">
        <f ca="1">IF('Occupancy Summary - Numeric'!H24=0,0,E24/'Occupancy Summary - Numeric'!H24)</f>
        <v>0</v>
      </c>
      <c r="F46" s="93">
        <f ca="1">IF('Occupancy Summary - Numeric'!I24=0,0,F24/'Occupancy Summary - Numeric'!I24)</f>
        <v>0</v>
      </c>
      <c r="G46" s="94">
        <f ca="1">IF('Occupancy Summary - Numeric'!F24=0,0,G24/'Occupancy Summary - Numeric'!F24)</f>
        <v>0</v>
      </c>
      <c r="H46" s="103">
        <f t="shared" ca="1" si="9"/>
        <v>0</v>
      </c>
      <c r="I46" s="104">
        <f t="shared" ca="1" si="10"/>
        <v>0</v>
      </c>
    </row>
    <row r="47" spans="1:12" s="71" customFormat="1" ht="5.15" customHeight="1" thickTop="1" thickBot="1" x14ac:dyDescent="0.3">
      <c r="B47" s="167"/>
      <c r="C47" s="74"/>
      <c r="D47" s="74"/>
    </row>
    <row r="48" spans="1:12" ht="13" thickTop="1" x14ac:dyDescent="0.25">
      <c r="B48" s="166"/>
      <c r="C48" s="75"/>
      <c r="D48" s="353" t="s">
        <v>157</v>
      </c>
      <c r="E48" s="353"/>
      <c r="F48" s="353"/>
      <c r="G48" s="354"/>
      <c r="H48" s="76" t="s">
        <v>17</v>
      </c>
      <c r="I48" s="77"/>
    </row>
    <row r="49" spans="1:9" ht="24.9" customHeight="1" thickBot="1" x14ac:dyDescent="0.3">
      <c r="B49" s="166"/>
      <c r="C49" s="75"/>
      <c r="D49" s="78" t="s">
        <v>156</v>
      </c>
      <c r="E49" s="78" t="s">
        <v>55</v>
      </c>
      <c r="F49" s="79" t="s">
        <v>6</v>
      </c>
      <c r="G49" s="80" t="s">
        <v>13</v>
      </c>
      <c r="H49" s="78" t="s">
        <v>40</v>
      </c>
      <c r="I49" s="81" t="s">
        <v>41</v>
      </c>
    </row>
    <row r="50" spans="1:9" ht="24.9" customHeight="1" thickTop="1" x14ac:dyDescent="0.25">
      <c r="A50" s="69" t="str">
        <f>$B$50&amp;C50</f>
        <v>Hotel NameApr-23</v>
      </c>
      <c r="B50" s="346" t="str">
        <f>B6</f>
        <v>Hotel Name</v>
      </c>
      <c r="C50" s="82" t="str">
        <f>C6</f>
        <v>Apr-23</v>
      </c>
      <c r="D50" s="83">
        <f ca="1">D28*'Occupancy Summary - Numeric'!G28</f>
        <v>0</v>
      </c>
      <c r="E50" s="83">
        <f ca="1">E28*'Occupancy Summary - Numeric'!H28</f>
        <v>0</v>
      </c>
      <c r="F50" s="84">
        <f ca="1">F28*'Occupancy Summary - Numeric'!I28</f>
        <v>0</v>
      </c>
      <c r="G50" s="85">
        <f ca="1">G28*'Occupancy Summary - Numeric'!F28</f>
        <v>0</v>
      </c>
      <c r="H50" s="97">
        <f ca="1">E50-F50</f>
        <v>0</v>
      </c>
      <c r="I50" s="98">
        <f ca="1">E50-G50</f>
        <v>0</v>
      </c>
    </row>
    <row r="51" spans="1:9" ht="24.9" customHeight="1" x14ac:dyDescent="0.25">
      <c r="A51" s="69" t="str">
        <f t="shared" ref="A51:A68" si="15">$B$50&amp;C51</f>
        <v>Hotel NameMay-23</v>
      </c>
      <c r="B51" s="347"/>
      <c r="C51" s="86" t="str">
        <f t="shared" ref="C51:C61" si="16">C7</f>
        <v>May-23</v>
      </c>
      <c r="D51" s="83">
        <f ca="1">D29*'Occupancy Summary - Numeric'!G29</f>
        <v>0</v>
      </c>
      <c r="E51" s="83">
        <f ca="1">E29*'Occupancy Summary - Numeric'!H29</f>
        <v>0</v>
      </c>
      <c r="F51" s="84">
        <f ca="1">F29*'Occupancy Summary - Numeric'!I29</f>
        <v>0</v>
      </c>
      <c r="G51" s="85">
        <f ca="1">G29*'Occupancy Summary - Numeric'!F29</f>
        <v>0</v>
      </c>
      <c r="H51" s="99">
        <f t="shared" ref="H51:H68" ca="1" si="17">E51-F51</f>
        <v>0</v>
      </c>
      <c r="I51" s="100">
        <f t="shared" ref="I51:I68" ca="1" si="18">E51-G51</f>
        <v>0</v>
      </c>
    </row>
    <row r="52" spans="1:9" ht="24.9" customHeight="1" thickBot="1" x14ac:dyDescent="0.3">
      <c r="A52" s="69" t="str">
        <f t="shared" si="15"/>
        <v>Hotel NameJun-23</v>
      </c>
      <c r="B52" s="347"/>
      <c r="C52" s="87" t="str">
        <f t="shared" si="16"/>
        <v>Jun-23</v>
      </c>
      <c r="D52" s="88">
        <f ca="1">D30*'Occupancy Summary - Numeric'!G30</f>
        <v>0</v>
      </c>
      <c r="E52" s="88">
        <f ca="1">E30*'Occupancy Summary - Numeric'!H30</f>
        <v>0</v>
      </c>
      <c r="F52" s="89">
        <f ca="1">F30*'Occupancy Summary - Numeric'!I30</f>
        <v>0</v>
      </c>
      <c r="G52" s="90">
        <f ca="1">G30*'Occupancy Summary - Numeric'!F30</f>
        <v>0</v>
      </c>
      <c r="H52" s="101">
        <f t="shared" ca="1" si="17"/>
        <v>0</v>
      </c>
      <c r="I52" s="102">
        <f t="shared" ca="1" si="18"/>
        <v>0</v>
      </c>
    </row>
    <row r="53" spans="1:9" ht="24.9" customHeight="1" thickTop="1" x14ac:dyDescent="0.25">
      <c r="A53" s="69" t="str">
        <f t="shared" si="15"/>
        <v>Hotel NameJul-23</v>
      </c>
      <c r="B53" s="347"/>
      <c r="C53" s="131" t="str">
        <f t="shared" si="16"/>
        <v>Jul-23</v>
      </c>
      <c r="D53" s="132">
        <f ca="1">D31*'Occupancy Summary - Numeric'!G31</f>
        <v>0</v>
      </c>
      <c r="E53" s="132">
        <f ca="1">E31*'Occupancy Summary - Numeric'!H31</f>
        <v>0</v>
      </c>
      <c r="F53" s="133">
        <f ca="1">F31*'Occupancy Summary - Numeric'!I31</f>
        <v>0</v>
      </c>
      <c r="G53" s="134">
        <f ca="1">G31*'Occupancy Summary - Numeric'!F31</f>
        <v>0</v>
      </c>
      <c r="H53" s="135">
        <f t="shared" ca="1" si="17"/>
        <v>0</v>
      </c>
      <c r="I53" s="136">
        <f t="shared" ca="1" si="18"/>
        <v>0</v>
      </c>
    </row>
    <row r="54" spans="1:9" ht="24.9" customHeight="1" x14ac:dyDescent="0.25">
      <c r="A54" s="69" t="str">
        <f t="shared" si="15"/>
        <v>Hotel NameAug-23</v>
      </c>
      <c r="B54" s="347"/>
      <c r="C54" s="137" t="str">
        <f t="shared" si="16"/>
        <v>Aug-23</v>
      </c>
      <c r="D54" s="138">
        <f ca="1">D32*'Occupancy Summary - Numeric'!G32</f>
        <v>0</v>
      </c>
      <c r="E54" s="138">
        <f ca="1">E32*'Occupancy Summary - Numeric'!H32</f>
        <v>0</v>
      </c>
      <c r="F54" s="139">
        <f ca="1">F32*'Occupancy Summary - Numeric'!I32</f>
        <v>0</v>
      </c>
      <c r="G54" s="140">
        <f ca="1">G32*'Occupancy Summary - Numeric'!F32</f>
        <v>0</v>
      </c>
      <c r="H54" s="141">
        <f t="shared" ca="1" si="17"/>
        <v>0</v>
      </c>
      <c r="I54" s="142">
        <f t="shared" ca="1" si="18"/>
        <v>0</v>
      </c>
    </row>
    <row r="55" spans="1:9" ht="24.9" customHeight="1" thickBot="1" x14ac:dyDescent="0.3">
      <c r="A55" s="69" t="str">
        <f t="shared" si="15"/>
        <v>Hotel NameSep-23</v>
      </c>
      <c r="B55" s="347"/>
      <c r="C55" s="86" t="str">
        <f t="shared" si="16"/>
        <v>Sep-23</v>
      </c>
      <c r="D55" s="83">
        <f ca="1">D33*'Occupancy Summary - Numeric'!G33</f>
        <v>0</v>
      </c>
      <c r="E55" s="83">
        <f ca="1">E33*'Occupancy Summary - Numeric'!H33</f>
        <v>0</v>
      </c>
      <c r="F55" s="84">
        <f ca="1">F33*'Occupancy Summary - Numeric'!I33</f>
        <v>0</v>
      </c>
      <c r="G55" s="85">
        <f ca="1">G33*'Occupancy Summary - Numeric'!F33</f>
        <v>0</v>
      </c>
      <c r="H55" s="99">
        <f t="shared" ca="1" si="17"/>
        <v>0</v>
      </c>
      <c r="I55" s="100">
        <f t="shared" ca="1" si="18"/>
        <v>0</v>
      </c>
    </row>
    <row r="56" spans="1:9" ht="24.9" customHeight="1" thickTop="1" x14ac:dyDescent="0.25">
      <c r="A56" s="69" t="str">
        <f t="shared" si="15"/>
        <v>Hotel NameOct-23</v>
      </c>
      <c r="B56" s="347"/>
      <c r="C56" s="131" t="str">
        <f t="shared" si="16"/>
        <v>Oct-23</v>
      </c>
      <c r="D56" s="132">
        <f ca="1">D34*'Occupancy Summary - Numeric'!G34</f>
        <v>0</v>
      </c>
      <c r="E56" s="132">
        <f ca="1">E34*'Occupancy Summary - Numeric'!H34</f>
        <v>0</v>
      </c>
      <c r="F56" s="133">
        <f ca="1">F34*'Occupancy Summary - Numeric'!I34</f>
        <v>0</v>
      </c>
      <c r="G56" s="134">
        <f ca="1">G34*'Occupancy Summary - Numeric'!F34</f>
        <v>0</v>
      </c>
      <c r="H56" s="135">
        <f t="shared" ca="1" si="17"/>
        <v>0</v>
      </c>
      <c r="I56" s="136">
        <f t="shared" ca="1" si="18"/>
        <v>0</v>
      </c>
    </row>
    <row r="57" spans="1:9" ht="24.9" customHeight="1" x14ac:dyDescent="0.25">
      <c r="A57" s="69" t="str">
        <f t="shared" si="15"/>
        <v>Hotel NameNov-23</v>
      </c>
      <c r="B57" s="347"/>
      <c r="C57" s="137" t="str">
        <f t="shared" si="16"/>
        <v>Nov-23</v>
      </c>
      <c r="D57" s="138">
        <f ca="1">D35*'Occupancy Summary - Numeric'!G35</f>
        <v>0</v>
      </c>
      <c r="E57" s="138">
        <f ca="1">E35*'Occupancy Summary - Numeric'!H35</f>
        <v>0</v>
      </c>
      <c r="F57" s="139">
        <f ca="1">F35*'Occupancy Summary - Numeric'!I35</f>
        <v>0</v>
      </c>
      <c r="G57" s="140">
        <f ca="1">G35*'Occupancy Summary - Numeric'!F35</f>
        <v>0</v>
      </c>
      <c r="H57" s="141">
        <f t="shared" ca="1" si="17"/>
        <v>0</v>
      </c>
      <c r="I57" s="142">
        <f t="shared" ca="1" si="18"/>
        <v>0</v>
      </c>
    </row>
    <row r="58" spans="1:9" ht="24.9" customHeight="1" thickBot="1" x14ac:dyDescent="0.3">
      <c r="A58" s="69" t="str">
        <f t="shared" si="15"/>
        <v>Hotel NameDec-23</v>
      </c>
      <c r="B58" s="347"/>
      <c r="C58" s="143" t="str">
        <f t="shared" si="16"/>
        <v>Dec-23</v>
      </c>
      <c r="D58" s="88">
        <f ca="1">D36*'Occupancy Summary - Numeric'!G36</f>
        <v>0</v>
      </c>
      <c r="E58" s="88">
        <f ca="1">E36*'Occupancy Summary - Numeric'!H36</f>
        <v>0</v>
      </c>
      <c r="F58" s="89">
        <f ca="1">F36*'Occupancy Summary - Numeric'!I36</f>
        <v>0</v>
      </c>
      <c r="G58" s="90">
        <f ca="1">G36*'Occupancy Summary - Numeric'!F36</f>
        <v>0</v>
      </c>
      <c r="H58" s="101">
        <f t="shared" ca="1" si="17"/>
        <v>0</v>
      </c>
      <c r="I58" s="102">
        <f t="shared" ca="1" si="18"/>
        <v>0</v>
      </c>
    </row>
    <row r="59" spans="1:9" ht="24.9" customHeight="1" thickTop="1" x14ac:dyDescent="0.25">
      <c r="A59" s="69" t="str">
        <f t="shared" si="15"/>
        <v>Hotel NameJan-24</v>
      </c>
      <c r="B59" s="347"/>
      <c r="C59" s="144" t="str">
        <f t="shared" si="16"/>
        <v>Jan-24</v>
      </c>
      <c r="D59" s="145">
        <f ca="1">D37*'Occupancy Summary - Numeric'!G37</f>
        <v>0</v>
      </c>
      <c r="E59" s="145">
        <f ca="1">E37*'Occupancy Summary - Numeric'!H37</f>
        <v>0</v>
      </c>
      <c r="F59" s="146">
        <f ca="1">F37*'Occupancy Summary - Numeric'!I37</f>
        <v>0</v>
      </c>
      <c r="G59" s="147">
        <f ca="1">G37*'Occupancy Summary - Numeric'!F37</f>
        <v>0</v>
      </c>
      <c r="H59" s="148">
        <f t="shared" ca="1" si="17"/>
        <v>0</v>
      </c>
      <c r="I59" s="149">
        <f t="shared" ca="1" si="18"/>
        <v>0</v>
      </c>
    </row>
    <row r="60" spans="1:9" ht="24.9" customHeight="1" x14ac:dyDescent="0.25">
      <c r="A60" s="69" t="str">
        <f t="shared" si="15"/>
        <v>Hotel NameFeb-24</v>
      </c>
      <c r="B60" s="347"/>
      <c r="C60" s="137" t="str">
        <f t="shared" si="16"/>
        <v>Feb-24</v>
      </c>
      <c r="D60" s="138">
        <f ca="1">D38*'Occupancy Summary - Numeric'!G38</f>
        <v>0</v>
      </c>
      <c r="E60" s="138">
        <f ca="1">E38*'Occupancy Summary - Numeric'!H38</f>
        <v>0</v>
      </c>
      <c r="F60" s="139">
        <f ca="1">F38*'Occupancy Summary - Numeric'!I38</f>
        <v>0</v>
      </c>
      <c r="G60" s="140">
        <f ca="1">G38*'Occupancy Summary - Numeric'!F38</f>
        <v>0</v>
      </c>
      <c r="H60" s="141">
        <f t="shared" ca="1" si="17"/>
        <v>0</v>
      </c>
      <c r="I60" s="142">
        <f t="shared" ca="1" si="18"/>
        <v>0</v>
      </c>
    </row>
    <row r="61" spans="1:9" ht="24.9" customHeight="1" thickBot="1" x14ac:dyDescent="0.3">
      <c r="A61" s="69" t="str">
        <f t="shared" si="15"/>
        <v>Hotel NameMar-24</v>
      </c>
      <c r="B61" s="347"/>
      <c r="C61" s="143" t="str">
        <f t="shared" si="16"/>
        <v>Mar-24</v>
      </c>
      <c r="D61" s="88">
        <f ca="1">D39*'Occupancy Summary - Numeric'!G39</f>
        <v>0</v>
      </c>
      <c r="E61" s="88">
        <f ca="1">E39*'Occupancy Summary - Numeric'!H39</f>
        <v>0</v>
      </c>
      <c r="F61" s="89">
        <f ca="1">F39*'Occupancy Summary - Numeric'!I39</f>
        <v>0</v>
      </c>
      <c r="G61" s="90">
        <f ca="1">G39*'Occupancy Summary - Numeric'!F39</f>
        <v>0</v>
      </c>
      <c r="H61" s="101">
        <f t="shared" ca="1" si="17"/>
        <v>0</v>
      </c>
      <c r="I61" s="102">
        <f t="shared" ca="1" si="18"/>
        <v>0</v>
      </c>
    </row>
    <row r="62" spans="1:9" ht="24.9" customHeight="1" thickTop="1" x14ac:dyDescent="0.25">
      <c r="A62" s="69" t="str">
        <f t="shared" si="15"/>
        <v>Hotel NameQ1</v>
      </c>
      <c r="B62" s="347"/>
      <c r="C62" s="131" t="s">
        <v>51</v>
      </c>
      <c r="D62" s="132">
        <f ca="1">D40*'Occupancy Summary - Numeric'!G40</f>
        <v>0</v>
      </c>
      <c r="E62" s="132">
        <f ca="1">E40*'Occupancy Summary - Numeric'!H40</f>
        <v>0</v>
      </c>
      <c r="F62" s="133">
        <f ca="1">F40*'Occupancy Summary - Numeric'!I40</f>
        <v>0</v>
      </c>
      <c r="G62" s="134">
        <f ca="1">G40*'Occupancy Summary - Numeric'!F40</f>
        <v>0</v>
      </c>
      <c r="H62" s="148">
        <f t="shared" ref="H62:H67" ca="1" si="19">E62-F62</f>
        <v>0</v>
      </c>
      <c r="I62" s="149">
        <f t="shared" ref="I62:I67" ca="1" si="20">E62-G62</f>
        <v>0</v>
      </c>
    </row>
    <row r="63" spans="1:9" ht="24.9" customHeight="1" x14ac:dyDescent="0.25">
      <c r="A63" s="69" t="str">
        <f t="shared" si="15"/>
        <v>Hotel NameQ2</v>
      </c>
      <c r="B63" s="347"/>
      <c r="C63" s="144" t="s">
        <v>52</v>
      </c>
      <c r="D63" s="145">
        <f ca="1">D41*'Occupancy Summary - Numeric'!G41</f>
        <v>0</v>
      </c>
      <c r="E63" s="145">
        <f ca="1">E41*'Occupancy Summary - Numeric'!H41</f>
        <v>0</v>
      </c>
      <c r="F63" s="146">
        <f ca="1">F41*'Occupancy Summary - Numeric'!I41</f>
        <v>0</v>
      </c>
      <c r="G63" s="147">
        <f ca="1">G41*'Occupancy Summary - Numeric'!F41</f>
        <v>0</v>
      </c>
      <c r="H63" s="148">
        <f t="shared" ca="1" si="19"/>
        <v>0</v>
      </c>
      <c r="I63" s="149">
        <f t="shared" ca="1" si="20"/>
        <v>0</v>
      </c>
    </row>
    <row r="64" spans="1:9" ht="24.9" customHeight="1" x14ac:dyDescent="0.25">
      <c r="A64" s="69" t="str">
        <f t="shared" si="15"/>
        <v>Hotel NameQ3</v>
      </c>
      <c r="B64" s="347"/>
      <c r="C64" s="144" t="s">
        <v>53</v>
      </c>
      <c r="D64" s="145">
        <f ca="1">D42*'Occupancy Summary - Numeric'!G42</f>
        <v>0</v>
      </c>
      <c r="E64" s="145">
        <f ca="1">E42*'Occupancy Summary - Numeric'!H42</f>
        <v>0</v>
      </c>
      <c r="F64" s="146">
        <f ca="1">F42*'Occupancy Summary - Numeric'!I42</f>
        <v>0</v>
      </c>
      <c r="G64" s="147">
        <f ca="1">G42*'Occupancy Summary - Numeric'!F42</f>
        <v>0</v>
      </c>
      <c r="H64" s="148">
        <f t="shared" ca="1" si="19"/>
        <v>0</v>
      </c>
      <c r="I64" s="149">
        <f t="shared" ca="1" si="20"/>
        <v>0</v>
      </c>
    </row>
    <row r="65" spans="1:9" ht="24.9" customHeight="1" thickBot="1" x14ac:dyDescent="0.3">
      <c r="A65" s="69" t="str">
        <f t="shared" si="15"/>
        <v>Hotel NameQ4</v>
      </c>
      <c r="B65" s="347"/>
      <c r="C65" s="192" t="s">
        <v>54</v>
      </c>
      <c r="D65" s="199">
        <f ca="1">D43*'Occupancy Summary - Numeric'!G43</f>
        <v>0</v>
      </c>
      <c r="E65" s="199">
        <f ca="1">E43*'Occupancy Summary - Numeric'!H43</f>
        <v>0</v>
      </c>
      <c r="F65" s="200">
        <f ca="1">F43*'Occupancy Summary - Numeric'!I43</f>
        <v>0</v>
      </c>
      <c r="G65" s="201">
        <f ca="1">G43*'Occupancy Summary - Numeric'!F43</f>
        <v>0</v>
      </c>
      <c r="H65" s="196">
        <f t="shared" ca="1" si="19"/>
        <v>0</v>
      </c>
      <c r="I65" s="197">
        <f t="shared" ca="1" si="20"/>
        <v>0</v>
      </c>
    </row>
    <row r="66" spans="1:9" ht="24.9" customHeight="1" thickTop="1" x14ac:dyDescent="0.25">
      <c r="A66" s="69" t="str">
        <f t="shared" si="15"/>
        <v>Hotel NameSummer</v>
      </c>
      <c r="B66" s="347"/>
      <c r="C66" s="131" t="s">
        <v>60</v>
      </c>
      <c r="D66" s="132">
        <f ca="1">D44*'Occupancy Summary - Numeric'!G44</f>
        <v>0</v>
      </c>
      <c r="E66" s="132">
        <f ca="1">E44*'Occupancy Summary - Numeric'!H44</f>
        <v>0</v>
      </c>
      <c r="F66" s="133">
        <f ca="1">F44*'Occupancy Summary - Numeric'!I44</f>
        <v>0</v>
      </c>
      <c r="G66" s="134">
        <f ca="1">G44*'Occupancy Summary - Numeric'!F44</f>
        <v>0</v>
      </c>
      <c r="H66" s="135">
        <f t="shared" ca="1" si="19"/>
        <v>0</v>
      </c>
      <c r="I66" s="136">
        <f t="shared" ca="1" si="20"/>
        <v>0</v>
      </c>
    </row>
    <row r="67" spans="1:9" ht="24.9" customHeight="1" thickBot="1" x14ac:dyDescent="0.3">
      <c r="A67" s="69" t="str">
        <f t="shared" si="15"/>
        <v>Hotel NameWinter</v>
      </c>
      <c r="B67" s="347"/>
      <c r="C67" s="143" t="s">
        <v>61</v>
      </c>
      <c r="D67" s="88">
        <f ca="1">D45*'Occupancy Summary - Numeric'!G45</f>
        <v>0</v>
      </c>
      <c r="E67" s="88">
        <f ca="1">E45*'Occupancy Summary - Numeric'!H45</f>
        <v>0</v>
      </c>
      <c r="F67" s="89">
        <f ca="1">F45*'Occupancy Summary - Numeric'!I45</f>
        <v>0</v>
      </c>
      <c r="G67" s="90">
        <f ca="1">G45*'Occupancy Summary - Numeric'!F45</f>
        <v>0</v>
      </c>
      <c r="H67" s="101">
        <f t="shared" ca="1" si="19"/>
        <v>0</v>
      </c>
      <c r="I67" s="102">
        <f t="shared" ca="1" si="20"/>
        <v>0</v>
      </c>
    </row>
    <row r="68" spans="1:9" ht="24.9" customHeight="1" thickTop="1" thickBot="1" x14ac:dyDescent="0.3">
      <c r="A68" s="69" t="str">
        <f t="shared" si="15"/>
        <v>Hotel NameTotal</v>
      </c>
      <c r="B68" s="348"/>
      <c r="C68" s="91" t="s">
        <v>10</v>
      </c>
      <c r="D68" s="92">
        <f ca="1">D46*'Occupancy Summary - Numeric'!G46</f>
        <v>0</v>
      </c>
      <c r="E68" s="92">
        <f ca="1">E46*'Occupancy Summary - Numeric'!H46</f>
        <v>0</v>
      </c>
      <c r="F68" s="93">
        <f ca="1">F46*'Occupancy Summary - Numeric'!I46</f>
        <v>0</v>
      </c>
      <c r="G68" s="94">
        <f ca="1">G46*'Occupancy Summary - Numeric'!F46</f>
        <v>0</v>
      </c>
      <c r="H68" s="103">
        <f t="shared" ca="1" si="17"/>
        <v>0</v>
      </c>
      <c r="I68" s="104">
        <f t="shared" ca="1" si="18"/>
        <v>0</v>
      </c>
    </row>
    <row r="69" spans="1:9" ht="5.15" customHeight="1" thickTop="1" x14ac:dyDescent="0.25">
      <c r="A69" s="69"/>
      <c r="B69" s="258"/>
      <c r="C69" s="270"/>
      <c r="D69" s="270"/>
      <c r="E69" s="271"/>
      <c r="F69" s="271"/>
      <c r="G69" s="271"/>
    </row>
    <row r="70" spans="1:9" ht="24.9" customHeight="1" x14ac:dyDescent="0.25">
      <c r="A70" s="69"/>
      <c r="B70" s="345"/>
      <c r="C70" s="345"/>
      <c r="D70" s="345"/>
      <c r="E70" s="345"/>
      <c r="F70" s="345"/>
      <c r="G70" s="345"/>
      <c r="H70" s="345"/>
      <c r="I70" s="345"/>
    </row>
    <row r="71" spans="1:9" ht="5.15" customHeight="1" x14ac:dyDescent="0.25"/>
    <row r="72" spans="1:9" ht="12.5" x14ac:dyDescent="0.25"/>
    <row r="73" spans="1:9" ht="12.5" x14ac:dyDescent="0.25"/>
    <row r="74" spans="1:9" ht="12.5" x14ac:dyDescent="0.25"/>
    <row r="75" spans="1:9" ht="12.5" x14ac:dyDescent="0.25"/>
    <row r="76" spans="1:9" ht="12.5" x14ac:dyDescent="0.25"/>
    <row r="77" spans="1:9" ht="12.5" x14ac:dyDescent="0.25"/>
    <row r="78" spans="1:9" ht="12.5" x14ac:dyDescent="0.25"/>
    <row r="79" spans="1:9" ht="12.5" x14ac:dyDescent="0.25"/>
    <row r="80" spans="1:9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</sheetData>
  <mergeCells count="7">
    <mergeCell ref="B70:I70"/>
    <mergeCell ref="B6:B24"/>
    <mergeCell ref="B28:B46"/>
    <mergeCell ref="B50:B68"/>
    <mergeCell ref="D4:G4"/>
    <mergeCell ref="D26:G26"/>
    <mergeCell ref="D48:G48"/>
  </mergeCells>
  <conditionalFormatting sqref="H6:I24">
    <cfRule type="cellIs" dxfId="246" priority="397" stopIfTrue="1" operator="equal">
      <formula>0</formula>
    </cfRule>
    <cfRule type="cellIs" dxfId="245" priority="398" stopIfTrue="1" operator="lessThan">
      <formula>0</formula>
    </cfRule>
    <cfRule type="cellIs" dxfId="244" priority="399" stopIfTrue="1" operator="greaterThan">
      <formula>0</formula>
    </cfRule>
    <cfRule type="cellIs" dxfId="243" priority="400" stopIfTrue="1" operator="equal">
      <formula>0</formula>
    </cfRule>
    <cfRule type="cellIs" dxfId="242" priority="401" stopIfTrue="1" operator="greaterThan">
      <formula>0</formula>
    </cfRule>
    <cfRule type="cellIs" dxfId="241" priority="402" stopIfTrue="1" operator="lessThan">
      <formula>0</formula>
    </cfRule>
    <cfRule type="cellIs" dxfId="240" priority="403" stopIfTrue="1" operator="greaterThan">
      <formula>0</formula>
    </cfRule>
    <cfRule type="cellIs" dxfId="239" priority="404" stopIfTrue="1" operator="lessThan">
      <formula>0</formula>
    </cfRule>
    <cfRule type="cellIs" dxfId="238" priority="405" stopIfTrue="1" operator="greaterThanOrEqual">
      <formula>0</formula>
    </cfRule>
  </conditionalFormatting>
  <conditionalFormatting sqref="H6:I68">
    <cfRule type="cellIs" dxfId="237" priority="406" operator="lessThan">
      <formula>0</formula>
    </cfRule>
  </conditionalFormatting>
  <conditionalFormatting sqref="H28:I46">
    <cfRule type="cellIs" dxfId="236" priority="298" stopIfTrue="1" operator="equal">
      <formula>0</formula>
    </cfRule>
    <cfRule type="cellIs" dxfId="235" priority="299" stopIfTrue="1" operator="lessThan">
      <formula>0</formula>
    </cfRule>
    <cfRule type="cellIs" dxfId="234" priority="300" stopIfTrue="1" operator="greaterThan">
      <formula>0</formula>
    </cfRule>
    <cfRule type="cellIs" dxfId="233" priority="301" stopIfTrue="1" operator="equal">
      <formula>0</formula>
    </cfRule>
    <cfRule type="cellIs" dxfId="232" priority="302" stopIfTrue="1" operator="greaterThan">
      <formula>0</formula>
    </cfRule>
    <cfRule type="cellIs" dxfId="231" priority="303" stopIfTrue="1" operator="lessThan">
      <formula>0</formula>
    </cfRule>
    <cfRule type="cellIs" dxfId="230" priority="304" stopIfTrue="1" operator="greaterThan">
      <formula>0</formula>
    </cfRule>
    <cfRule type="cellIs" dxfId="229" priority="305" stopIfTrue="1" operator="lessThan">
      <formula>0</formula>
    </cfRule>
    <cfRule type="cellIs" dxfId="228" priority="306" stopIfTrue="1" operator="greaterThanOrEqual">
      <formula>0</formula>
    </cfRule>
    <cfRule type="cellIs" dxfId="227" priority="370" stopIfTrue="1" operator="equal">
      <formula>0</formula>
    </cfRule>
    <cfRule type="cellIs" dxfId="226" priority="371" stopIfTrue="1" operator="lessThan">
      <formula>0</formula>
    </cfRule>
    <cfRule type="cellIs" dxfId="225" priority="372" stopIfTrue="1" operator="greaterThan">
      <formula>0</formula>
    </cfRule>
    <cfRule type="cellIs" dxfId="224" priority="373" stopIfTrue="1" operator="equal">
      <formula>0</formula>
    </cfRule>
    <cfRule type="cellIs" dxfId="223" priority="374" stopIfTrue="1" operator="greaterThan">
      <formula>0</formula>
    </cfRule>
    <cfRule type="cellIs" dxfId="222" priority="375" stopIfTrue="1" operator="lessThan">
      <formula>0</formula>
    </cfRule>
    <cfRule type="cellIs" dxfId="221" priority="376" stopIfTrue="1" operator="greaterThan">
      <formula>0</formula>
    </cfRule>
    <cfRule type="cellIs" dxfId="220" priority="377" stopIfTrue="1" operator="lessThan">
      <formula>0</formula>
    </cfRule>
    <cfRule type="cellIs" dxfId="219" priority="378" stopIfTrue="1" operator="greaterThanOrEqual">
      <formula>0</formula>
    </cfRule>
  </conditionalFormatting>
  <conditionalFormatting sqref="H50:I68">
    <cfRule type="cellIs" dxfId="218" priority="226" stopIfTrue="1" operator="equal">
      <formula>0</formula>
    </cfRule>
    <cfRule type="cellIs" dxfId="217" priority="227" stopIfTrue="1" operator="lessThan">
      <formula>0</formula>
    </cfRule>
    <cfRule type="cellIs" dxfId="216" priority="228" stopIfTrue="1" operator="greaterThan">
      <formula>0</formula>
    </cfRule>
    <cfRule type="cellIs" dxfId="215" priority="229" stopIfTrue="1" operator="equal">
      <formula>0</formula>
    </cfRule>
    <cfRule type="cellIs" dxfId="214" priority="230" stopIfTrue="1" operator="greaterThan">
      <formula>0</formula>
    </cfRule>
    <cfRule type="cellIs" dxfId="213" priority="231" stopIfTrue="1" operator="lessThan">
      <formula>0</formula>
    </cfRule>
    <cfRule type="cellIs" dxfId="212" priority="232" stopIfTrue="1" operator="greaterThan">
      <formula>0</formula>
    </cfRule>
    <cfRule type="cellIs" dxfId="211" priority="233" stopIfTrue="1" operator="lessThan">
      <formula>0</formula>
    </cfRule>
    <cfRule type="cellIs" dxfId="210" priority="234" stopIfTrue="1" operator="greaterThanOrEqual">
      <formula>0</formula>
    </cfRule>
    <cfRule type="cellIs" dxfId="209" priority="253" stopIfTrue="1" operator="equal">
      <formula>0</formula>
    </cfRule>
    <cfRule type="cellIs" dxfId="208" priority="254" stopIfTrue="1" operator="lessThan">
      <formula>0</formula>
    </cfRule>
    <cfRule type="cellIs" dxfId="207" priority="255" stopIfTrue="1" operator="greaterThan">
      <formula>0</formula>
    </cfRule>
    <cfRule type="cellIs" dxfId="206" priority="256" stopIfTrue="1" operator="equal">
      <formula>0</formula>
    </cfRule>
    <cfRule type="cellIs" dxfId="205" priority="257" stopIfTrue="1" operator="greaterThan">
      <formula>0</formula>
    </cfRule>
    <cfRule type="cellIs" dxfId="204" priority="258" stopIfTrue="1" operator="lessThan">
      <formula>0</formula>
    </cfRule>
    <cfRule type="cellIs" dxfId="203" priority="259" stopIfTrue="1" operator="greaterThan">
      <formula>0</formula>
    </cfRule>
    <cfRule type="cellIs" dxfId="202" priority="260" stopIfTrue="1" operator="lessThan">
      <formula>0</formula>
    </cfRule>
    <cfRule type="cellIs" dxfId="201" priority="261" stopIfTrue="1" operator="greaterThanOrEqual">
      <formula>0</formula>
    </cfRule>
    <cfRule type="cellIs" dxfId="200" priority="343" stopIfTrue="1" operator="equal">
      <formula>0</formula>
    </cfRule>
    <cfRule type="cellIs" dxfId="199" priority="344" stopIfTrue="1" operator="lessThan">
      <formula>0</formula>
    </cfRule>
    <cfRule type="cellIs" dxfId="198" priority="345" stopIfTrue="1" operator="greaterThan">
      <formula>0</formula>
    </cfRule>
    <cfRule type="cellIs" dxfId="197" priority="346" stopIfTrue="1" operator="equal">
      <formula>0</formula>
    </cfRule>
    <cfRule type="cellIs" dxfId="196" priority="347" stopIfTrue="1" operator="greaterThan">
      <formula>0</formula>
    </cfRule>
    <cfRule type="cellIs" dxfId="195" priority="348" stopIfTrue="1" operator="lessThan">
      <formula>0</formula>
    </cfRule>
    <cfRule type="cellIs" dxfId="194" priority="349" stopIfTrue="1" operator="greaterThan">
      <formula>0</formula>
    </cfRule>
    <cfRule type="cellIs" dxfId="193" priority="350" stopIfTrue="1" operator="lessThan">
      <formula>0</formula>
    </cfRule>
    <cfRule type="cellIs" dxfId="192" priority="351" stopIfTrue="1" operator="greaterThanOrEqual">
      <formula>0</formula>
    </cfRule>
  </conditionalFormatting>
  <printOptions horizontalCentered="1"/>
  <pageMargins left="0.25" right="0.25" top="0.75" bottom="0.75" header="0.3" footer="0.3"/>
  <pageSetup paperSize="9" scale="25" orientation="landscape" horizontalDpi="300" verticalDpi="300" r:id="rId1"/>
  <headerFooter alignWithMargins="0"/>
  <rowBreaks count="2" manualBreakCount="2">
    <brk id="25" max="8" man="1"/>
    <brk id="70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D94"/>
  <sheetViews>
    <sheetView showGridLines="0" zoomScaleNormal="100" workbookViewId="0">
      <pane xSplit="2" ySplit="2" topLeftCell="C3" activePane="bottomRight" state="frozen"/>
      <selection activeCell="C115" sqref="C115"/>
      <selection pane="topRight" activeCell="C115" sqref="C115"/>
      <selection pane="bottomLeft" activeCell="C115" sqref="C115"/>
      <selection pane="bottomRight" activeCell="P5" sqref="P5"/>
    </sheetView>
  </sheetViews>
  <sheetFormatPr defaultRowHeight="12.5" outlineLevelRow="1" outlineLevelCol="1" x14ac:dyDescent="0.25"/>
  <cols>
    <col min="1" max="1" width="10.6328125" style="12" customWidth="1"/>
    <col min="2" max="2" width="13.6328125" style="2" customWidth="1"/>
    <col min="3" max="4" width="12.6328125" style="16" customWidth="1"/>
    <col min="5" max="5" width="12" style="16" customWidth="1"/>
    <col min="6" max="6" width="12.6328125" style="16" customWidth="1"/>
    <col min="7" max="8" width="12.6328125" style="2" customWidth="1"/>
    <col min="9" max="9" width="12.6328125" style="16" customWidth="1"/>
    <col min="10" max="10" width="8.36328125" style="16" customWidth="1"/>
    <col min="11" max="11" width="12.6328125" style="16" customWidth="1"/>
    <col min="12" max="12" width="12.54296875" style="16" customWidth="1"/>
    <col min="13" max="14" width="8.6328125" style="16" customWidth="1"/>
    <col min="15" max="15" width="10" style="16" customWidth="1"/>
    <col min="16" max="16" width="12.6328125" style="3" customWidth="1"/>
    <col min="17" max="22" width="8.6328125" style="15" customWidth="1" outlineLevel="1"/>
    <col min="23" max="23" width="10" style="15" customWidth="1" outlineLevel="1"/>
    <col min="24" max="24" width="8.6328125" style="184" customWidth="1" outlineLevel="1"/>
    <col min="25" max="27" width="9.08984375" customWidth="1" outlineLevel="1"/>
    <col min="28" max="28" width="9.08984375" customWidth="1"/>
    <col min="29" max="29" width="25.36328125" bestFit="1" customWidth="1"/>
    <col min="30" max="30" width="49.36328125" customWidth="1"/>
  </cols>
  <sheetData>
    <row r="1" spans="1:30" x14ac:dyDescent="0.25">
      <c r="B1" s="1"/>
      <c r="Q1" s="15" t="s">
        <v>47</v>
      </c>
      <c r="R1" s="15" t="s">
        <v>47</v>
      </c>
      <c r="S1" s="15" t="s">
        <v>47</v>
      </c>
      <c r="Z1" s="314">
        <f>X1/(39*31)</f>
        <v>0</v>
      </c>
    </row>
    <row r="2" spans="1:30" s="96" customFormat="1" ht="37.5" customHeight="1" x14ac:dyDescent="0.3">
      <c r="A2" s="4" t="s">
        <v>0</v>
      </c>
      <c r="B2" s="4" t="s">
        <v>1</v>
      </c>
      <c r="C2" s="18" t="s">
        <v>20</v>
      </c>
      <c r="D2" s="19" t="s">
        <v>21</v>
      </c>
      <c r="E2" s="18" t="s">
        <v>2</v>
      </c>
      <c r="F2" s="19" t="s">
        <v>3</v>
      </c>
      <c r="G2" s="5" t="s">
        <v>4</v>
      </c>
      <c r="H2" s="6" t="s">
        <v>5</v>
      </c>
      <c r="I2" s="17" t="s">
        <v>6</v>
      </c>
      <c r="J2" s="20" t="s">
        <v>12</v>
      </c>
      <c r="K2" s="20" t="s">
        <v>175</v>
      </c>
      <c r="L2" s="20" t="s">
        <v>176</v>
      </c>
      <c r="M2" s="17" t="s">
        <v>37</v>
      </c>
      <c r="N2" s="19" t="s">
        <v>72</v>
      </c>
      <c r="O2" s="17" t="s">
        <v>38</v>
      </c>
      <c r="P2" s="21" t="s">
        <v>184</v>
      </c>
      <c r="Q2" s="95" t="s">
        <v>20</v>
      </c>
      <c r="R2" s="95" t="s">
        <v>21</v>
      </c>
      <c r="S2" s="95" t="s">
        <v>2</v>
      </c>
      <c r="T2" s="95" t="s">
        <v>67</v>
      </c>
      <c r="U2" s="95" t="s">
        <v>68</v>
      </c>
      <c r="V2" s="95" t="s">
        <v>69</v>
      </c>
      <c r="W2" s="95" t="s">
        <v>43</v>
      </c>
      <c r="X2" s="184"/>
      <c r="Y2" s="95" t="s">
        <v>70</v>
      </c>
      <c r="Z2" s="95" t="s">
        <v>71</v>
      </c>
    </row>
    <row r="3" spans="1:30" ht="14.15" customHeight="1" x14ac:dyDescent="0.3">
      <c r="A3" s="8" t="str">
        <f>'Day on Day FC'!$D$368</f>
        <v>Apr-23</v>
      </c>
      <c r="B3" s="8" t="s">
        <v>74</v>
      </c>
      <c r="C3" s="13">
        <f>'Day on Day FC'!$H$368</f>
        <v>39</v>
      </c>
      <c r="D3" s="13">
        <f>'Day on Day FC'!$AG$368</f>
        <v>0</v>
      </c>
      <c r="E3" s="13">
        <f>'Day on Day FC'!$L$368</f>
        <v>0</v>
      </c>
      <c r="F3" s="13">
        <f>'Day on Day FC'!$AK$368</f>
        <v>0</v>
      </c>
      <c r="G3" s="9">
        <f t="shared" ref="G3:G9" si="0">IF(ISERROR((E3/C3)-1),"NA",(E3/C3)-1)</f>
        <v>-1</v>
      </c>
      <c r="H3" s="9" t="str">
        <f t="shared" ref="H3:H9" si="1">IF(ISERROR((F3/D3)-1),"NA",(F3/D3)-1)</f>
        <v>NA</v>
      </c>
      <c r="I3" s="13">
        <v>0</v>
      </c>
      <c r="J3" s="13">
        <f t="shared" ref="J3:J17" si="2">C3-D3</f>
        <v>39</v>
      </c>
      <c r="K3" s="13">
        <f t="shared" ref="K3:K17" si="3">E3-F3</f>
        <v>0</v>
      </c>
      <c r="L3" s="13">
        <f t="shared" ref="L3:L17" si="4">E3-I3</f>
        <v>0</v>
      </c>
      <c r="M3" s="13">
        <f t="shared" ref="M3:M4" si="5">IF(E3=0,0,IF(I3=0,0,W3/I3))</f>
        <v>0</v>
      </c>
      <c r="N3" s="13">
        <v>0</v>
      </c>
      <c r="O3" s="13">
        <f>M3*E3</f>
        <v>0</v>
      </c>
      <c r="P3" s="13">
        <v>0</v>
      </c>
      <c r="Q3" s="13"/>
      <c r="R3" s="13"/>
      <c r="S3" s="13"/>
      <c r="T3" s="13">
        <f t="shared" ref="T3:T34" si="6">C3-Q3</f>
        <v>39</v>
      </c>
      <c r="U3" s="13">
        <f t="shared" ref="U3:U34" si="7">D3-R3</f>
        <v>0</v>
      </c>
      <c r="V3" s="13">
        <f t="shared" ref="V3:V34" si="8">E3-S3</f>
        <v>0</v>
      </c>
      <c r="W3" s="13"/>
      <c r="X3" s="315"/>
      <c r="Y3" s="13">
        <f t="shared" ref="Y3:Y34" si="9">E3-C3</f>
        <v>-39</v>
      </c>
      <c r="Z3" s="13">
        <f t="shared" ref="Z3:Z34" si="10">F3-D3</f>
        <v>0</v>
      </c>
      <c r="AC3" s="7" t="s">
        <v>20</v>
      </c>
      <c r="AD3" s="262" t="s">
        <v>105</v>
      </c>
    </row>
    <row r="4" spans="1:30" ht="14.15" customHeight="1" x14ac:dyDescent="0.3">
      <c r="A4" s="8" t="str">
        <f>A3</f>
        <v>Apr-23</v>
      </c>
      <c r="B4" s="8" t="s">
        <v>91</v>
      </c>
      <c r="C4" s="13">
        <f>'Day on Day FC'!$I$368</f>
        <v>62</v>
      </c>
      <c r="D4" s="13">
        <f>'Day on Day FC'!$AH$368</f>
        <v>0</v>
      </c>
      <c r="E4" s="13">
        <f>'Day on Day FC'!$M$368</f>
        <v>0</v>
      </c>
      <c r="F4" s="13">
        <f>'Day on Day FC'!$AL$368</f>
        <v>0</v>
      </c>
      <c r="G4" s="9">
        <f t="shared" si="0"/>
        <v>-1</v>
      </c>
      <c r="H4" s="9" t="str">
        <f t="shared" si="1"/>
        <v>NA</v>
      </c>
      <c r="I4" s="13">
        <v>0</v>
      </c>
      <c r="J4" s="13">
        <f t="shared" si="2"/>
        <v>62</v>
      </c>
      <c r="K4" s="13">
        <f t="shared" si="3"/>
        <v>0</v>
      </c>
      <c r="L4" s="13">
        <f t="shared" si="4"/>
        <v>0</v>
      </c>
      <c r="M4" s="13">
        <f t="shared" si="5"/>
        <v>0</v>
      </c>
      <c r="N4" s="13">
        <v>0</v>
      </c>
      <c r="O4" s="13">
        <f>M4*E4</f>
        <v>0</v>
      </c>
      <c r="P4" s="13">
        <v>0</v>
      </c>
      <c r="Q4" s="13"/>
      <c r="R4" s="13"/>
      <c r="S4" s="13"/>
      <c r="T4" s="13">
        <f t="shared" si="6"/>
        <v>62</v>
      </c>
      <c r="U4" s="13">
        <f t="shared" si="7"/>
        <v>0</v>
      </c>
      <c r="V4" s="13">
        <f t="shared" si="8"/>
        <v>0</v>
      </c>
      <c r="W4" s="13"/>
      <c r="X4" s="315"/>
      <c r="Y4" s="13">
        <f t="shared" si="9"/>
        <v>-62</v>
      </c>
      <c r="Z4" s="13">
        <f t="shared" si="10"/>
        <v>0</v>
      </c>
      <c r="AC4" s="7" t="s">
        <v>2</v>
      </c>
      <c r="AD4" s="262" t="s">
        <v>106</v>
      </c>
    </row>
    <row r="5" spans="1:30" ht="14.15" customHeight="1" x14ac:dyDescent="0.3">
      <c r="A5" s="8" t="str">
        <f>A4</f>
        <v>Apr-23</v>
      </c>
      <c r="B5" s="8" t="s">
        <v>158</v>
      </c>
      <c r="C5" s="13">
        <f>'Day on Day FC'!$J$368</f>
        <v>4488</v>
      </c>
      <c r="D5" s="13">
        <f>'Day on Day FC'!$AI$368</f>
        <v>0</v>
      </c>
      <c r="E5" s="13">
        <f>'Day on Day FC'!$N$368</f>
        <v>0</v>
      </c>
      <c r="F5" s="13">
        <f>'Day on Day FC'!$AM$368</f>
        <v>0</v>
      </c>
      <c r="G5" s="9">
        <f t="shared" si="0"/>
        <v>-1</v>
      </c>
      <c r="H5" s="9" t="str">
        <f t="shared" si="1"/>
        <v>NA</v>
      </c>
      <c r="I5" s="13">
        <v>0</v>
      </c>
      <c r="J5" s="13">
        <f t="shared" si="2"/>
        <v>4488</v>
      </c>
      <c r="K5" s="13">
        <f t="shared" si="3"/>
        <v>0</v>
      </c>
      <c r="L5" s="13">
        <f t="shared" si="4"/>
        <v>0</v>
      </c>
      <c r="M5" s="13">
        <f>IF(E5=0,0,IF(I5=0,0,W5/I5))</f>
        <v>0</v>
      </c>
      <c r="N5" s="13">
        <v>0</v>
      </c>
      <c r="O5" s="13">
        <f>M5*E5</f>
        <v>0</v>
      </c>
      <c r="P5" s="13">
        <f>N5*F5</f>
        <v>0</v>
      </c>
      <c r="Q5" s="13"/>
      <c r="R5" s="13"/>
      <c r="S5" s="13"/>
      <c r="T5" s="13">
        <f t="shared" si="6"/>
        <v>4488</v>
      </c>
      <c r="U5" s="13">
        <f t="shared" si="7"/>
        <v>0</v>
      </c>
      <c r="V5" s="13">
        <f t="shared" si="8"/>
        <v>0</v>
      </c>
      <c r="W5" s="13"/>
      <c r="X5" s="315"/>
      <c r="Y5" s="13">
        <f t="shared" si="9"/>
        <v>-4488</v>
      </c>
      <c r="Z5" s="13">
        <f t="shared" si="10"/>
        <v>0</v>
      </c>
      <c r="AC5" s="7" t="s">
        <v>3</v>
      </c>
      <c r="AD5" s="262" t="s">
        <v>104</v>
      </c>
    </row>
    <row r="6" spans="1:30" s="7" customFormat="1" ht="14.15" customHeight="1" x14ac:dyDescent="0.3">
      <c r="A6" s="10" t="str">
        <f>A5</f>
        <v>Apr-23</v>
      </c>
      <c r="B6" s="10" t="s">
        <v>9</v>
      </c>
      <c r="C6" s="14">
        <f>SUM(C3:C5)-C5</f>
        <v>101</v>
      </c>
      <c r="D6" s="14">
        <f>SUM(D3:D5)-D5</f>
        <v>0</v>
      </c>
      <c r="E6" s="14">
        <f>SUM(E3:E5)-E5</f>
        <v>0</v>
      </c>
      <c r="F6" s="14">
        <f>SUM(F3:F5)-F5</f>
        <v>0</v>
      </c>
      <c r="G6" s="11">
        <f t="shared" si="0"/>
        <v>-1</v>
      </c>
      <c r="H6" s="11" t="str">
        <f t="shared" si="1"/>
        <v>NA</v>
      </c>
      <c r="I6" s="14">
        <f>SUM(I3:I5)-I5</f>
        <v>0</v>
      </c>
      <c r="J6" s="14">
        <f t="shared" si="2"/>
        <v>101</v>
      </c>
      <c r="K6" s="14">
        <f t="shared" si="3"/>
        <v>0</v>
      </c>
      <c r="L6" s="14">
        <f t="shared" si="4"/>
        <v>0</v>
      </c>
      <c r="M6" s="14">
        <f>IF(E6=0,0,IF(I6=0,0,O6/E6))</f>
        <v>0</v>
      </c>
      <c r="N6" s="14">
        <f t="shared" ref="N6:S6" si="11">SUM(N3:N5)</f>
        <v>0</v>
      </c>
      <c r="O6" s="14">
        <f t="shared" si="11"/>
        <v>0</v>
      </c>
      <c r="P6" s="14">
        <f t="shared" si="11"/>
        <v>0</v>
      </c>
      <c r="Q6" s="14">
        <f t="shared" si="11"/>
        <v>0</v>
      </c>
      <c r="R6" s="14">
        <f t="shared" si="11"/>
        <v>0</v>
      </c>
      <c r="S6" s="14">
        <f t="shared" si="11"/>
        <v>0</v>
      </c>
      <c r="T6" s="14">
        <f t="shared" si="6"/>
        <v>101</v>
      </c>
      <c r="U6" s="14">
        <f t="shared" si="7"/>
        <v>0</v>
      </c>
      <c r="V6" s="14">
        <f t="shared" si="8"/>
        <v>0</v>
      </c>
      <c r="W6" s="14">
        <f>W3</f>
        <v>0</v>
      </c>
      <c r="X6" s="315"/>
      <c r="Y6" s="13">
        <f t="shared" si="9"/>
        <v>-101</v>
      </c>
      <c r="Z6" s="13">
        <f t="shared" si="10"/>
        <v>0</v>
      </c>
      <c r="AC6" s="7" t="s">
        <v>4</v>
      </c>
      <c r="AD6" s="262" t="s">
        <v>174</v>
      </c>
    </row>
    <row r="7" spans="1:30" ht="14.15" customHeight="1" collapsed="1" x14ac:dyDescent="0.3">
      <c r="A7" s="8" t="str">
        <f>'Day on Day FC'!D369</f>
        <v>May-23</v>
      </c>
      <c r="B7" s="8" t="s">
        <v>74</v>
      </c>
      <c r="C7" s="13">
        <f>'Day on Day FC'!$H$369</f>
        <v>0</v>
      </c>
      <c r="D7" s="13">
        <f>'Day on Day FC'!$AG$369</f>
        <v>0</v>
      </c>
      <c r="E7" s="13">
        <f>'Day on Day FC'!$L$369</f>
        <v>0</v>
      </c>
      <c r="F7" s="13">
        <f>'Day on Day FC'!$AK$369</f>
        <v>0</v>
      </c>
      <c r="G7" s="9" t="str">
        <f t="shared" si="0"/>
        <v>NA</v>
      </c>
      <c r="H7" s="9" t="str">
        <f t="shared" si="1"/>
        <v>NA</v>
      </c>
      <c r="I7" s="13">
        <v>0</v>
      </c>
      <c r="J7" s="13">
        <f t="shared" si="2"/>
        <v>0</v>
      </c>
      <c r="K7" s="13">
        <f t="shared" si="3"/>
        <v>0</v>
      </c>
      <c r="L7" s="13">
        <f t="shared" si="4"/>
        <v>0</v>
      </c>
      <c r="M7" s="13">
        <f t="shared" ref="M7:M8" si="12">IF(E7=0,0,IF(I7=0,0,W7/I7))</f>
        <v>0</v>
      </c>
      <c r="N7" s="13">
        <v>0</v>
      </c>
      <c r="O7" s="13">
        <f t="shared" ref="O7:P8" si="13">M7*E7</f>
        <v>0</v>
      </c>
      <c r="P7" s="13">
        <f t="shared" si="13"/>
        <v>0</v>
      </c>
      <c r="Q7" s="13"/>
      <c r="R7" s="13"/>
      <c r="S7" s="13"/>
      <c r="T7" s="13">
        <f t="shared" si="6"/>
        <v>0</v>
      </c>
      <c r="U7" s="13">
        <f t="shared" si="7"/>
        <v>0</v>
      </c>
      <c r="V7" s="13">
        <f t="shared" si="8"/>
        <v>0</v>
      </c>
      <c r="W7" s="13"/>
      <c r="X7" s="315"/>
      <c r="Y7" s="13">
        <f t="shared" si="9"/>
        <v>0</v>
      </c>
      <c r="Z7" s="13">
        <f t="shared" si="10"/>
        <v>0</v>
      </c>
      <c r="AC7" s="7" t="s">
        <v>175</v>
      </c>
      <c r="AD7" s="263" t="s">
        <v>108</v>
      </c>
    </row>
    <row r="8" spans="1:30" ht="14.15" customHeight="1" x14ac:dyDescent="0.3">
      <c r="A8" s="8" t="str">
        <f>A7</f>
        <v>May-23</v>
      </c>
      <c r="B8" s="8" t="s">
        <v>91</v>
      </c>
      <c r="C8" s="13">
        <f>'Day on Day FC'!$I$369</f>
        <v>0</v>
      </c>
      <c r="D8" s="13">
        <f>'Day on Day FC'!$AH$369</f>
        <v>0</v>
      </c>
      <c r="E8" s="13">
        <f>'Day on Day FC'!$M$369</f>
        <v>0</v>
      </c>
      <c r="F8" s="13">
        <f>'Day on Day FC'!$AL$369</f>
        <v>0</v>
      </c>
      <c r="G8" s="9" t="str">
        <f t="shared" si="0"/>
        <v>NA</v>
      </c>
      <c r="H8" s="9" t="str">
        <f t="shared" si="1"/>
        <v>NA</v>
      </c>
      <c r="I8" s="13">
        <v>0</v>
      </c>
      <c r="J8" s="13">
        <f t="shared" si="2"/>
        <v>0</v>
      </c>
      <c r="K8" s="13">
        <f t="shared" si="3"/>
        <v>0</v>
      </c>
      <c r="L8" s="13">
        <f t="shared" si="4"/>
        <v>0</v>
      </c>
      <c r="M8" s="13">
        <f t="shared" si="12"/>
        <v>0</v>
      </c>
      <c r="N8" s="13">
        <v>0</v>
      </c>
      <c r="O8" s="13">
        <f t="shared" si="13"/>
        <v>0</v>
      </c>
      <c r="P8" s="13">
        <f t="shared" si="13"/>
        <v>0</v>
      </c>
      <c r="Q8" s="13"/>
      <c r="R8" s="13"/>
      <c r="S8" s="13"/>
      <c r="T8" s="13">
        <f t="shared" si="6"/>
        <v>0</v>
      </c>
      <c r="U8" s="13">
        <f t="shared" si="7"/>
        <v>0</v>
      </c>
      <c r="V8" s="13">
        <f t="shared" si="8"/>
        <v>0</v>
      </c>
      <c r="W8" s="13"/>
      <c r="X8" s="315"/>
      <c r="Y8" s="13">
        <f t="shared" si="9"/>
        <v>0</v>
      </c>
      <c r="Z8" s="13">
        <f t="shared" si="10"/>
        <v>0</v>
      </c>
      <c r="AC8" s="7" t="s">
        <v>176</v>
      </c>
      <c r="AD8" s="262" t="s">
        <v>109</v>
      </c>
    </row>
    <row r="9" spans="1:30" ht="14.15" customHeight="1" x14ac:dyDescent="0.25">
      <c r="A9" s="8" t="str">
        <f>A8</f>
        <v>May-23</v>
      </c>
      <c r="B9" s="8" t="s">
        <v>158</v>
      </c>
      <c r="C9" s="13">
        <f>'Day on Day FC'!$J$369</f>
        <v>0</v>
      </c>
      <c r="D9" s="13">
        <f>'Day on Day FC'!$AI$369</f>
        <v>0</v>
      </c>
      <c r="E9" s="13">
        <f>'Day on Day FC'!$N$369</f>
        <v>0</v>
      </c>
      <c r="F9" s="13">
        <f>'Day on Day FC'!$AM$369</f>
        <v>0</v>
      </c>
      <c r="G9" s="9" t="str">
        <f t="shared" si="0"/>
        <v>NA</v>
      </c>
      <c r="H9" s="9" t="str">
        <f t="shared" si="1"/>
        <v>NA</v>
      </c>
      <c r="I9" s="13">
        <v>0</v>
      </c>
      <c r="J9" s="13">
        <f t="shared" si="2"/>
        <v>0</v>
      </c>
      <c r="K9" s="13">
        <f t="shared" si="3"/>
        <v>0</v>
      </c>
      <c r="L9" s="13">
        <f t="shared" si="4"/>
        <v>0</v>
      </c>
      <c r="M9" s="13">
        <f>IF(E9=0,0,IF(I9=0,0,W9/I9))</f>
        <v>0</v>
      </c>
      <c r="N9" s="13">
        <v>0</v>
      </c>
      <c r="O9" s="13">
        <f>M9*E9</f>
        <v>0</v>
      </c>
      <c r="P9" s="13">
        <f>N9*F9</f>
        <v>0</v>
      </c>
      <c r="Q9" s="13"/>
      <c r="R9" s="13"/>
      <c r="S9" s="13"/>
      <c r="T9" s="13">
        <f t="shared" si="6"/>
        <v>0</v>
      </c>
      <c r="U9" s="13">
        <f t="shared" si="7"/>
        <v>0</v>
      </c>
      <c r="V9" s="13">
        <f t="shared" si="8"/>
        <v>0</v>
      </c>
      <c r="W9" s="13"/>
      <c r="X9" s="315"/>
      <c r="Y9" s="13">
        <f t="shared" si="9"/>
        <v>0</v>
      </c>
      <c r="Z9" s="13">
        <f t="shared" si="10"/>
        <v>0</v>
      </c>
    </row>
    <row r="10" spans="1:30" s="7" customFormat="1" ht="14.15" customHeight="1" x14ac:dyDescent="0.3">
      <c r="A10" s="10" t="str">
        <f>A9</f>
        <v>May-23</v>
      </c>
      <c r="B10" s="10" t="s">
        <v>9</v>
      </c>
      <c r="C10" s="14">
        <f>SUM(C7:C9)-C9</f>
        <v>0</v>
      </c>
      <c r="D10" s="14">
        <f>SUM(D7:D9)-D9</f>
        <v>0</v>
      </c>
      <c r="E10" s="14">
        <f>SUM(E7:E9)-E9</f>
        <v>0</v>
      </c>
      <c r="F10" s="14">
        <f>SUM(F7:F9)-F9</f>
        <v>0</v>
      </c>
      <c r="G10" s="11" t="str">
        <f>IF(ISERROR((E10/C10)-1),"NA",(E10/C10)-1)</f>
        <v>NA</v>
      </c>
      <c r="H10" s="11" t="str">
        <f>IF(ISERROR((F10/D10)-1),"NA",(F10/D10)-1)</f>
        <v>NA</v>
      </c>
      <c r="I10" s="14">
        <f>SUM(I7:I9)-I9</f>
        <v>0</v>
      </c>
      <c r="J10" s="14">
        <f>C10-D10</f>
        <v>0</v>
      </c>
      <c r="K10" s="14">
        <f>E10-F10</f>
        <v>0</v>
      </c>
      <c r="L10" s="14">
        <f>E10-I10</f>
        <v>0</v>
      </c>
      <c r="M10" s="14">
        <f>IF(E10=0,0,IF(I10=0,0,O10/E10))</f>
        <v>0</v>
      </c>
      <c r="N10" s="14">
        <v>0</v>
      </c>
      <c r="O10" s="14">
        <f>SUM(O7:O9)</f>
        <v>0</v>
      </c>
      <c r="P10" s="14">
        <f>SUM(P7:P9)</f>
        <v>0</v>
      </c>
      <c r="Q10" s="14">
        <f>SUM(Q7:Q9)</f>
        <v>0</v>
      </c>
      <c r="R10" s="14">
        <f>SUM(R7:R9)</f>
        <v>0</v>
      </c>
      <c r="S10" s="14">
        <f>SUM(S7:S9)</f>
        <v>0</v>
      </c>
      <c r="T10" s="14">
        <f t="shared" si="6"/>
        <v>0</v>
      </c>
      <c r="U10" s="14">
        <f t="shared" si="7"/>
        <v>0</v>
      </c>
      <c r="V10" s="14">
        <f t="shared" si="8"/>
        <v>0</v>
      </c>
      <c r="W10" s="14">
        <f>W7</f>
        <v>0</v>
      </c>
      <c r="X10" s="315"/>
      <c r="Y10" s="13">
        <f t="shared" si="9"/>
        <v>0</v>
      </c>
      <c r="Z10" s="13">
        <f t="shared" si="10"/>
        <v>0</v>
      </c>
    </row>
    <row r="11" spans="1:30" ht="14.15" customHeight="1" x14ac:dyDescent="0.25">
      <c r="A11" s="8" t="str">
        <f>'Day on Day FC'!D370</f>
        <v>Jun-23</v>
      </c>
      <c r="B11" s="8" t="s">
        <v>74</v>
      </c>
      <c r="C11" s="13">
        <f>'Day on Day FC'!$H$370</f>
        <v>0</v>
      </c>
      <c r="D11" s="13">
        <f>'Day on Day FC'!$AG$370</f>
        <v>0</v>
      </c>
      <c r="E11" s="13">
        <f>'Day on Day FC'!$L$370</f>
        <v>0</v>
      </c>
      <c r="F11" s="13">
        <f>'Day on Day FC'!$AK$370</f>
        <v>0</v>
      </c>
      <c r="G11" s="9" t="str">
        <f>IF(ISERROR((E11/C11)-1),"NA",(E11/C11)-1)</f>
        <v>NA</v>
      </c>
      <c r="H11" s="9" t="str">
        <f>IF(ISERROR((F11/D11)-1),"NA",(F11/D11)-1)</f>
        <v>NA</v>
      </c>
      <c r="I11" s="13">
        <v>0</v>
      </c>
      <c r="J11" s="13">
        <f t="shared" si="2"/>
        <v>0</v>
      </c>
      <c r="K11" s="13">
        <f t="shared" si="3"/>
        <v>0</v>
      </c>
      <c r="L11" s="13">
        <f t="shared" si="4"/>
        <v>0</v>
      </c>
      <c r="M11" s="13">
        <f t="shared" ref="M11:M12" si="14">IF(E11=0,0,IF(I11=0,0,W11/I11))</f>
        <v>0</v>
      </c>
      <c r="N11" s="13">
        <v>0</v>
      </c>
      <c r="O11" s="13">
        <f t="shared" ref="O11:P13" si="15">M11*E11</f>
        <v>0</v>
      </c>
      <c r="P11" s="13">
        <f t="shared" si="15"/>
        <v>0</v>
      </c>
      <c r="Q11" s="13"/>
      <c r="R11" s="13"/>
      <c r="S11" s="13"/>
      <c r="T11" s="13">
        <f t="shared" si="6"/>
        <v>0</v>
      </c>
      <c r="U11" s="13">
        <f t="shared" si="7"/>
        <v>0</v>
      </c>
      <c r="V11" s="13">
        <f t="shared" si="8"/>
        <v>0</v>
      </c>
      <c r="W11" s="13"/>
      <c r="X11" s="315"/>
      <c r="Y11" s="13">
        <f t="shared" si="9"/>
        <v>0</v>
      </c>
      <c r="Z11" s="13">
        <f t="shared" si="10"/>
        <v>0</v>
      </c>
    </row>
    <row r="12" spans="1:30" ht="14.15" customHeight="1" x14ac:dyDescent="0.25">
      <c r="A12" s="8" t="str">
        <f>A11</f>
        <v>Jun-23</v>
      </c>
      <c r="B12" s="8" t="s">
        <v>91</v>
      </c>
      <c r="C12" s="13">
        <f>'Day on Day FC'!$I$370</f>
        <v>0</v>
      </c>
      <c r="D12" s="13">
        <f>'Day on Day FC'!$AH$370</f>
        <v>0</v>
      </c>
      <c r="E12" s="13">
        <f>'Day on Day FC'!$M$370</f>
        <v>0</v>
      </c>
      <c r="F12" s="13">
        <f>'Day on Day FC'!$AL$370</f>
        <v>0</v>
      </c>
      <c r="G12" s="9" t="str">
        <f t="shared" ref="G12:H14" si="16">IF(ISERROR((E12/C12)-1),"NA",(E12/C12)-1)</f>
        <v>NA</v>
      </c>
      <c r="H12" s="9" t="str">
        <f t="shared" si="16"/>
        <v>NA</v>
      </c>
      <c r="I12" s="13">
        <v>0</v>
      </c>
      <c r="J12" s="13">
        <f t="shared" si="2"/>
        <v>0</v>
      </c>
      <c r="K12" s="13">
        <f t="shared" si="3"/>
        <v>0</v>
      </c>
      <c r="L12" s="13">
        <f t="shared" si="4"/>
        <v>0</v>
      </c>
      <c r="M12" s="13">
        <f t="shared" si="14"/>
        <v>0</v>
      </c>
      <c r="N12" s="13">
        <v>0</v>
      </c>
      <c r="O12" s="13">
        <f t="shared" si="15"/>
        <v>0</v>
      </c>
      <c r="P12" s="13">
        <f t="shared" si="15"/>
        <v>0</v>
      </c>
      <c r="Q12" s="13"/>
      <c r="R12" s="13"/>
      <c r="S12" s="13"/>
      <c r="T12" s="13">
        <f t="shared" si="6"/>
        <v>0</v>
      </c>
      <c r="U12" s="13">
        <f t="shared" si="7"/>
        <v>0</v>
      </c>
      <c r="V12" s="13">
        <f t="shared" si="8"/>
        <v>0</v>
      </c>
      <c r="W12" s="13"/>
      <c r="X12" s="315"/>
      <c r="Y12" s="13">
        <f t="shared" si="9"/>
        <v>0</v>
      </c>
      <c r="Z12" s="13">
        <f t="shared" si="10"/>
        <v>0</v>
      </c>
    </row>
    <row r="13" spans="1:30" ht="14.15" customHeight="1" x14ac:dyDescent="0.25">
      <c r="A13" s="8" t="str">
        <f>A12</f>
        <v>Jun-23</v>
      </c>
      <c r="B13" s="8" t="s">
        <v>158</v>
      </c>
      <c r="C13" s="13">
        <f>'Day on Day FC'!$J$370</f>
        <v>0</v>
      </c>
      <c r="D13" s="13">
        <f>'Day on Day FC'!$AI$370</f>
        <v>0</v>
      </c>
      <c r="E13" s="13">
        <f>'Day on Day FC'!$N$370</f>
        <v>0</v>
      </c>
      <c r="F13" s="13">
        <f>'Day on Day FC'!$AM$370</f>
        <v>0</v>
      </c>
      <c r="G13" s="9" t="str">
        <f t="shared" si="16"/>
        <v>NA</v>
      </c>
      <c r="H13" s="9" t="str">
        <f t="shared" si="16"/>
        <v>NA</v>
      </c>
      <c r="I13" s="13">
        <v>0</v>
      </c>
      <c r="J13" s="13">
        <f t="shared" si="2"/>
        <v>0</v>
      </c>
      <c r="K13" s="13">
        <f t="shared" si="3"/>
        <v>0</v>
      </c>
      <c r="L13" s="13">
        <f t="shared" si="4"/>
        <v>0</v>
      </c>
      <c r="M13" s="13">
        <f>IF(E13=0,0,IF(I13=0,0,W13/I13))</f>
        <v>0</v>
      </c>
      <c r="N13" s="13">
        <v>0</v>
      </c>
      <c r="O13" s="13">
        <f t="shared" si="15"/>
        <v>0</v>
      </c>
      <c r="P13" s="13">
        <f t="shared" si="15"/>
        <v>0</v>
      </c>
      <c r="Q13" s="13"/>
      <c r="R13" s="13"/>
      <c r="S13" s="13"/>
      <c r="T13" s="13">
        <f t="shared" si="6"/>
        <v>0</v>
      </c>
      <c r="U13" s="13">
        <f t="shared" si="7"/>
        <v>0</v>
      </c>
      <c r="V13" s="13">
        <f t="shared" si="8"/>
        <v>0</v>
      </c>
      <c r="W13" s="13"/>
      <c r="X13" s="315"/>
      <c r="Y13" s="13">
        <f t="shared" si="9"/>
        <v>0</v>
      </c>
      <c r="Z13" s="13">
        <f t="shared" si="10"/>
        <v>0</v>
      </c>
    </row>
    <row r="14" spans="1:30" s="7" customFormat="1" ht="14.15" customHeight="1" x14ac:dyDescent="0.3">
      <c r="A14" s="10" t="str">
        <f>A13</f>
        <v>Jun-23</v>
      </c>
      <c r="B14" s="10" t="s">
        <v>9</v>
      </c>
      <c r="C14" s="14">
        <f>SUM(C11:C13)-C13</f>
        <v>0</v>
      </c>
      <c r="D14" s="14">
        <f>SUM(D11:D13)-D13</f>
        <v>0</v>
      </c>
      <c r="E14" s="14">
        <f>SUM(E11:E13)-E13</f>
        <v>0</v>
      </c>
      <c r="F14" s="14">
        <f>SUM(F11:F13)-F13</f>
        <v>0</v>
      </c>
      <c r="G14" s="11" t="str">
        <f t="shared" si="16"/>
        <v>NA</v>
      </c>
      <c r="H14" s="11" t="str">
        <f t="shared" si="16"/>
        <v>NA</v>
      </c>
      <c r="I14" s="14">
        <f>SUM(I11:I13)-I13</f>
        <v>0</v>
      </c>
      <c r="J14" s="14">
        <f>C14-D14</f>
        <v>0</v>
      </c>
      <c r="K14" s="14">
        <f>E14-F14</f>
        <v>0</v>
      </c>
      <c r="L14" s="14">
        <f>E14-I14</f>
        <v>0</v>
      </c>
      <c r="M14" s="14">
        <f>IF(E14=0,0,IF(I14=0,0,O14/E14))</f>
        <v>0</v>
      </c>
      <c r="N14" s="14">
        <v>0</v>
      </c>
      <c r="O14" s="14">
        <f>SUM(O11:O13)</f>
        <v>0</v>
      </c>
      <c r="P14" s="14">
        <f>SUM(P11:P13)</f>
        <v>0</v>
      </c>
      <c r="Q14" s="14">
        <f>SUM(Q11:Q13)</f>
        <v>0</v>
      </c>
      <c r="R14" s="14">
        <f>SUM(R11:R13)</f>
        <v>0</v>
      </c>
      <c r="S14" s="14">
        <f>SUM(S11:S13)</f>
        <v>0</v>
      </c>
      <c r="T14" s="14">
        <f t="shared" si="6"/>
        <v>0</v>
      </c>
      <c r="U14" s="14">
        <f t="shared" si="7"/>
        <v>0</v>
      </c>
      <c r="V14" s="14">
        <f t="shared" si="8"/>
        <v>0</v>
      </c>
      <c r="W14" s="14">
        <f>W11</f>
        <v>0</v>
      </c>
      <c r="X14" s="315"/>
      <c r="Y14" s="13">
        <f t="shared" si="9"/>
        <v>0</v>
      </c>
      <c r="Z14" s="13">
        <f t="shared" si="10"/>
        <v>0</v>
      </c>
    </row>
    <row r="15" spans="1:30" ht="14.15" customHeight="1" outlineLevel="1" collapsed="1" x14ac:dyDescent="0.25">
      <c r="A15" s="8" t="str">
        <f>'Day on Day FC'!D371</f>
        <v>Jul-23</v>
      </c>
      <c r="B15" s="8" t="s">
        <v>74</v>
      </c>
      <c r="C15" s="13">
        <f>'Day on Day FC'!$H$371</f>
        <v>0</v>
      </c>
      <c r="D15" s="13">
        <f>'Day on Day FC'!$AG$371</f>
        <v>0</v>
      </c>
      <c r="E15" s="13">
        <f>'Day on Day FC'!$L$371</f>
        <v>0</v>
      </c>
      <c r="F15" s="13">
        <f>'Day on Day FC'!$AK$371</f>
        <v>0</v>
      </c>
      <c r="G15" s="9" t="str">
        <f t="shared" ref="G15:G46" si="17">IF(ISERROR((E15/C15)-1),"NA",(E15/C15)-1)</f>
        <v>NA</v>
      </c>
      <c r="H15" s="9" t="str">
        <f t="shared" ref="H15:H46" si="18">IF(ISERROR((F15/D15)-1),"NA",(F15/D15)-1)</f>
        <v>NA</v>
      </c>
      <c r="I15" s="13">
        <v>0</v>
      </c>
      <c r="J15" s="13">
        <f t="shared" si="2"/>
        <v>0</v>
      </c>
      <c r="K15" s="13">
        <f t="shared" si="3"/>
        <v>0</v>
      </c>
      <c r="L15" s="13">
        <f t="shared" si="4"/>
        <v>0</v>
      </c>
      <c r="M15" s="13">
        <f t="shared" ref="M15:M16" si="19">IF(E15=0,0,IF(I15=0,0,W15/I15))</f>
        <v>0</v>
      </c>
      <c r="N15" s="13">
        <v>0</v>
      </c>
      <c r="O15" s="13">
        <f t="shared" ref="O15:P15" si="20">M15*E15</f>
        <v>0</v>
      </c>
      <c r="P15" s="13">
        <f t="shared" si="20"/>
        <v>0</v>
      </c>
      <c r="Q15" s="13"/>
      <c r="R15" s="13"/>
      <c r="S15" s="13"/>
      <c r="T15" s="13">
        <f t="shared" si="6"/>
        <v>0</v>
      </c>
      <c r="U15" s="13">
        <f t="shared" si="7"/>
        <v>0</v>
      </c>
      <c r="V15" s="13">
        <f t="shared" si="8"/>
        <v>0</v>
      </c>
      <c r="W15" s="13"/>
      <c r="X15" s="315"/>
      <c r="Y15" s="13">
        <f t="shared" si="9"/>
        <v>0</v>
      </c>
      <c r="Z15" s="13">
        <f t="shared" si="10"/>
        <v>0</v>
      </c>
    </row>
    <row r="16" spans="1:30" ht="14.15" customHeight="1" outlineLevel="1" x14ac:dyDescent="0.25">
      <c r="A16" s="8" t="str">
        <f>A15</f>
        <v>Jul-23</v>
      </c>
      <c r="B16" s="8" t="s">
        <v>91</v>
      </c>
      <c r="C16" s="13">
        <f>'Day on Day FC'!$I$371</f>
        <v>0</v>
      </c>
      <c r="D16" s="13">
        <f>'Day on Day FC'!$AH$371</f>
        <v>0</v>
      </c>
      <c r="E16" s="13">
        <f>'Day on Day FC'!$M$371</f>
        <v>0</v>
      </c>
      <c r="F16" s="13">
        <f>'Day on Day FC'!$AL$371</f>
        <v>0</v>
      </c>
      <c r="G16" s="9" t="str">
        <f t="shared" si="17"/>
        <v>NA</v>
      </c>
      <c r="H16" s="9" t="str">
        <f t="shared" si="18"/>
        <v>NA</v>
      </c>
      <c r="I16" s="13">
        <v>0</v>
      </c>
      <c r="J16" s="13">
        <f t="shared" si="2"/>
        <v>0</v>
      </c>
      <c r="K16" s="13">
        <f t="shared" si="3"/>
        <v>0</v>
      </c>
      <c r="L16" s="13">
        <f t="shared" si="4"/>
        <v>0</v>
      </c>
      <c r="M16" s="13">
        <f t="shared" si="19"/>
        <v>0</v>
      </c>
      <c r="N16" s="13">
        <v>0</v>
      </c>
      <c r="O16" s="13">
        <f>M16*E16</f>
        <v>0</v>
      </c>
      <c r="P16" s="13">
        <f>N16*F16</f>
        <v>0</v>
      </c>
      <c r="Q16" s="13"/>
      <c r="R16" s="13"/>
      <c r="S16" s="13"/>
      <c r="T16" s="13">
        <f t="shared" si="6"/>
        <v>0</v>
      </c>
      <c r="U16" s="13">
        <f t="shared" si="7"/>
        <v>0</v>
      </c>
      <c r="V16" s="13">
        <f t="shared" si="8"/>
        <v>0</v>
      </c>
      <c r="W16" s="13"/>
      <c r="X16" s="315"/>
      <c r="Y16" s="13">
        <f t="shared" si="9"/>
        <v>0</v>
      </c>
      <c r="Z16" s="13">
        <f t="shared" si="10"/>
        <v>0</v>
      </c>
    </row>
    <row r="17" spans="1:29" ht="14.15" customHeight="1" outlineLevel="1" x14ac:dyDescent="0.25">
      <c r="A17" s="8" t="str">
        <f>A16</f>
        <v>Jul-23</v>
      </c>
      <c r="B17" s="8" t="s">
        <v>158</v>
      </c>
      <c r="C17" s="13">
        <f>'Day on Day FC'!$J$371</f>
        <v>0</v>
      </c>
      <c r="D17" s="13">
        <f>'Day on Day FC'!$AI$371</f>
        <v>0</v>
      </c>
      <c r="E17" s="13">
        <f>'Day on Day FC'!$N$371</f>
        <v>0</v>
      </c>
      <c r="F17" s="13">
        <f>'Day on Day FC'!$AM$371</f>
        <v>0</v>
      </c>
      <c r="G17" s="9" t="str">
        <f t="shared" si="17"/>
        <v>NA</v>
      </c>
      <c r="H17" s="9" t="str">
        <f t="shared" si="18"/>
        <v>NA</v>
      </c>
      <c r="I17" s="13">
        <v>0</v>
      </c>
      <c r="J17" s="13">
        <f t="shared" si="2"/>
        <v>0</v>
      </c>
      <c r="K17" s="13">
        <f t="shared" si="3"/>
        <v>0</v>
      </c>
      <c r="L17" s="13">
        <f t="shared" si="4"/>
        <v>0</v>
      </c>
      <c r="M17" s="13">
        <f>IF(E17=0,0,IF(I17=0,0,W17/I17))</f>
        <v>0</v>
      </c>
      <c r="N17" s="13">
        <v>0</v>
      </c>
      <c r="O17" s="13">
        <f>M17*E17</f>
        <v>0</v>
      </c>
      <c r="P17" s="13">
        <f>N17*F17</f>
        <v>0</v>
      </c>
      <c r="Q17" s="13"/>
      <c r="R17" s="13"/>
      <c r="S17" s="13"/>
      <c r="T17" s="13">
        <f t="shared" si="6"/>
        <v>0</v>
      </c>
      <c r="U17" s="13">
        <f t="shared" si="7"/>
        <v>0</v>
      </c>
      <c r="V17" s="13">
        <f t="shared" si="8"/>
        <v>0</v>
      </c>
      <c r="W17" s="13"/>
      <c r="X17" s="315"/>
      <c r="Y17" s="13">
        <f t="shared" si="9"/>
        <v>0</v>
      </c>
      <c r="Z17" s="13">
        <f t="shared" si="10"/>
        <v>0</v>
      </c>
    </row>
    <row r="18" spans="1:29" s="7" customFormat="1" ht="14.15" customHeight="1" outlineLevel="1" x14ac:dyDescent="0.3">
      <c r="A18" s="10" t="str">
        <f>A17</f>
        <v>Jul-23</v>
      </c>
      <c r="B18" s="10" t="s">
        <v>9</v>
      </c>
      <c r="C18" s="14">
        <f>SUM(C15:C17)-C17</f>
        <v>0</v>
      </c>
      <c r="D18" s="14">
        <f>SUM(D15:D17)-D17</f>
        <v>0</v>
      </c>
      <c r="E18" s="14">
        <f>SUM(E15:E17)-E17</f>
        <v>0</v>
      </c>
      <c r="F18" s="14">
        <f>SUM(F15:F17)-F17</f>
        <v>0</v>
      </c>
      <c r="G18" s="11" t="str">
        <f t="shared" si="17"/>
        <v>NA</v>
      </c>
      <c r="H18" s="11" t="str">
        <f t="shared" si="18"/>
        <v>NA</v>
      </c>
      <c r="I18" s="14">
        <f>SUM(I15:I17)-I17</f>
        <v>0</v>
      </c>
      <c r="J18" s="14">
        <f>C18-D18</f>
        <v>0</v>
      </c>
      <c r="K18" s="14">
        <f>E18-F18</f>
        <v>0</v>
      </c>
      <c r="L18" s="14">
        <f>E18-I18</f>
        <v>0</v>
      </c>
      <c r="M18" s="14">
        <f>IF(E18=0,0,IF(I18=0,0,O18/E18))</f>
        <v>0</v>
      </c>
      <c r="N18" s="14">
        <v>0</v>
      </c>
      <c r="O18" s="14">
        <f>SUM(O15:O17)</f>
        <v>0</v>
      </c>
      <c r="P18" s="14">
        <f>SUM(P15:P17)</f>
        <v>0</v>
      </c>
      <c r="Q18" s="14">
        <f>SUM(Q15:Q17)</f>
        <v>0</v>
      </c>
      <c r="R18" s="14">
        <f>SUM(R15:R17)</f>
        <v>0</v>
      </c>
      <c r="S18" s="14">
        <f>SUM(S15:S17)</f>
        <v>0</v>
      </c>
      <c r="T18" s="14">
        <f t="shared" si="6"/>
        <v>0</v>
      </c>
      <c r="U18" s="14">
        <f t="shared" si="7"/>
        <v>0</v>
      </c>
      <c r="V18" s="14">
        <f t="shared" si="8"/>
        <v>0</v>
      </c>
      <c r="W18" s="14">
        <f>W15</f>
        <v>0</v>
      </c>
      <c r="X18" s="315"/>
      <c r="Y18" s="13">
        <f t="shared" si="9"/>
        <v>0</v>
      </c>
      <c r="Z18" s="13">
        <f t="shared" si="10"/>
        <v>0</v>
      </c>
    </row>
    <row r="19" spans="1:29" ht="14.15" customHeight="1" outlineLevel="1" collapsed="1" x14ac:dyDescent="0.25">
      <c r="A19" s="8" t="str">
        <f>'Day on Day FC'!D372</f>
        <v>Aug-23</v>
      </c>
      <c r="B19" s="8" t="s">
        <v>74</v>
      </c>
      <c r="C19" s="13">
        <f>'Day on Day FC'!$H$372</f>
        <v>0</v>
      </c>
      <c r="D19" s="13">
        <f>'Day on Day FC'!$AG$372</f>
        <v>0</v>
      </c>
      <c r="E19" s="13">
        <f>'Day on Day FC'!$L$372</f>
        <v>0</v>
      </c>
      <c r="F19" s="13">
        <f>'Day on Day FC'!$AK$372</f>
        <v>0</v>
      </c>
      <c r="G19" s="9" t="str">
        <f t="shared" si="17"/>
        <v>NA</v>
      </c>
      <c r="H19" s="9" t="str">
        <f t="shared" si="18"/>
        <v>NA</v>
      </c>
      <c r="I19" s="13">
        <v>0</v>
      </c>
      <c r="J19" s="13">
        <f t="shared" ref="J19:J34" si="21">C19-D19</f>
        <v>0</v>
      </c>
      <c r="K19" s="13">
        <f t="shared" ref="K19:K34" si="22">E19-F19</f>
        <v>0</v>
      </c>
      <c r="L19" s="13">
        <f t="shared" ref="L19:L34" si="23">E19-I19</f>
        <v>0</v>
      </c>
      <c r="M19" s="13">
        <f t="shared" ref="M19:M20" si="24">IF(E19=0,0,IF(I19=0,0,W19/I19))</f>
        <v>0</v>
      </c>
      <c r="N19" s="13">
        <v>0</v>
      </c>
      <c r="O19" s="13">
        <f t="shared" ref="O19:P21" si="25">M19*E19</f>
        <v>0</v>
      </c>
      <c r="P19" s="13">
        <f t="shared" si="25"/>
        <v>0</v>
      </c>
      <c r="Q19" s="13"/>
      <c r="R19" s="13"/>
      <c r="S19" s="13"/>
      <c r="T19" s="13">
        <f t="shared" si="6"/>
        <v>0</v>
      </c>
      <c r="U19" s="13">
        <f t="shared" si="7"/>
        <v>0</v>
      </c>
      <c r="V19" s="13">
        <f t="shared" si="8"/>
        <v>0</v>
      </c>
      <c r="W19" s="13"/>
      <c r="X19" s="315"/>
      <c r="Y19" s="13">
        <f t="shared" si="9"/>
        <v>0</v>
      </c>
      <c r="Z19" s="13">
        <f t="shared" si="10"/>
        <v>0</v>
      </c>
    </row>
    <row r="20" spans="1:29" ht="14.15" customHeight="1" outlineLevel="1" x14ac:dyDescent="0.25">
      <c r="A20" s="8" t="str">
        <f>A19</f>
        <v>Aug-23</v>
      </c>
      <c r="B20" s="8" t="s">
        <v>91</v>
      </c>
      <c r="C20" s="13">
        <f>'Day on Day FC'!$I$372</f>
        <v>0</v>
      </c>
      <c r="D20" s="13">
        <f>'Day on Day FC'!$AH$372</f>
        <v>0</v>
      </c>
      <c r="E20" s="13">
        <f>'Day on Day FC'!$M$372</f>
        <v>0</v>
      </c>
      <c r="F20" s="13">
        <f>'Day on Day FC'!$AL$372</f>
        <v>0</v>
      </c>
      <c r="G20" s="9" t="str">
        <f t="shared" si="17"/>
        <v>NA</v>
      </c>
      <c r="H20" s="9" t="str">
        <f t="shared" si="18"/>
        <v>NA</v>
      </c>
      <c r="I20" s="13">
        <v>0</v>
      </c>
      <c r="J20" s="13">
        <f t="shared" si="21"/>
        <v>0</v>
      </c>
      <c r="K20" s="13">
        <f t="shared" si="22"/>
        <v>0</v>
      </c>
      <c r="L20" s="13">
        <f t="shared" si="23"/>
        <v>0</v>
      </c>
      <c r="M20" s="13">
        <f t="shared" si="24"/>
        <v>0</v>
      </c>
      <c r="N20" s="13">
        <v>0</v>
      </c>
      <c r="O20" s="13">
        <f t="shared" si="25"/>
        <v>0</v>
      </c>
      <c r="P20" s="13">
        <f t="shared" si="25"/>
        <v>0</v>
      </c>
      <c r="Q20" s="13"/>
      <c r="R20" s="13"/>
      <c r="S20" s="13"/>
      <c r="T20" s="13">
        <f t="shared" si="6"/>
        <v>0</v>
      </c>
      <c r="U20" s="13">
        <f t="shared" si="7"/>
        <v>0</v>
      </c>
      <c r="V20" s="13">
        <f t="shared" si="8"/>
        <v>0</v>
      </c>
      <c r="W20" s="13"/>
      <c r="X20" s="315"/>
      <c r="Y20" s="13">
        <f t="shared" si="9"/>
        <v>0</v>
      </c>
      <c r="Z20" s="13">
        <f t="shared" si="10"/>
        <v>0</v>
      </c>
    </row>
    <row r="21" spans="1:29" ht="14.15" customHeight="1" outlineLevel="1" x14ac:dyDescent="0.25">
      <c r="A21" s="8" t="str">
        <f>A20</f>
        <v>Aug-23</v>
      </c>
      <c r="B21" s="8" t="s">
        <v>158</v>
      </c>
      <c r="C21" s="13">
        <f>'Day on Day FC'!$J$372</f>
        <v>0</v>
      </c>
      <c r="D21" s="13">
        <f>'Day on Day FC'!$AI$372</f>
        <v>0</v>
      </c>
      <c r="E21" s="13">
        <f>'Day on Day FC'!$N$372</f>
        <v>0</v>
      </c>
      <c r="F21" s="13">
        <f>'Day on Day FC'!$AM$372</f>
        <v>0</v>
      </c>
      <c r="G21" s="9" t="str">
        <f t="shared" si="17"/>
        <v>NA</v>
      </c>
      <c r="H21" s="9" t="str">
        <f t="shared" si="18"/>
        <v>NA</v>
      </c>
      <c r="I21" s="13">
        <v>0</v>
      </c>
      <c r="J21" s="13">
        <f t="shared" si="21"/>
        <v>0</v>
      </c>
      <c r="K21" s="13">
        <f t="shared" si="22"/>
        <v>0</v>
      </c>
      <c r="L21" s="13">
        <f t="shared" si="23"/>
        <v>0</v>
      </c>
      <c r="M21" s="13">
        <f>IF(E21=0,0,IF(I21=0,0,W21/I21))</f>
        <v>0</v>
      </c>
      <c r="N21" s="13">
        <v>0</v>
      </c>
      <c r="O21" s="13">
        <f t="shared" si="25"/>
        <v>0</v>
      </c>
      <c r="P21" s="13">
        <f t="shared" si="25"/>
        <v>0</v>
      </c>
      <c r="Q21" s="13"/>
      <c r="R21" s="13"/>
      <c r="S21" s="13"/>
      <c r="T21" s="13">
        <f t="shared" si="6"/>
        <v>0</v>
      </c>
      <c r="U21" s="13">
        <f t="shared" si="7"/>
        <v>0</v>
      </c>
      <c r="V21" s="13">
        <f t="shared" si="8"/>
        <v>0</v>
      </c>
      <c r="W21" s="13"/>
      <c r="X21" s="315"/>
      <c r="Y21" s="13">
        <f t="shared" si="9"/>
        <v>0</v>
      </c>
      <c r="Z21" s="13">
        <f t="shared" si="10"/>
        <v>0</v>
      </c>
    </row>
    <row r="22" spans="1:29" s="7" customFormat="1" ht="14.15" customHeight="1" outlineLevel="1" x14ac:dyDescent="0.3">
      <c r="A22" s="10" t="str">
        <f>A21</f>
        <v>Aug-23</v>
      </c>
      <c r="B22" s="10" t="s">
        <v>9</v>
      </c>
      <c r="C22" s="14">
        <f>SUM(C19:C21)-C21</f>
        <v>0</v>
      </c>
      <c r="D22" s="14">
        <f>SUM(D19:D21)-D21</f>
        <v>0</v>
      </c>
      <c r="E22" s="14">
        <f>SUM(E19:E21)-E21</f>
        <v>0</v>
      </c>
      <c r="F22" s="14">
        <f>SUM(F19:F21)-F21</f>
        <v>0</v>
      </c>
      <c r="G22" s="11" t="str">
        <f t="shared" si="17"/>
        <v>NA</v>
      </c>
      <c r="H22" s="11" t="str">
        <f t="shared" si="18"/>
        <v>NA</v>
      </c>
      <c r="I22" s="14">
        <f>SUM(I19:I21)-I21</f>
        <v>0</v>
      </c>
      <c r="J22" s="14">
        <f t="shared" si="21"/>
        <v>0</v>
      </c>
      <c r="K22" s="14">
        <f t="shared" si="22"/>
        <v>0</v>
      </c>
      <c r="L22" s="14">
        <f t="shared" si="23"/>
        <v>0</v>
      </c>
      <c r="M22" s="14">
        <f>IF(E22=0,0,IF(I22=0,0,O22/E22))</f>
        <v>0</v>
      </c>
      <c r="N22" s="14">
        <v>0</v>
      </c>
      <c r="O22" s="14">
        <f>SUM(O19:O21)</f>
        <v>0</v>
      </c>
      <c r="P22" s="14">
        <f>SUM(P19:P21)</f>
        <v>0</v>
      </c>
      <c r="Q22" s="14">
        <f>SUM(Q19:Q21)</f>
        <v>0</v>
      </c>
      <c r="R22" s="14">
        <f>SUM(R19:R21)</f>
        <v>0</v>
      </c>
      <c r="S22" s="14">
        <f>SUM(S19:S21)</f>
        <v>0</v>
      </c>
      <c r="T22" s="14">
        <f t="shared" si="6"/>
        <v>0</v>
      </c>
      <c r="U22" s="14">
        <f t="shared" si="7"/>
        <v>0</v>
      </c>
      <c r="V22" s="14">
        <f t="shared" si="8"/>
        <v>0</v>
      </c>
      <c r="W22" s="14">
        <f>W19</f>
        <v>0</v>
      </c>
      <c r="X22" s="315"/>
      <c r="Y22" s="13">
        <f t="shared" si="9"/>
        <v>0</v>
      </c>
      <c r="Z22" s="13">
        <f t="shared" si="10"/>
        <v>0</v>
      </c>
      <c r="AC22" s="267"/>
    </row>
    <row r="23" spans="1:29" ht="14.15" customHeight="1" outlineLevel="1" collapsed="1" x14ac:dyDescent="0.25">
      <c r="A23" s="8" t="str">
        <f>'Day on Day FC'!D373</f>
        <v>Sep-23</v>
      </c>
      <c r="B23" s="8" t="s">
        <v>74</v>
      </c>
      <c r="C23" s="13">
        <f>'Day on Day FC'!$H$373</f>
        <v>0</v>
      </c>
      <c r="D23" s="13">
        <f>'Day on Day FC'!$AG$373</f>
        <v>0</v>
      </c>
      <c r="E23" s="13">
        <f>'Day on Day FC'!$L$373</f>
        <v>0</v>
      </c>
      <c r="F23" s="13">
        <f>'Day on Day FC'!$AK$373</f>
        <v>0</v>
      </c>
      <c r="G23" s="9" t="str">
        <f t="shared" si="17"/>
        <v>NA</v>
      </c>
      <c r="H23" s="9" t="str">
        <f t="shared" si="18"/>
        <v>NA</v>
      </c>
      <c r="I23" s="13">
        <v>0</v>
      </c>
      <c r="J23" s="13">
        <f t="shared" si="21"/>
        <v>0</v>
      </c>
      <c r="K23" s="13">
        <f t="shared" si="22"/>
        <v>0</v>
      </c>
      <c r="L23" s="13">
        <f t="shared" si="23"/>
        <v>0</v>
      </c>
      <c r="M23" s="13">
        <f t="shared" ref="M23:M24" si="26">IF(E23=0,0,IF(I23=0,0,W23/I23))</f>
        <v>0</v>
      </c>
      <c r="N23" s="13">
        <v>0</v>
      </c>
      <c r="O23" s="13">
        <f t="shared" ref="O23:P25" si="27">M23*E23</f>
        <v>0</v>
      </c>
      <c r="P23" s="13">
        <f t="shared" si="27"/>
        <v>0</v>
      </c>
      <c r="Q23" s="13"/>
      <c r="R23" s="13"/>
      <c r="S23" s="13"/>
      <c r="T23" s="13">
        <f t="shared" si="6"/>
        <v>0</v>
      </c>
      <c r="U23" s="13">
        <f t="shared" si="7"/>
        <v>0</v>
      </c>
      <c r="V23" s="13">
        <f t="shared" si="8"/>
        <v>0</v>
      </c>
      <c r="W23" s="13"/>
      <c r="X23" s="315"/>
      <c r="Y23" s="13">
        <f t="shared" si="9"/>
        <v>0</v>
      </c>
      <c r="Z23" s="13">
        <f t="shared" si="10"/>
        <v>0</v>
      </c>
      <c r="AC23" s="290"/>
    </row>
    <row r="24" spans="1:29" ht="14.15" customHeight="1" outlineLevel="1" x14ac:dyDescent="0.25">
      <c r="A24" s="8" t="str">
        <f>A23</f>
        <v>Sep-23</v>
      </c>
      <c r="B24" s="8" t="s">
        <v>91</v>
      </c>
      <c r="C24" s="13">
        <f>'Day on Day FC'!$I$373</f>
        <v>0</v>
      </c>
      <c r="D24" s="13">
        <f>'Day on Day FC'!$AH$373</f>
        <v>0</v>
      </c>
      <c r="E24" s="13">
        <f>'Day on Day FC'!$M$373</f>
        <v>0</v>
      </c>
      <c r="F24" s="13">
        <f>'Day on Day FC'!$AL$373</f>
        <v>0</v>
      </c>
      <c r="G24" s="9" t="str">
        <f t="shared" si="17"/>
        <v>NA</v>
      </c>
      <c r="H24" s="9" t="str">
        <f t="shared" si="18"/>
        <v>NA</v>
      </c>
      <c r="I24" s="13">
        <v>0</v>
      </c>
      <c r="J24" s="13">
        <f t="shared" si="21"/>
        <v>0</v>
      </c>
      <c r="K24" s="13">
        <f t="shared" si="22"/>
        <v>0</v>
      </c>
      <c r="L24" s="13">
        <f t="shared" si="23"/>
        <v>0</v>
      </c>
      <c r="M24" s="13">
        <f t="shared" si="26"/>
        <v>0</v>
      </c>
      <c r="N24" s="13">
        <v>0</v>
      </c>
      <c r="O24" s="13">
        <f t="shared" si="27"/>
        <v>0</v>
      </c>
      <c r="P24" s="13">
        <f t="shared" si="27"/>
        <v>0</v>
      </c>
      <c r="Q24" s="13"/>
      <c r="R24" s="13"/>
      <c r="S24" s="13"/>
      <c r="T24" s="13">
        <f t="shared" si="6"/>
        <v>0</v>
      </c>
      <c r="U24" s="13">
        <f t="shared" si="7"/>
        <v>0</v>
      </c>
      <c r="V24" s="13">
        <f t="shared" si="8"/>
        <v>0</v>
      </c>
      <c r="W24" s="13"/>
      <c r="X24" s="315"/>
      <c r="Y24" s="13">
        <f t="shared" si="9"/>
        <v>0</v>
      </c>
      <c r="Z24" s="13">
        <f t="shared" si="10"/>
        <v>0</v>
      </c>
    </row>
    <row r="25" spans="1:29" ht="14.15" customHeight="1" outlineLevel="1" x14ac:dyDescent="0.25">
      <c r="A25" s="8" t="str">
        <f>A24</f>
        <v>Sep-23</v>
      </c>
      <c r="B25" s="8" t="s">
        <v>158</v>
      </c>
      <c r="C25" s="13">
        <f>'Day on Day FC'!$J$373</f>
        <v>0</v>
      </c>
      <c r="D25" s="13">
        <f>'Day on Day FC'!$AI$373</f>
        <v>0</v>
      </c>
      <c r="E25" s="13">
        <f>'Day on Day FC'!$N$373</f>
        <v>0</v>
      </c>
      <c r="F25" s="13">
        <f>'Day on Day FC'!$AM$373</f>
        <v>0</v>
      </c>
      <c r="G25" s="9" t="str">
        <f t="shared" si="17"/>
        <v>NA</v>
      </c>
      <c r="H25" s="9" t="str">
        <f t="shared" si="18"/>
        <v>NA</v>
      </c>
      <c r="I25" s="13">
        <v>0</v>
      </c>
      <c r="J25" s="13">
        <f t="shared" si="21"/>
        <v>0</v>
      </c>
      <c r="K25" s="13">
        <f t="shared" si="22"/>
        <v>0</v>
      </c>
      <c r="L25" s="13">
        <f t="shared" si="23"/>
        <v>0</v>
      </c>
      <c r="M25" s="13">
        <f>IF(E25=0,0,IF(I25=0,0,W25/I25))</f>
        <v>0</v>
      </c>
      <c r="N25" s="13">
        <v>0</v>
      </c>
      <c r="O25" s="13">
        <f t="shared" si="27"/>
        <v>0</v>
      </c>
      <c r="P25" s="13">
        <f t="shared" si="27"/>
        <v>0</v>
      </c>
      <c r="Q25" s="13"/>
      <c r="R25" s="13"/>
      <c r="S25" s="13"/>
      <c r="T25" s="13">
        <f t="shared" si="6"/>
        <v>0</v>
      </c>
      <c r="U25" s="13">
        <f t="shared" si="7"/>
        <v>0</v>
      </c>
      <c r="V25" s="13">
        <f t="shared" si="8"/>
        <v>0</v>
      </c>
      <c r="W25" s="13"/>
      <c r="X25" s="315"/>
      <c r="Y25" s="13">
        <f t="shared" si="9"/>
        <v>0</v>
      </c>
      <c r="Z25" s="13">
        <f t="shared" si="10"/>
        <v>0</v>
      </c>
    </row>
    <row r="26" spans="1:29" s="7" customFormat="1" ht="14.15" customHeight="1" outlineLevel="1" x14ac:dyDescent="0.3">
      <c r="A26" s="10" t="str">
        <f>A25</f>
        <v>Sep-23</v>
      </c>
      <c r="B26" s="10" t="s">
        <v>9</v>
      </c>
      <c r="C26" s="14">
        <f>SUM(C23:C25)-C25</f>
        <v>0</v>
      </c>
      <c r="D26" s="14">
        <f>SUM(D23:D25)-D25</f>
        <v>0</v>
      </c>
      <c r="E26" s="14">
        <f>SUM(E23:E25)-E25</f>
        <v>0</v>
      </c>
      <c r="F26" s="14">
        <f>SUM(F23:F25)-F25</f>
        <v>0</v>
      </c>
      <c r="G26" s="11" t="str">
        <f t="shared" si="17"/>
        <v>NA</v>
      </c>
      <c r="H26" s="11" t="str">
        <f t="shared" si="18"/>
        <v>NA</v>
      </c>
      <c r="I26" s="14">
        <f>SUM(I23:I25)-I25</f>
        <v>0</v>
      </c>
      <c r="J26" s="14">
        <f t="shared" si="21"/>
        <v>0</v>
      </c>
      <c r="K26" s="14">
        <f t="shared" si="22"/>
        <v>0</v>
      </c>
      <c r="L26" s="14">
        <f t="shared" si="23"/>
        <v>0</v>
      </c>
      <c r="M26" s="14">
        <f>IF(E26=0,0,IF(I26=0,0,O26/E26))</f>
        <v>0</v>
      </c>
      <c r="N26" s="14">
        <v>0</v>
      </c>
      <c r="O26" s="14">
        <f>SUM(O23:O25)</f>
        <v>0</v>
      </c>
      <c r="P26" s="14">
        <f>SUM(P23:P25)</f>
        <v>0</v>
      </c>
      <c r="Q26" s="14">
        <f>SUM(Q23:Q25)</f>
        <v>0</v>
      </c>
      <c r="R26" s="14">
        <f>SUM(R23:R25)</f>
        <v>0</v>
      </c>
      <c r="S26" s="14">
        <f>SUM(S23:S25)</f>
        <v>0</v>
      </c>
      <c r="T26" s="14">
        <f t="shared" si="6"/>
        <v>0</v>
      </c>
      <c r="U26" s="14">
        <f t="shared" si="7"/>
        <v>0</v>
      </c>
      <c r="V26" s="14">
        <f t="shared" si="8"/>
        <v>0</v>
      </c>
      <c r="W26" s="14">
        <f>W23</f>
        <v>0</v>
      </c>
      <c r="X26" s="315"/>
      <c r="Y26" s="13">
        <f t="shared" si="9"/>
        <v>0</v>
      </c>
      <c r="Z26" s="13">
        <f t="shared" si="10"/>
        <v>0</v>
      </c>
    </row>
    <row r="27" spans="1:29" ht="14.15" customHeight="1" outlineLevel="1" collapsed="1" x14ac:dyDescent="0.25">
      <c r="A27" s="8" t="str">
        <f>'Day on Day FC'!D374</f>
        <v>Oct-23</v>
      </c>
      <c r="B27" s="8" t="s">
        <v>74</v>
      </c>
      <c r="C27" s="13">
        <f>'Day on Day FC'!$H$374</f>
        <v>0</v>
      </c>
      <c r="D27" s="13">
        <f>'Day on Day FC'!$AG$374</f>
        <v>0</v>
      </c>
      <c r="E27" s="13">
        <f>'Day on Day FC'!$L$374</f>
        <v>0</v>
      </c>
      <c r="F27" s="13">
        <f>'Day on Day FC'!$AK$374</f>
        <v>0</v>
      </c>
      <c r="G27" s="9" t="str">
        <f t="shared" si="17"/>
        <v>NA</v>
      </c>
      <c r="H27" s="9" t="str">
        <f t="shared" si="18"/>
        <v>NA</v>
      </c>
      <c r="I27" s="13">
        <v>0</v>
      </c>
      <c r="J27" s="13">
        <f t="shared" si="21"/>
        <v>0</v>
      </c>
      <c r="K27" s="13">
        <f t="shared" si="22"/>
        <v>0</v>
      </c>
      <c r="L27" s="13">
        <f t="shared" si="23"/>
        <v>0</v>
      </c>
      <c r="M27" s="13">
        <f t="shared" ref="M27:M28" si="28">IF(E27=0,0,IF(I27=0,0,W27/I27))</f>
        <v>0</v>
      </c>
      <c r="N27" s="13">
        <v>0</v>
      </c>
      <c r="O27" s="13">
        <v>0</v>
      </c>
      <c r="P27" s="13">
        <v>0</v>
      </c>
      <c r="Q27" s="13"/>
      <c r="R27" s="13"/>
      <c r="S27" s="13"/>
      <c r="T27" s="13">
        <f t="shared" si="6"/>
        <v>0</v>
      </c>
      <c r="U27" s="13">
        <f t="shared" si="7"/>
        <v>0</v>
      </c>
      <c r="V27" s="13">
        <f t="shared" si="8"/>
        <v>0</v>
      </c>
      <c r="W27" s="13"/>
      <c r="X27" s="315"/>
      <c r="Y27" s="13">
        <f t="shared" si="9"/>
        <v>0</v>
      </c>
      <c r="Z27" s="13">
        <f t="shared" si="10"/>
        <v>0</v>
      </c>
      <c r="AA27" s="290"/>
    </row>
    <row r="28" spans="1:29" ht="14.15" customHeight="1" outlineLevel="1" x14ac:dyDescent="0.25">
      <c r="A28" s="8" t="str">
        <f>A27</f>
        <v>Oct-23</v>
      </c>
      <c r="B28" s="8" t="s">
        <v>91</v>
      </c>
      <c r="C28" s="13">
        <f>'Day on Day FC'!$I$374</f>
        <v>0</v>
      </c>
      <c r="D28" s="13">
        <f>'Day on Day FC'!$AH$374</f>
        <v>0</v>
      </c>
      <c r="E28" s="13">
        <f>'Day on Day FC'!$M$374</f>
        <v>0</v>
      </c>
      <c r="F28" s="13">
        <f>'Day on Day FC'!$AL$374</f>
        <v>0</v>
      </c>
      <c r="G28" s="9" t="str">
        <f t="shared" si="17"/>
        <v>NA</v>
      </c>
      <c r="H28" s="9" t="str">
        <f t="shared" si="18"/>
        <v>NA</v>
      </c>
      <c r="I28" s="13">
        <v>0</v>
      </c>
      <c r="J28" s="13">
        <f t="shared" si="21"/>
        <v>0</v>
      </c>
      <c r="K28" s="13">
        <f t="shared" si="22"/>
        <v>0</v>
      </c>
      <c r="L28" s="13">
        <f t="shared" si="23"/>
        <v>0</v>
      </c>
      <c r="M28" s="13">
        <f t="shared" si="28"/>
        <v>0</v>
      </c>
      <c r="N28" s="13">
        <v>0</v>
      </c>
      <c r="O28" s="13">
        <v>0</v>
      </c>
      <c r="P28" s="13">
        <v>0</v>
      </c>
      <c r="Q28" s="13"/>
      <c r="R28" s="13"/>
      <c r="S28" s="13"/>
      <c r="T28" s="13">
        <f t="shared" si="6"/>
        <v>0</v>
      </c>
      <c r="U28" s="13">
        <f t="shared" si="7"/>
        <v>0</v>
      </c>
      <c r="V28" s="13">
        <f t="shared" si="8"/>
        <v>0</v>
      </c>
      <c r="W28" s="13"/>
      <c r="X28" s="315"/>
      <c r="Y28" s="13">
        <f t="shared" si="9"/>
        <v>0</v>
      </c>
      <c r="Z28" s="13">
        <f t="shared" si="10"/>
        <v>0</v>
      </c>
    </row>
    <row r="29" spans="1:29" ht="14.15" customHeight="1" outlineLevel="1" x14ac:dyDescent="0.25">
      <c r="A29" s="8" t="str">
        <f>A28</f>
        <v>Oct-23</v>
      </c>
      <c r="B29" s="8" t="s">
        <v>158</v>
      </c>
      <c r="C29" s="13">
        <f>'Day on Day FC'!$J$374</f>
        <v>0</v>
      </c>
      <c r="D29" s="13">
        <f>'Day on Day FC'!$AI$374</f>
        <v>0</v>
      </c>
      <c r="E29" s="13">
        <f>'Day on Day FC'!$N$374</f>
        <v>0</v>
      </c>
      <c r="F29" s="13">
        <f>'Day on Day FC'!$AM$374</f>
        <v>0</v>
      </c>
      <c r="G29" s="9" t="str">
        <f t="shared" si="17"/>
        <v>NA</v>
      </c>
      <c r="H29" s="9" t="str">
        <f t="shared" si="18"/>
        <v>NA</v>
      </c>
      <c r="I29" s="13">
        <v>0</v>
      </c>
      <c r="J29" s="13">
        <f t="shared" si="21"/>
        <v>0</v>
      </c>
      <c r="K29" s="13">
        <f t="shared" si="22"/>
        <v>0</v>
      </c>
      <c r="L29" s="13">
        <f t="shared" si="23"/>
        <v>0</v>
      </c>
      <c r="M29" s="13">
        <f>IF(E29=0,0,IF(I29=0,0,W29/I29))</f>
        <v>0</v>
      </c>
      <c r="N29" s="13">
        <v>0</v>
      </c>
      <c r="O29" s="13">
        <f>M29*E29</f>
        <v>0</v>
      </c>
      <c r="P29" s="13">
        <f>N29*F29</f>
        <v>0</v>
      </c>
      <c r="Q29" s="13"/>
      <c r="R29" s="13"/>
      <c r="S29" s="13"/>
      <c r="T29" s="13">
        <f t="shared" si="6"/>
        <v>0</v>
      </c>
      <c r="U29" s="13">
        <f t="shared" si="7"/>
        <v>0</v>
      </c>
      <c r="V29" s="13">
        <f t="shared" si="8"/>
        <v>0</v>
      </c>
      <c r="W29" s="13"/>
      <c r="X29" s="315"/>
      <c r="Y29" s="13">
        <f t="shared" si="9"/>
        <v>0</v>
      </c>
      <c r="Z29" s="13">
        <f t="shared" si="10"/>
        <v>0</v>
      </c>
    </row>
    <row r="30" spans="1:29" s="7" customFormat="1" ht="14.15" customHeight="1" outlineLevel="1" x14ac:dyDescent="0.3">
      <c r="A30" s="10" t="str">
        <f>A29</f>
        <v>Oct-23</v>
      </c>
      <c r="B30" s="10" t="s">
        <v>9</v>
      </c>
      <c r="C30" s="14">
        <f>SUM(C27:C29)-C29</f>
        <v>0</v>
      </c>
      <c r="D30" s="14">
        <f>SUM(D27:D29)-D29</f>
        <v>0</v>
      </c>
      <c r="E30" s="14">
        <f>SUM(E27:E29)-E29</f>
        <v>0</v>
      </c>
      <c r="F30" s="14">
        <f>SUM(F27:F29)-F29</f>
        <v>0</v>
      </c>
      <c r="G30" s="11" t="str">
        <f t="shared" si="17"/>
        <v>NA</v>
      </c>
      <c r="H30" s="11" t="str">
        <f t="shared" si="18"/>
        <v>NA</v>
      </c>
      <c r="I30" s="14">
        <f>SUM(I27:I29)-I29</f>
        <v>0</v>
      </c>
      <c r="J30" s="14">
        <f t="shared" si="21"/>
        <v>0</v>
      </c>
      <c r="K30" s="14">
        <f t="shared" si="22"/>
        <v>0</v>
      </c>
      <c r="L30" s="14">
        <f t="shared" si="23"/>
        <v>0</v>
      </c>
      <c r="M30" s="14">
        <f>IF(E30=0,0,IF(I30=0,0,O30/E30))</f>
        <v>0</v>
      </c>
      <c r="N30" s="14">
        <v>0</v>
      </c>
      <c r="O30" s="14">
        <f>SUM(O27:O29)</f>
        <v>0</v>
      </c>
      <c r="P30" s="14">
        <f>SUM(P27:P29)</f>
        <v>0</v>
      </c>
      <c r="Q30" s="14">
        <f>SUM(Q27:Q29)</f>
        <v>0</v>
      </c>
      <c r="R30" s="14">
        <f>SUM(R27:R29)</f>
        <v>0</v>
      </c>
      <c r="S30" s="14">
        <f>SUM(S27:S29)</f>
        <v>0</v>
      </c>
      <c r="T30" s="14">
        <f t="shared" si="6"/>
        <v>0</v>
      </c>
      <c r="U30" s="14">
        <f t="shared" si="7"/>
        <v>0</v>
      </c>
      <c r="V30" s="14">
        <f t="shared" si="8"/>
        <v>0</v>
      </c>
      <c r="W30" s="14">
        <f>W27</f>
        <v>0</v>
      </c>
      <c r="X30" s="315"/>
      <c r="Y30" s="13">
        <f t="shared" si="9"/>
        <v>0</v>
      </c>
      <c r="Z30" s="13">
        <f t="shared" si="10"/>
        <v>0</v>
      </c>
    </row>
    <row r="31" spans="1:29" ht="14.15" customHeight="1" outlineLevel="1" collapsed="1" x14ac:dyDescent="0.25">
      <c r="A31" s="8" t="str">
        <f>'Day on Day FC'!D375</f>
        <v>Nov-23</v>
      </c>
      <c r="B31" s="8" t="s">
        <v>74</v>
      </c>
      <c r="C31" s="13">
        <f>'Day on Day FC'!$H$375</f>
        <v>0</v>
      </c>
      <c r="D31" s="13">
        <f>'Day on Day FC'!$AG$375</f>
        <v>0</v>
      </c>
      <c r="E31" s="13">
        <f>'Day on Day FC'!$L$375</f>
        <v>0</v>
      </c>
      <c r="F31" s="13">
        <f>'Day on Day FC'!$AK$375</f>
        <v>0</v>
      </c>
      <c r="G31" s="9" t="str">
        <f t="shared" si="17"/>
        <v>NA</v>
      </c>
      <c r="H31" s="9" t="str">
        <f t="shared" si="18"/>
        <v>NA</v>
      </c>
      <c r="I31" s="13">
        <v>0</v>
      </c>
      <c r="J31" s="13">
        <f t="shared" si="21"/>
        <v>0</v>
      </c>
      <c r="K31" s="13">
        <f t="shared" si="22"/>
        <v>0</v>
      </c>
      <c r="L31" s="13">
        <f t="shared" si="23"/>
        <v>0</v>
      </c>
      <c r="M31" s="13">
        <f t="shared" ref="M31:M32" si="29">IF(E31=0,0,IF(I31=0,0,W31/I31))</f>
        <v>0</v>
      </c>
      <c r="N31" s="13">
        <v>0</v>
      </c>
      <c r="O31" s="13">
        <f t="shared" ref="O31:P49" si="30">M31*E31</f>
        <v>0</v>
      </c>
      <c r="P31" s="13">
        <f t="shared" si="30"/>
        <v>0</v>
      </c>
      <c r="Q31" s="13"/>
      <c r="R31" s="13"/>
      <c r="S31" s="13"/>
      <c r="T31" s="13">
        <f t="shared" si="6"/>
        <v>0</v>
      </c>
      <c r="U31" s="13">
        <f t="shared" si="7"/>
        <v>0</v>
      </c>
      <c r="V31" s="13">
        <f t="shared" si="8"/>
        <v>0</v>
      </c>
      <c r="W31" s="13"/>
      <c r="X31" s="315"/>
      <c r="Y31" s="13">
        <f t="shared" si="9"/>
        <v>0</v>
      </c>
      <c r="Z31" s="13">
        <f t="shared" si="10"/>
        <v>0</v>
      </c>
    </row>
    <row r="32" spans="1:29" ht="14.15" customHeight="1" outlineLevel="1" x14ac:dyDescent="0.25">
      <c r="A32" s="8" t="str">
        <f>A31</f>
        <v>Nov-23</v>
      </c>
      <c r="B32" s="8" t="s">
        <v>91</v>
      </c>
      <c r="C32" s="13">
        <f>'Day on Day FC'!$I$375</f>
        <v>0</v>
      </c>
      <c r="D32" s="13">
        <f>'Day on Day FC'!$AH$375</f>
        <v>0</v>
      </c>
      <c r="E32" s="13">
        <f>'Day on Day FC'!$M$375</f>
        <v>0</v>
      </c>
      <c r="F32" s="13">
        <f>'Day on Day FC'!$AL$375</f>
        <v>0</v>
      </c>
      <c r="G32" s="9" t="str">
        <f t="shared" si="17"/>
        <v>NA</v>
      </c>
      <c r="H32" s="9" t="str">
        <f t="shared" si="18"/>
        <v>NA</v>
      </c>
      <c r="I32" s="13">
        <v>0</v>
      </c>
      <c r="J32" s="13">
        <f t="shared" si="21"/>
        <v>0</v>
      </c>
      <c r="K32" s="13">
        <f t="shared" si="22"/>
        <v>0</v>
      </c>
      <c r="L32" s="13">
        <f t="shared" si="23"/>
        <v>0</v>
      </c>
      <c r="M32" s="13">
        <f t="shared" si="29"/>
        <v>0</v>
      </c>
      <c r="N32" s="13">
        <v>0</v>
      </c>
      <c r="O32" s="13">
        <f t="shared" si="30"/>
        <v>0</v>
      </c>
      <c r="P32" s="13">
        <f t="shared" si="30"/>
        <v>0</v>
      </c>
      <c r="Q32" s="13"/>
      <c r="R32" s="13"/>
      <c r="S32" s="13"/>
      <c r="T32" s="13">
        <f t="shared" si="6"/>
        <v>0</v>
      </c>
      <c r="U32" s="13">
        <f t="shared" si="7"/>
        <v>0</v>
      </c>
      <c r="V32" s="13">
        <f t="shared" si="8"/>
        <v>0</v>
      </c>
      <c r="W32" s="13"/>
      <c r="X32" s="315"/>
      <c r="Y32" s="13">
        <f t="shared" si="9"/>
        <v>0</v>
      </c>
      <c r="Z32" s="13">
        <f t="shared" si="10"/>
        <v>0</v>
      </c>
    </row>
    <row r="33" spans="1:30" ht="14.15" customHeight="1" outlineLevel="1" x14ac:dyDescent="0.25">
      <c r="A33" s="8" t="str">
        <f>A32</f>
        <v>Nov-23</v>
      </c>
      <c r="B33" s="8" t="s">
        <v>158</v>
      </c>
      <c r="C33" s="13">
        <f>'Day on Day FC'!$J$375</f>
        <v>0</v>
      </c>
      <c r="D33" s="13">
        <f>'Day on Day FC'!$AI$375</f>
        <v>0</v>
      </c>
      <c r="E33" s="13">
        <f>'Day on Day FC'!$N$375</f>
        <v>0</v>
      </c>
      <c r="F33" s="13">
        <f>'Day on Day FC'!$AM$375</f>
        <v>0</v>
      </c>
      <c r="G33" s="9" t="str">
        <f t="shared" si="17"/>
        <v>NA</v>
      </c>
      <c r="H33" s="9" t="str">
        <f t="shared" si="18"/>
        <v>NA</v>
      </c>
      <c r="I33" s="13">
        <v>0</v>
      </c>
      <c r="J33" s="13">
        <f t="shared" si="21"/>
        <v>0</v>
      </c>
      <c r="K33" s="13">
        <f t="shared" si="22"/>
        <v>0</v>
      </c>
      <c r="L33" s="13">
        <f t="shared" si="23"/>
        <v>0</v>
      </c>
      <c r="M33" s="13">
        <f>IF(E33=0,0,IF(I33=0,0,W33/I33))</f>
        <v>0</v>
      </c>
      <c r="N33" s="13">
        <v>0</v>
      </c>
      <c r="O33" s="13">
        <f t="shared" si="30"/>
        <v>0</v>
      </c>
      <c r="P33" s="13">
        <f t="shared" si="30"/>
        <v>0</v>
      </c>
      <c r="Q33" s="13"/>
      <c r="R33" s="13"/>
      <c r="S33" s="13"/>
      <c r="T33" s="13">
        <f t="shared" si="6"/>
        <v>0</v>
      </c>
      <c r="U33" s="13">
        <f t="shared" si="7"/>
        <v>0</v>
      </c>
      <c r="V33" s="13">
        <f t="shared" si="8"/>
        <v>0</v>
      </c>
      <c r="W33" s="13"/>
      <c r="X33" s="315"/>
      <c r="Y33" s="13">
        <f t="shared" si="9"/>
        <v>0</v>
      </c>
      <c r="Z33" s="13">
        <f t="shared" si="10"/>
        <v>0</v>
      </c>
    </row>
    <row r="34" spans="1:30" s="7" customFormat="1" ht="14.15" customHeight="1" outlineLevel="1" x14ac:dyDescent="0.3">
      <c r="A34" s="10" t="str">
        <f>A33</f>
        <v>Nov-23</v>
      </c>
      <c r="B34" s="10" t="s">
        <v>9</v>
      </c>
      <c r="C34" s="14">
        <f>SUM(C31:C33)-C33</f>
        <v>0</v>
      </c>
      <c r="D34" s="14">
        <f>SUM(D31:D33)-D33</f>
        <v>0</v>
      </c>
      <c r="E34" s="14">
        <f>SUM(E31:E33)-E33</f>
        <v>0</v>
      </c>
      <c r="F34" s="14">
        <f>SUM(F31:F33)-F33</f>
        <v>0</v>
      </c>
      <c r="G34" s="11" t="str">
        <f t="shared" si="17"/>
        <v>NA</v>
      </c>
      <c r="H34" s="11" t="str">
        <f t="shared" si="18"/>
        <v>NA</v>
      </c>
      <c r="I34" s="14">
        <f>SUM(I31:I33)-I33</f>
        <v>0</v>
      </c>
      <c r="J34" s="14">
        <f t="shared" si="21"/>
        <v>0</v>
      </c>
      <c r="K34" s="14">
        <f t="shared" si="22"/>
        <v>0</v>
      </c>
      <c r="L34" s="14">
        <f t="shared" si="23"/>
        <v>0</v>
      </c>
      <c r="M34" s="14">
        <f>IF(E34=0,0,IF(I34=0,0,O34/E34))</f>
        <v>0</v>
      </c>
      <c r="N34" s="14">
        <v>0</v>
      </c>
      <c r="O34" s="14">
        <f>SUM(O31:O33)</f>
        <v>0</v>
      </c>
      <c r="P34" s="14">
        <f>SUM(P31:P33)</f>
        <v>0</v>
      </c>
      <c r="Q34" s="14">
        <f>SUM(Q31:Q33)</f>
        <v>0</v>
      </c>
      <c r="R34" s="14">
        <f>SUM(R31:R33)</f>
        <v>0</v>
      </c>
      <c r="S34" s="14">
        <f>SUM(S31:S33)</f>
        <v>0</v>
      </c>
      <c r="T34" s="14">
        <f t="shared" si="6"/>
        <v>0</v>
      </c>
      <c r="U34" s="14">
        <f t="shared" si="7"/>
        <v>0</v>
      </c>
      <c r="V34" s="14">
        <f t="shared" si="8"/>
        <v>0</v>
      </c>
      <c r="W34" s="14">
        <f>W31</f>
        <v>0</v>
      </c>
      <c r="X34" s="315"/>
      <c r="Y34" s="13">
        <f t="shared" si="9"/>
        <v>0</v>
      </c>
      <c r="Z34" s="13">
        <f t="shared" si="10"/>
        <v>0</v>
      </c>
    </row>
    <row r="35" spans="1:30" ht="14.15" customHeight="1" outlineLevel="1" collapsed="1" x14ac:dyDescent="0.25">
      <c r="A35" s="8" t="str">
        <f>'Day on Day FC'!D376</f>
        <v>Dec-23</v>
      </c>
      <c r="B35" s="8" t="s">
        <v>74</v>
      </c>
      <c r="C35" s="13">
        <f>'Day on Day FC'!$H$376</f>
        <v>0</v>
      </c>
      <c r="D35" s="13">
        <f>'Day on Day FC'!$AG$376</f>
        <v>0</v>
      </c>
      <c r="E35" s="13">
        <f>'Day on Day FC'!$L$376</f>
        <v>0</v>
      </c>
      <c r="F35" s="13">
        <f>'Day on Day FC'!$AK$376</f>
        <v>0</v>
      </c>
      <c r="G35" s="9" t="str">
        <f t="shared" si="17"/>
        <v>NA</v>
      </c>
      <c r="H35" s="9" t="str">
        <f t="shared" si="18"/>
        <v>NA</v>
      </c>
      <c r="I35" s="13">
        <v>0</v>
      </c>
      <c r="J35" s="13">
        <f t="shared" ref="J35:J50" si="31">C35-D35</f>
        <v>0</v>
      </c>
      <c r="K35" s="13">
        <f t="shared" ref="K35:K50" si="32">E35-F35</f>
        <v>0</v>
      </c>
      <c r="L35" s="13">
        <f t="shared" ref="L35:L50" si="33">E35-I35</f>
        <v>0</v>
      </c>
      <c r="M35" s="13">
        <f t="shared" ref="M35:M36" si="34">IF(E35=0,0,IF(I35=0,0,W35/I35))</f>
        <v>0</v>
      </c>
      <c r="N35" s="13">
        <v>0</v>
      </c>
      <c r="O35" s="13">
        <f t="shared" si="30"/>
        <v>0</v>
      </c>
      <c r="P35" s="13">
        <f t="shared" si="30"/>
        <v>0</v>
      </c>
      <c r="Q35" s="13"/>
      <c r="R35" s="13"/>
      <c r="S35" s="13"/>
      <c r="T35" s="13">
        <f t="shared" ref="T35:T66" si="35">C35-Q35</f>
        <v>0</v>
      </c>
      <c r="U35" s="13">
        <f t="shared" ref="U35:U66" si="36">D35-R35</f>
        <v>0</v>
      </c>
      <c r="V35" s="13">
        <f t="shared" ref="V35:V66" si="37">E35-S35</f>
        <v>0</v>
      </c>
      <c r="W35" s="13"/>
      <c r="X35" s="315"/>
      <c r="Y35" s="13">
        <f t="shared" ref="Y35:Y66" si="38">E35-C35</f>
        <v>0</v>
      </c>
      <c r="Z35" s="13">
        <f t="shared" ref="Z35:Z66" si="39">F35-D35</f>
        <v>0</v>
      </c>
    </row>
    <row r="36" spans="1:30" ht="14.15" customHeight="1" outlineLevel="1" x14ac:dyDescent="0.25">
      <c r="A36" s="8" t="str">
        <f>A35</f>
        <v>Dec-23</v>
      </c>
      <c r="B36" s="8" t="s">
        <v>91</v>
      </c>
      <c r="C36" s="13">
        <f>'Day on Day FC'!$I$376</f>
        <v>0</v>
      </c>
      <c r="D36" s="13">
        <f>'Day on Day FC'!$AH$376</f>
        <v>0</v>
      </c>
      <c r="E36" s="13">
        <f>'Day on Day FC'!$M$376</f>
        <v>0</v>
      </c>
      <c r="F36" s="13">
        <f>'Day on Day FC'!$AL$376</f>
        <v>0</v>
      </c>
      <c r="G36" s="9" t="str">
        <f t="shared" si="17"/>
        <v>NA</v>
      </c>
      <c r="H36" s="9" t="str">
        <f t="shared" si="18"/>
        <v>NA</v>
      </c>
      <c r="I36" s="13">
        <v>0</v>
      </c>
      <c r="J36" s="13">
        <f t="shared" si="31"/>
        <v>0</v>
      </c>
      <c r="K36" s="13">
        <f t="shared" si="32"/>
        <v>0</v>
      </c>
      <c r="L36" s="13">
        <f t="shared" si="33"/>
        <v>0</v>
      </c>
      <c r="M36" s="13">
        <f t="shared" si="34"/>
        <v>0</v>
      </c>
      <c r="N36" s="13">
        <v>0</v>
      </c>
      <c r="O36" s="13">
        <f t="shared" si="30"/>
        <v>0</v>
      </c>
      <c r="P36" s="13">
        <f t="shared" si="30"/>
        <v>0</v>
      </c>
      <c r="Q36" s="13"/>
      <c r="R36" s="13"/>
      <c r="S36" s="13"/>
      <c r="T36" s="13">
        <f t="shared" si="35"/>
        <v>0</v>
      </c>
      <c r="U36" s="13">
        <f t="shared" si="36"/>
        <v>0</v>
      </c>
      <c r="V36" s="13">
        <f t="shared" si="37"/>
        <v>0</v>
      </c>
      <c r="W36" s="13"/>
      <c r="X36" s="315"/>
      <c r="Y36" s="13">
        <f t="shared" si="38"/>
        <v>0</v>
      </c>
      <c r="Z36" s="13">
        <f t="shared" si="39"/>
        <v>0</v>
      </c>
    </row>
    <row r="37" spans="1:30" ht="14.15" customHeight="1" outlineLevel="1" x14ac:dyDescent="0.25">
      <c r="A37" s="8" t="str">
        <f>A36</f>
        <v>Dec-23</v>
      </c>
      <c r="B37" s="8" t="s">
        <v>158</v>
      </c>
      <c r="C37" s="13">
        <f>'Day on Day FC'!$J$376</f>
        <v>0</v>
      </c>
      <c r="D37" s="13">
        <f>'Day on Day FC'!$AI$376</f>
        <v>0</v>
      </c>
      <c r="E37" s="13">
        <f>'Day on Day FC'!$N$376</f>
        <v>0</v>
      </c>
      <c r="F37" s="13">
        <f>'Day on Day FC'!$AM$376</f>
        <v>0</v>
      </c>
      <c r="G37" s="9" t="str">
        <f t="shared" si="17"/>
        <v>NA</v>
      </c>
      <c r="H37" s="9" t="str">
        <f t="shared" si="18"/>
        <v>NA</v>
      </c>
      <c r="I37" s="13">
        <v>0</v>
      </c>
      <c r="J37" s="13">
        <f t="shared" si="31"/>
        <v>0</v>
      </c>
      <c r="K37" s="13">
        <f t="shared" si="32"/>
        <v>0</v>
      </c>
      <c r="L37" s="13">
        <f t="shared" si="33"/>
        <v>0</v>
      </c>
      <c r="M37" s="13">
        <f>IF(E37=0,0,IF(I37=0,0,W37/I37))</f>
        <v>0</v>
      </c>
      <c r="N37" s="13">
        <v>0</v>
      </c>
      <c r="O37" s="13">
        <f t="shared" si="30"/>
        <v>0</v>
      </c>
      <c r="P37" s="13">
        <f t="shared" si="30"/>
        <v>0</v>
      </c>
      <c r="Q37" s="13"/>
      <c r="R37" s="13"/>
      <c r="S37" s="13"/>
      <c r="T37" s="13">
        <f t="shared" si="35"/>
        <v>0</v>
      </c>
      <c r="U37" s="13">
        <f t="shared" si="36"/>
        <v>0</v>
      </c>
      <c r="V37" s="13">
        <f t="shared" si="37"/>
        <v>0</v>
      </c>
      <c r="W37" s="13"/>
      <c r="X37" s="315"/>
      <c r="Y37" s="13">
        <f t="shared" si="38"/>
        <v>0</v>
      </c>
      <c r="Z37" s="13">
        <f t="shared" si="39"/>
        <v>0</v>
      </c>
    </row>
    <row r="38" spans="1:30" s="7" customFormat="1" ht="14.15" customHeight="1" outlineLevel="1" x14ac:dyDescent="0.3">
      <c r="A38" s="10" t="str">
        <f>A37</f>
        <v>Dec-23</v>
      </c>
      <c r="B38" s="10" t="s">
        <v>9</v>
      </c>
      <c r="C38" s="14">
        <f>SUM(C35:C37)-C37</f>
        <v>0</v>
      </c>
      <c r="D38" s="14">
        <f>SUM(D35:D37)-D37</f>
        <v>0</v>
      </c>
      <c r="E38" s="14">
        <f>SUM(E35:E37)-E37</f>
        <v>0</v>
      </c>
      <c r="F38" s="14">
        <f>SUM(F35:F37)-F37</f>
        <v>0</v>
      </c>
      <c r="G38" s="11" t="str">
        <f t="shared" si="17"/>
        <v>NA</v>
      </c>
      <c r="H38" s="11" t="str">
        <f t="shared" si="18"/>
        <v>NA</v>
      </c>
      <c r="I38" s="14">
        <f>SUM(I35:I37)-I37</f>
        <v>0</v>
      </c>
      <c r="J38" s="14">
        <f t="shared" si="31"/>
        <v>0</v>
      </c>
      <c r="K38" s="14">
        <f t="shared" si="32"/>
        <v>0</v>
      </c>
      <c r="L38" s="14">
        <f t="shared" si="33"/>
        <v>0</v>
      </c>
      <c r="M38" s="14">
        <f>IF(E38=0,0,IF(I38=0,0,O38/E38))</f>
        <v>0</v>
      </c>
      <c r="N38" s="14">
        <v>0</v>
      </c>
      <c r="O38" s="14">
        <f>SUM(O35:O37)</f>
        <v>0</v>
      </c>
      <c r="P38" s="14">
        <f>SUM(P35:P37)</f>
        <v>0</v>
      </c>
      <c r="Q38" s="14">
        <f>SUM(Q35:Q37)</f>
        <v>0</v>
      </c>
      <c r="R38" s="14">
        <f>SUM(R35:R37)</f>
        <v>0</v>
      </c>
      <c r="S38" s="14">
        <f>SUM(S35:S37)</f>
        <v>0</v>
      </c>
      <c r="T38" s="14">
        <f t="shared" si="35"/>
        <v>0</v>
      </c>
      <c r="U38" s="14">
        <f t="shared" si="36"/>
        <v>0</v>
      </c>
      <c r="V38" s="14">
        <f t="shared" si="37"/>
        <v>0</v>
      </c>
      <c r="W38" s="14">
        <f>W35</f>
        <v>0</v>
      </c>
      <c r="X38" s="315"/>
      <c r="Y38" s="13">
        <f t="shared" si="38"/>
        <v>0</v>
      </c>
      <c r="Z38" s="13">
        <f t="shared" si="39"/>
        <v>0</v>
      </c>
    </row>
    <row r="39" spans="1:30" ht="14.15" customHeight="1" outlineLevel="1" x14ac:dyDescent="0.25">
      <c r="A39" s="8" t="str">
        <f>'Day on Day FC'!D377</f>
        <v>Jan-24</v>
      </c>
      <c r="B39" s="8" t="s">
        <v>74</v>
      </c>
      <c r="C39" s="13">
        <f>'Day on Day FC'!$H$377</f>
        <v>0</v>
      </c>
      <c r="D39" s="13">
        <f>'Day on Day FC'!$AG$377</f>
        <v>0</v>
      </c>
      <c r="E39" s="13">
        <f>'Day on Day FC'!$L$377</f>
        <v>0</v>
      </c>
      <c r="F39" s="13">
        <f>'Day on Day FC'!$AK$377</f>
        <v>0</v>
      </c>
      <c r="G39" s="9" t="str">
        <f t="shared" si="17"/>
        <v>NA</v>
      </c>
      <c r="H39" s="9" t="str">
        <f t="shared" si="18"/>
        <v>NA</v>
      </c>
      <c r="I39" s="13">
        <v>0</v>
      </c>
      <c r="J39" s="13">
        <f t="shared" si="31"/>
        <v>0</v>
      </c>
      <c r="K39" s="13">
        <f t="shared" si="32"/>
        <v>0</v>
      </c>
      <c r="L39" s="13">
        <f t="shared" si="33"/>
        <v>0</v>
      </c>
      <c r="M39" s="13">
        <f t="shared" ref="M39:M40" si="40">IF(E39=0,0,IF(I39=0,0,W39/I39))</f>
        <v>0</v>
      </c>
      <c r="N39" s="13">
        <v>0</v>
      </c>
      <c r="O39" s="13">
        <f t="shared" si="30"/>
        <v>0</v>
      </c>
      <c r="P39" s="13">
        <f t="shared" si="30"/>
        <v>0</v>
      </c>
      <c r="Q39" s="13"/>
      <c r="R39" s="13"/>
      <c r="S39" s="13"/>
      <c r="T39" s="13">
        <f t="shared" si="35"/>
        <v>0</v>
      </c>
      <c r="U39" s="13">
        <f t="shared" si="36"/>
        <v>0</v>
      </c>
      <c r="V39" s="13">
        <f t="shared" si="37"/>
        <v>0</v>
      </c>
      <c r="W39" s="13"/>
      <c r="X39" s="315"/>
      <c r="Y39" s="13">
        <f t="shared" si="38"/>
        <v>0</v>
      </c>
      <c r="Z39" s="13">
        <f t="shared" si="39"/>
        <v>0</v>
      </c>
    </row>
    <row r="40" spans="1:30" ht="14.15" customHeight="1" outlineLevel="1" x14ac:dyDescent="0.25">
      <c r="A40" s="8" t="str">
        <f>A39</f>
        <v>Jan-24</v>
      </c>
      <c r="B40" s="8" t="s">
        <v>91</v>
      </c>
      <c r="C40" s="13">
        <f>'Day on Day FC'!$I$377</f>
        <v>0</v>
      </c>
      <c r="D40" s="13">
        <f>'Day on Day FC'!$AH$377</f>
        <v>0</v>
      </c>
      <c r="E40" s="13">
        <f>'Day on Day FC'!$M$377</f>
        <v>0</v>
      </c>
      <c r="F40" s="13">
        <f>'Day on Day FC'!$AL$377</f>
        <v>0</v>
      </c>
      <c r="G40" s="9" t="str">
        <f t="shared" si="17"/>
        <v>NA</v>
      </c>
      <c r="H40" s="9" t="str">
        <f t="shared" si="18"/>
        <v>NA</v>
      </c>
      <c r="I40" s="13">
        <v>0</v>
      </c>
      <c r="J40" s="13">
        <f t="shared" si="31"/>
        <v>0</v>
      </c>
      <c r="K40" s="13">
        <f t="shared" si="32"/>
        <v>0</v>
      </c>
      <c r="L40" s="13">
        <f t="shared" si="33"/>
        <v>0</v>
      </c>
      <c r="M40" s="13">
        <f t="shared" si="40"/>
        <v>0</v>
      </c>
      <c r="N40" s="13">
        <v>0</v>
      </c>
      <c r="O40" s="13">
        <f t="shared" si="30"/>
        <v>0</v>
      </c>
      <c r="P40" s="13">
        <f t="shared" si="30"/>
        <v>0</v>
      </c>
      <c r="Q40" s="13"/>
      <c r="R40" s="13"/>
      <c r="S40" s="13"/>
      <c r="T40" s="13">
        <f t="shared" si="35"/>
        <v>0</v>
      </c>
      <c r="U40" s="13">
        <f t="shared" si="36"/>
        <v>0</v>
      </c>
      <c r="V40" s="13">
        <f t="shared" si="37"/>
        <v>0</v>
      </c>
      <c r="W40" s="13"/>
      <c r="X40" s="315"/>
      <c r="Y40" s="13">
        <f t="shared" si="38"/>
        <v>0</v>
      </c>
      <c r="Z40" s="13">
        <f t="shared" si="39"/>
        <v>0</v>
      </c>
    </row>
    <row r="41" spans="1:30" ht="14.15" customHeight="1" outlineLevel="1" x14ac:dyDescent="0.25">
      <c r="A41" s="8" t="str">
        <f>A40</f>
        <v>Jan-24</v>
      </c>
      <c r="B41" s="8" t="s">
        <v>158</v>
      </c>
      <c r="C41" s="13">
        <f>'Day on Day FC'!$J$377</f>
        <v>0</v>
      </c>
      <c r="D41" s="13">
        <f>'Day on Day FC'!$AI$377</f>
        <v>0</v>
      </c>
      <c r="E41" s="13">
        <f>'Day on Day FC'!$N$377</f>
        <v>0</v>
      </c>
      <c r="F41" s="13">
        <f>'Day on Day FC'!$AM$377</f>
        <v>0</v>
      </c>
      <c r="G41" s="9" t="str">
        <f t="shared" si="17"/>
        <v>NA</v>
      </c>
      <c r="H41" s="9" t="str">
        <f t="shared" si="18"/>
        <v>NA</v>
      </c>
      <c r="I41" s="13">
        <v>0</v>
      </c>
      <c r="J41" s="13">
        <f t="shared" si="31"/>
        <v>0</v>
      </c>
      <c r="K41" s="13">
        <f t="shared" si="32"/>
        <v>0</v>
      </c>
      <c r="L41" s="13">
        <f t="shared" si="33"/>
        <v>0</v>
      </c>
      <c r="M41" s="13">
        <f>IF(E41=0,0,IF(I41=0,0,W41/I41))</f>
        <v>0</v>
      </c>
      <c r="N41" s="13">
        <v>0</v>
      </c>
      <c r="O41" s="13">
        <f t="shared" si="30"/>
        <v>0</v>
      </c>
      <c r="P41" s="13">
        <f t="shared" si="30"/>
        <v>0</v>
      </c>
      <c r="Q41" s="13"/>
      <c r="R41" s="13"/>
      <c r="S41" s="13"/>
      <c r="T41" s="13">
        <f t="shared" si="35"/>
        <v>0</v>
      </c>
      <c r="U41" s="13">
        <f t="shared" si="36"/>
        <v>0</v>
      </c>
      <c r="V41" s="13">
        <f t="shared" si="37"/>
        <v>0</v>
      </c>
      <c r="W41" s="13"/>
      <c r="X41" s="315"/>
      <c r="Y41" s="13">
        <f t="shared" si="38"/>
        <v>0</v>
      </c>
      <c r="Z41" s="13">
        <f t="shared" si="39"/>
        <v>0</v>
      </c>
    </row>
    <row r="42" spans="1:30" s="7" customFormat="1" ht="14.15" customHeight="1" outlineLevel="1" x14ac:dyDescent="0.3">
      <c r="A42" s="10" t="str">
        <f>A41</f>
        <v>Jan-24</v>
      </c>
      <c r="B42" s="10" t="s">
        <v>9</v>
      </c>
      <c r="C42" s="14">
        <f>SUM(C39:C41)-C41</f>
        <v>0</v>
      </c>
      <c r="D42" s="14">
        <f>SUM(D39:D41)-D41</f>
        <v>0</v>
      </c>
      <c r="E42" s="14">
        <f>SUM(E39:E41)-E41</f>
        <v>0</v>
      </c>
      <c r="F42" s="14">
        <f>SUM(F39:F41)-F41</f>
        <v>0</v>
      </c>
      <c r="G42" s="11" t="str">
        <f t="shared" si="17"/>
        <v>NA</v>
      </c>
      <c r="H42" s="11" t="str">
        <f t="shared" si="18"/>
        <v>NA</v>
      </c>
      <c r="I42" s="14">
        <f>SUM(I39:I41)-I41</f>
        <v>0</v>
      </c>
      <c r="J42" s="14">
        <f t="shared" si="31"/>
        <v>0</v>
      </c>
      <c r="K42" s="14">
        <f t="shared" si="32"/>
        <v>0</v>
      </c>
      <c r="L42" s="14">
        <f t="shared" si="33"/>
        <v>0</v>
      </c>
      <c r="M42" s="14">
        <f>IF(E42=0,0,IF(I42=0,0,O42/E42))</f>
        <v>0</v>
      </c>
      <c r="N42" s="14">
        <v>0</v>
      </c>
      <c r="O42" s="14">
        <f>SUM(O39:O41)</f>
        <v>0</v>
      </c>
      <c r="P42" s="14">
        <f>SUM(P39:P41)</f>
        <v>0</v>
      </c>
      <c r="Q42" s="14">
        <f>SUM(Q39:Q41)</f>
        <v>0</v>
      </c>
      <c r="R42" s="14">
        <f>SUM(R39:R41)</f>
        <v>0</v>
      </c>
      <c r="S42" s="14">
        <f>SUM(S39:S41)</f>
        <v>0</v>
      </c>
      <c r="T42" s="14">
        <f t="shared" si="35"/>
        <v>0</v>
      </c>
      <c r="U42" s="14">
        <f t="shared" si="36"/>
        <v>0</v>
      </c>
      <c r="V42" s="14">
        <f t="shared" si="37"/>
        <v>0</v>
      </c>
      <c r="W42" s="14">
        <f>W39</f>
        <v>0</v>
      </c>
      <c r="X42" s="315"/>
      <c r="Y42" s="13">
        <f t="shared" si="38"/>
        <v>0</v>
      </c>
      <c r="Z42" s="13">
        <f t="shared" si="39"/>
        <v>0</v>
      </c>
    </row>
    <row r="43" spans="1:30" ht="14.15" customHeight="1" outlineLevel="1" collapsed="1" x14ac:dyDescent="0.3">
      <c r="A43" s="8" t="str">
        <f>'Day on Day FC'!D378</f>
        <v>Feb-24</v>
      </c>
      <c r="B43" s="8" t="s">
        <v>74</v>
      </c>
      <c r="C43" s="13">
        <f>'Day on Day FC'!$H$378</f>
        <v>0</v>
      </c>
      <c r="D43" s="13">
        <f>'Day on Day FC'!$AG$378</f>
        <v>0</v>
      </c>
      <c r="E43" s="13">
        <f>'Day on Day FC'!$L$378</f>
        <v>0</v>
      </c>
      <c r="F43" s="13">
        <f>'Day on Day FC'!$AK$378</f>
        <v>0</v>
      </c>
      <c r="G43" s="9" t="str">
        <f t="shared" si="17"/>
        <v>NA</v>
      </c>
      <c r="H43" s="9" t="str">
        <f t="shared" si="18"/>
        <v>NA</v>
      </c>
      <c r="I43" s="13">
        <v>0</v>
      </c>
      <c r="J43" s="13">
        <f t="shared" si="31"/>
        <v>0</v>
      </c>
      <c r="K43" s="13">
        <f t="shared" si="32"/>
        <v>0</v>
      </c>
      <c r="L43" s="13">
        <f t="shared" si="33"/>
        <v>0</v>
      </c>
      <c r="M43" s="13">
        <f t="shared" ref="M43:M44" si="41">IF(E43=0,0,IF(I43=0,0,W43/I43))</f>
        <v>0</v>
      </c>
      <c r="N43" s="13">
        <v>0</v>
      </c>
      <c r="O43" s="13">
        <f t="shared" si="30"/>
        <v>0</v>
      </c>
      <c r="P43" s="13">
        <f t="shared" si="30"/>
        <v>0</v>
      </c>
      <c r="Q43" s="13"/>
      <c r="R43" s="13"/>
      <c r="S43" s="13"/>
      <c r="T43" s="13">
        <f t="shared" si="35"/>
        <v>0</v>
      </c>
      <c r="U43" s="13">
        <f t="shared" si="36"/>
        <v>0</v>
      </c>
      <c r="V43" s="13">
        <f t="shared" si="37"/>
        <v>0</v>
      </c>
      <c r="W43" s="13"/>
      <c r="X43" s="315"/>
      <c r="Y43" s="13">
        <f t="shared" si="38"/>
        <v>0</v>
      </c>
      <c r="Z43" s="13">
        <f t="shared" si="39"/>
        <v>0</v>
      </c>
      <c r="AC43" s="7"/>
      <c r="AD43" s="262"/>
    </row>
    <row r="44" spans="1:30" ht="14.15" customHeight="1" outlineLevel="1" x14ac:dyDescent="0.3">
      <c r="A44" s="8" t="str">
        <f>A43</f>
        <v>Feb-24</v>
      </c>
      <c r="B44" s="8" t="s">
        <v>91</v>
      </c>
      <c r="C44" s="13">
        <f>'Day on Day FC'!$I$378</f>
        <v>0</v>
      </c>
      <c r="D44" s="13">
        <f>'Day on Day FC'!$AH$378</f>
        <v>0</v>
      </c>
      <c r="E44" s="13">
        <f>'Day on Day FC'!$M$378</f>
        <v>0</v>
      </c>
      <c r="F44" s="13">
        <f>'Day on Day FC'!$AL$378</f>
        <v>0</v>
      </c>
      <c r="G44" s="9" t="str">
        <f t="shared" si="17"/>
        <v>NA</v>
      </c>
      <c r="H44" s="9" t="str">
        <f t="shared" si="18"/>
        <v>NA</v>
      </c>
      <c r="I44" s="13">
        <v>0</v>
      </c>
      <c r="J44" s="13">
        <f t="shared" si="31"/>
        <v>0</v>
      </c>
      <c r="K44" s="13">
        <f t="shared" si="32"/>
        <v>0</v>
      </c>
      <c r="L44" s="13">
        <f t="shared" si="33"/>
        <v>0</v>
      </c>
      <c r="M44" s="13">
        <f t="shared" si="41"/>
        <v>0</v>
      </c>
      <c r="N44" s="13">
        <v>0</v>
      </c>
      <c r="O44" s="13">
        <f t="shared" si="30"/>
        <v>0</v>
      </c>
      <c r="P44" s="13">
        <f t="shared" si="30"/>
        <v>0</v>
      </c>
      <c r="Q44" s="13"/>
      <c r="R44" s="13"/>
      <c r="S44" s="13"/>
      <c r="T44" s="13">
        <f t="shared" si="35"/>
        <v>0</v>
      </c>
      <c r="U44" s="13">
        <f t="shared" si="36"/>
        <v>0</v>
      </c>
      <c r="V44" s="13">
        <f t="shared" si="37"/>
        <v>0</v>
      </c>
      <c r="W44" s="13"/>
      <c r="X44" s="315"/>
      <c r="Y44" s="13">
        <f t="shared" si="38"/>
        <v>0</v>
      </c>
      <c r="Z44" s="13">
        <f t="shared" si="39"/>
        <v>0</v>
      </c>
      <c r="AC44" s="7"/>
      <c r="AD44" s="262"/>
    </row>
    <row r="45" spans="1:30" ht="14.15" customHeight="1" outlineLevel="1" x14ac:dyDescent="0.3">
      <c r="A45" s="8" t="str">
        <f>A44</f>
        <v>Feb-24</v>
      </c>
      <c r="B45" s="8" t="s">
        <v>158</v>
      </c>
      <c r="C45" s="13">
        <f>'Day on Day FC'!$J$378</f>
        <v>0</v>
      </c>
      <c r="D45" s="13">
        <f>'Day on Day FC'!$AI$378</f>
        <v>0</v>
      </c>
      <c r="E45" s="13">
        <f>'Day on Day FC'!$N$378</f>
        <v>0</v>
      </c>
      <c r="F45" s="13">
        <f>'Day on Day FC'!$AM$378</f>
        <v>0</v>
      </c>
      <c r="G45" s="9" t="str">
        <f t="shared" si="17"/>
        <v>NA</v>
      </c>
      <c r="H45" s="9" t="str">
        <f t="shared" si="18"/>
        <v>NA</v>
      </c>
      <c r="I45" s="13">
        <v>0</v>
      </c>
      <c r="J45" s="13">
        <f t="shared" si="31"/>
        <v>0</v>
      </c>
      <c r="K45" s="13">
        <f t="shared" si="32"/>
        <v>0</v>
      </c>
      <c r="L45" s="13">
        <f t="shared" si="33"/>
        <v>0</v>
      </c>
      <c r="M45" s="13">
        <f>IF(E45=0,0,IF(I45=0,0,W45/I45))</f>
        <v>0</v>
      </c>
      <c r="N45" s="13">
        <v>0</v>
      </c>
      <c r="O45" s="13">
        <f t="shared" si="30"/>
        <v>0</v>
      </c>
      <c r="P45" s="13">
        <f t="shared" si="30"/>
        <v>0</v>
      </c>
      <c r="Q45" s="13"/>
      <c r="R45" s="13"/>
      <c r="S45" s="13"/>
      <c r="T45" s="13">
        <f t="shared" si="35"/>
        <v>0</v>
      </c>
      <c r="U45" s="13">
        <f t="shared" si="36"/>
        <v>0</v>
      </c>
      <c r="V45" s="13">
        <f t="shared" si="37"/>
        <v>0</v>
      </c>
      <c r="W45" s="13"/>
      <c r="X45" s="315"/>
      <c r="Y45" s="13">
        <f t="shared" si="38"/>
        <v>0</v>
      </c>
      <c r="Z45" s="13">
        <f t="shared" si="39"/>
        <v>0</v>
      </c>
      <c r="AC45" s="7"/>
      <c r="AD45" s="262"/>
    </row>
    <row r="46" spans="1:30" s="7" customFormat="1" ht="14.15" customHeight="1" outlineLevel="1" x14ac:dyDescent="0.3">
      <c r="A46" s="10" t="str">
        <f>A45</f>
        <v>Feb-24</v>
      </c>
      <c r="B46" s="10" t="s">
        <v>9</v>
      </c>
      <c r="C46" s="14">
        <f>SUM(C43:C45)-C45</f>
        <v>0</v>
      </c>
      <c r="D46" s="14">
        <f>SUM(D43:D45)-D45</f>
        <v>0</v>
      </c>
      <c r="E46" s="14">
        <f>SUM(E43:E45)-E45</f>
        <v>0</v>
      </c>
      <c r="F46" s="14">
        <f>SUM(F43:F45)-F45</f>
        <v>0</v>
      </c>
      <c r="G46" s="11" t="str">
        <f t="shared" si="17"/>
        <v>NA</v>
      </c>
      <c r="H46" s="11" t="str">
        <f t="shared" si="18"/>
        <v>NA</v>
      </c>
      <c r="I46" s="14">
        <f>SUM(I43:I45)-I45</f>
        <v>0</v>
      </c>
      <c r="J46" s="14">
        <f t="shared" si="31"/>
        <v>0</v>
      </c>
      <c r="K46" s="14">
        <f t="shared" si="32"/>
        <v>0</v>
      </c>
      <c r="L46" s="14">
        <f t="shared" si="33"/>
        <v>0</v>
      </c>
      <c r="M46" s="14">
        <f>IF(E46=0,0,IF(I46=0,0,O46/E46))</f>
        <v>0</v>
      </c>
      <c r="N46" s="14">
        <v>0</v>
      </c>
      <c r="O46" s="14">
        <f>SUM(O43:O45)</f>
        <v>0</v>
      </c>
      <c r="P46" s="14">
        <f>SUM(P43:P45)</f>
        <v>0</v>
      </c>
      <c r="Q46" s="14">
        <f>SUM(Q43:Q45)</f>
        <v>0</v>
      </c>
      <c r="R46" s="14">
        <f>SUM(R43:R45)</f>
        <v>0</v>
      </c>
      <c r="S46" s="14">
        <f>SUM(S43:S45)</f>
        <v>0</v>
      </c>
      <c r="T46" s="14">
        <f t="shared" si="35"/>
        <v>0</v>
      </c>
      <c r="U46" s="14">
        <f t="shared" si="36"/>
        <v>0</v>
      </c>
      <c r="V46" s="14">
        <f t="shared" si="37"/>
        <v>0</v>
      </c>
      <c r="W46" s="14">
        <f>W43</f>
        <v>0</v>
      </c>
      <c r="X46" s="315"/>
      <c r="Y46" s="13">
        <f t="shared" si="38"/>
        <v>0</v>
      </c>
      <c r="Z46" s="13">
        <f t="shared" si="39"/>
        <v>0</v>
      </c>
      <c r="AD46" s="262"/>
    </row>
    <row r="47" spans="1:30" ht="14.15" customHeight="1" outlineLevel="1" x14ac:dyDescent="0.3">
      <c r="A47" s="8" t="str">
        <f>'Day on Day FC'!D379</f>
        <v>Mar-24</v>
      </c>
      <c r="B47" s="8" t="s">
        <v>74</v>
      </c>
      <c r="C47" s="13">
        <f>'Day on Day FC'!$H$379</f>
        <v>0</v>
      </c>
      <c r="D47" s="13">
        <f>'Day on Day FC'!$AG$379</f>
        <v>0</v>
      </c>
      <c r="E47" s="13">
        <f>'Day on Day FC'!$L$379</f>
        <v>0</v>
      </c>
      <c r="F47" s="13">
        <f>'Day on Day FC'!$AK$379</f>
        <v>0</v>
      </c>
      <c r="G47" s="9" t="str">
        <f t="shared" ref="G47:G78" si="42">IF(ISERROR((E47/C47)-1),"NA",(E47/C47)-1)</f>
        <v>NA</v>
      </c>
      <c r="H47" s="9" t="str">
        <f t="shared" ref="H47:H78" si="43">IF(ISERROR((F47/D47)-1),"NA",(F47/D47)-1)</f>
        <v>NA</v>
      </c>
      <c r="I47" s="13">
        <v>0</v>
      </c>
      <c r="J47" s="13">
        <f t="shared" si="31"/>
        <v>0</v>
      </c>
      <c r="K47" s="13">
        <f t="shared" si="32"/>
        <v>0</v>
      </c>
      <c r="L47" s="13">
        <f t="shared" si="33"/>
        <v>0</v>
      </c>
      <c r="M47" s="13">
        <f t="shared" ref="M47:M48" si="44">IF(E47=0,0,IF(I47=0,0,W47/I47))</f>
        <v>0</v>
      </c>
      <c r="N47" s="13">
        <v>0</v>
      </c>
      <c r="O47" s="13">
        <f t="shared" si="30"/>
        <v>0</v>
      </c>
      <c r="P47" s="13">
        <f t="shared" si="30"/>
        <v>0</v>
      </c>
      <c r="Q47" s="13"/>
      <c r="R47" s="13"/>
      <c r="S47" s="13"/>
      <c r="T47" s="13">
        <f t="shared" si="35"/>
        <v>0</v>
      </c>
      <c r="U47" s="13">
        <f t="shared" si="36"/>
        <v>0</v>
      </c>
      <c r="V47" s="13">
        <f t="shared" si="37"/>
        <v>0</v>
      </c>
      <c r="W47" s="13"/>
      <c r="X47" s="315"/>
      <c r="Y47" s="13">
        <f t="shared" si="38"/>
        <v>0</v>
      </c>
      <c r="Z47" s="13">
        <f t="shared" si="39"/>
        <v>0</v>
      </c>
      <c r="AC47" s="7"/>
      <c r="AD47" s="263"/>
    </row>
    <row r="48" spans="1:30" ht="14.15" customHeight="1" outlineLevel="1" x14ac:dyDescent="0.3">
      <c r="A48" s="8" t="str">
        <f>A47</f>
        <v>Mar-24</v>
      </c>
      <c r="B48" s="8" t="s">
        <v>91</v>
      </c>
      <c r="C48" s="13">
        <f>'Day on Day FC'!$I$379</f>
        <v>0</v>
      </c>
      <c r="D48" s="13">
        <f>'Day on Day FC'!$AH$379</f>
        <v>0</v>
      </c>
      <c r="E48" s="13">
        <f>'Day on Day FC'!$M$379</f>
        <v>0</v>
      </c>
      <c r="F48" s="13">
        <f>'Day on Day FC'!$AL$379</f>
        <v>0</v>
      </c>
      <c r="G48" s="9" t="str">
        <f t="shared" si="42"/>
        <v>NA</v>
      </c>
      <c r="H48" s="9" t="str">
        <f t="shared" si="43"/>
        <v>NA</v>
      </c>
      <c r="I48" s="13">
        <v>0</v>
      </c>
      <c r="J48" s="13">
        <f t="shared" si="31"/>
        <v>0</v>
      </c>
      <c r="K48" s="13">
        <f t="shared" si="32"/>
        <v>0</v>
      </c>
      <c r="L48" s="13">
        <f t="shared" si="33"/>
        <v>0</v>
      </c>
      <c r="M48" s="13">
        <f t="shared" si="44"/>
        <v>0</v>
      </c>
      <c r="N48" s="13">
        <v>0</v>
      </c>
      <c r="O48" s="13">
        <f t="shared" si="30"/>
        <v>0</v>
      </c>
      <c r="P48" s="13">
        <f t="shared" si="30"/>
        <v>0</v>
      </c>
      <c r="Q48" s="13"/>
      <c r="R48" s="13"/>
      <c r="S48" s="13"/>
      <c r="T48" s="13">
        <f t="shared" si="35"/>
        <v>0</v>
      </c>
      <c r="U48" s="13">
        <f t="shared" si="36"/>
        <v>0</v>
      </c>
      <c r="V48" s="13">
        <f t="shared" si="37"/>
        <v>0</v>
      </c>
      <c r="W48" s="13"/>
      <c r="X48" s="315"/>
      <c r="Y48" s="13">
        <f t="shared" si="38"/>
        <v>0</v>
      </c>
      <c r="Z48" s="13">
        <f t="shared" si="39"/>
        <v>0</v>
      </c>
      <c r="AC48" s="7"/>
      <c r="AD48" s="262"/>
    </row>
    <row r="49" spans="1:30" ht="14.15" customHeight="1" outlineLevel="1" x14ac:dyDescent="0.25">
      <c r="A49" s="8" t="str">
        <f>A48</f>
        <v>Mar-24</v>
      </c>
      <c r="B49" s="8" t="s">
        <v>158</v>
      </c>
      <c r="C49" s="13">
        <f>'Day on Day FC'!$J$379</f>
        <v>0</v>
      </c>
      <c r="D49" s="13">
        <f>'Day on Day FC'!$AI$379</f>
        <v>0</v>
      </c>
      <c r="E49" s="13">
        <f>'Day on Day FC'!$N$379</f>
        <v>0</v>
      </c>
      <c r="F49" s="13">
        <f>'Day on Day FC'!$AM$379</f>
        <v>0</v>
      </c>
      <c r="G49" s="9" t="str">
        <f t="shared" si="42"/>
        <v>NA</v>
      </c>
      <c r="H49" s="9" t="str">
        <f t="shared" si="43"/>
        <v>NA</v>
      </c>
      <c r="I49" s="13">
        <v>0</v>
      </c>
      <c r="J49" s="13">
        <f t="shared" si="31"/>
        <v>0</v>
      </c>
      <c r="K49" s="13">
        <f t="shared" si="32"/>
        <v>0</v>
      </c>
      <c r="L49" s="13">
        <f t="shared" si="33"/>
        <v>0</v>
      </c>
      <c r="M49" s="13">
        <f>IF(E49=0,0,IF(I49=0,0,W49/I49))</f>
        <v>0</v>
      </c>
      <c r="N49" s="13">
        <v>0</v>
      </c>
      <c r="O49" s="13">
        <f t="shared" si="30"/>
        <v>0</v>
      </c>
      <c r="P49" s="13">
        <f t="shared" si="30"/>
        <v>0</v>
      </c>
      <c r="Q49" s="13"/>
      <c r="R49" s="13"/>
      <c r="S49" s="13"/>
      <c r="T49" s="13">
        <f t="shared" si="35"/>
        <v>0</v>
      </c>
      <c r="U49" s="13">
        <f t="shared" si="36"/>
        <v>0</v>
      </c>
      <c r="V49" s="13">
        <f t="shared" si="37"/>
        <v>0</v>
      </c>
      <c r="W49" s="13"/>
      <c r="X49" s="315"/>
      <c r="Y49" s="13">
        <f t="shared" si="38"/>
        <v>0</v>
      </c>
      <c r="Z49" s="13">
        <f t="shared" si="39"/>
        <v>0</v>
      </c>
      <c r="AC49" s="289"/>
      <c r="AD49" s="263"/>
    </row>
    <row r="50" spans="1:30" s="7" customFormat="1" ht="14.15" customHeight="1" outlineLevel="1" x14ac:dyDescent="0.3">
      <c r="A50" s="10" t="str">
        <f>A49</f>
        <v>Mar-24</v>
      </c>
      <c r="B50" s="10" t="s">
        <v>9</v>
      </c>
      <c r="C50" s="14">
        <f>SUM(C47:C49)-C49</f>
        <v>0</v>
      </c>
      <c r="D50" s="14">
        <f>SUM(D47:D49)-D49</f>
        <v>0</v>
      </c>
      <c r="E50" s="14">
        <f>SUM(E47:E49)-E49</f>
        <v>0</v>
      </c>
      <c r="F50" s="14">
        <f>SUM(F47:F49)-F49</f>
        <v>0</v>
      </c>
      <c r="G50" s="11" t="str">
        <f t="shared" si="42"/>
        <v>NA</v>
      </c>
      <c r="H50" s="11" t="str">
        <f t="shared" si="43"/>
        <v>NA</v>
      </c>
      <c r="I50" s="14">
        <f>SUM(I47:I49)-I49</f>
        <v>0</v>
      </c>
      <c r="J50" s="14">
        <f t="shared" si="31"/>
        <v>0</v>
      </c>
      <c r="K50" s="14">
        <f t="shared" si="32"/>
        <v>0</v>
      </c>
      <c r="L50" s="14">
        <f t="shared" si="33"/>
        <v>0</v>
      </c>
      <c r="M50" s="14">
        <f>IF(E50=0,0,IF(I50=0,0,O50/E50))</f>
        <v>0</v>
      </c>
      <c r="N50" s="14">
        <v>0</v>
      </c>
      <c r="O50" s="14">
        <f>SUM(O47:O49)</f>
        <v>0</v>
      </c>
      <c r="P50" s="14">
        <f>SUM(P47:P49)</f>
        <v>0</v>
      </c>
      <c r="Q50" s="14">
        <f>SUM(Q47:Q49)</f>
        <v>0</v>
      </c>
      <c r="R50" s="14">
        <f>SUM(R47:R49)</f>
        <v>0</v>
      </c>
      <c r="S50" s="14">
        <f>SUM(S47:S49)</f>
        <v>0</v>
      </c>
      <c r="T50" s="14">
        <f t="shared" si="35"/>
        <v>0</v>
      </c>
      <c r="U50" s="14">
        <f t="shared" si="36"/>
        <v>0</v>
      </c>
      <c r="V50" s="14">
        <f t="shared" si="37"/>
        <v>0</v>
      </c>
      <c r="W50" s="14">
        <f>W47</f>
        <v>0</v>
      </c>
      <c r="X50" s="315"/>
      <c r="Y50" s="13">
        <f t="shared" si="38"/>
        <v>0</v>
      </c>
      <c r="Z50" s="13">
        <f t="shared" si="39"/>
        <v>0</v>
      </c>
      <c r="AC50" s="289"/>
      <c r="AD50" s="263"/>
    </row>
    <row r="51" spans="1:30" ht="14.15" customHeight="1" x14ac:dyDescent="0.25">
      <c r="A51" s="8" t="s">
        <v>51</v>
      </c>
      <c r="B51" s="8" t="s">
        <v>74</v>
      </c>
      <c r="C51" s="13">
        <f t="shared" ref="C51:F53" si="45">C3+C7+C11</f>
        <v>39</v>
      </c>
      <c r="D51" s="13">
        <f t="shared" si="45"/>
        <v>0</v>
      </c>
      <c r="E51" s="13">
        <f t="shared" si="45"/>
        <v>0</v>
      </c>
      <c r="F51" s="13">
        <f t="shared" si="45"/>
        <v>0</v>
      </c>
      <c r="G51" s="9">
        <f t="shared" si="42"/>
        <v>-1</v>
      </c>
      <c r="H51" s="9" t="str">
        <f t="shared" si="43"/>
        <v>NA</v>
      </c>
      <c r="I51" s="13">
        <f>I3+I7+I11</f>
        <v>0</v>
      </c>
      <c r="J51" s="13">
        <f t="shared" ref="J51:J66" si="46">C51-D51</f>
        <v>39</v>
      </c>
      <c r="K51" s="13">
        <f t="shared" ref="K51:K66" si="47">E51-F51</f>
        <v>0</v>
      </c>
      <c r="L51" s="13">
        <f t="shared" ref="L51:L66" si="48">E51-I51</f>
        <v>0</v>
      </c>
      <c r="M51" s="13">
        <f t="shared" ref="M51:M52" si="49">IF(E51=0,0,IF(I51=0,0,W51/I51))</f>
        <v>0</v>
      </c>
      <c r="N51" s="13">
        <v>0</v>
      </c>
      <c r="O51" s="13">
        <f t="shared" ref="O51:P53" si="50">M51*E51</f>
        <v>0</v>
      </c>
      <c r="P51" s="13">
        <f t="shared" si="50"/>
        <v>0</v>
      </c>
      <c r="Q51" s="13">
        <f t="shared" ref="Q51:R53" si="51">Q3+Q7+Q11</f>
        <v>0</v>
      </c>
      <c r="R51" s="13">
        <f t="shared" si="51"/>
        <v>0</v>
      </c>
      <c r="S51" s="13">
        <f>S3+S7+S11</f>
        <v>0</v>
      </c>
      <c r="T51" s="13">
        <f t="shared" si="35"/>
        <v>39</v>
      </c>
      <c r="U51" s="13">
        <f t="shared" si="36"/>
        <v>0</v>
      </c>
      <c r="V51" s="13">
        <f t="shared" si="37"/>
        <v>0</v>
      </c>
      <c r="W51" s="13">
        <f>W3+W7+W11</f>
        <v>0</v>
      </c>
      <c r="X51" s="315"/>
      <c r="Y51" s="13">
        <f t="shared" si="38"/>
        <v>-39</v>
      </c>
      <c r="Z51" s="13">
        <f t="shared" si="39"/>
        <v>0</v>
      </c>
      <c r="AC51" s="289"/>
      <c r="AD51" s="263"/>
    </row>
    <row r="52" spans="1:30" ht="14.15" customHeight="1" x14ac:dyDescent="0.3">
      <c r="A52" s="8" t="str">
        <f>A51</f>
        <v>Q1</v>
      </c>
      <c r="B52" s="8" t="s">
        <v>91</v>
      </c>
      <c r="C52" s="13">
        <f t="shared" si="45"/>
        <v>62</v>
      </c>
      <c r="D52" s="13">
        <f t="shared" si="45"/>
        <v>0</v>
      </c>
      <c r="E52" s="13">
        <f t="shared" si="45"/>
        <v>0</v>
      </c>
      <c r="F52" s="13">
        <f t="shared" si="45"/>
        <v>0</v>
      </c>
      <c r="G52" s="9">
        <f t="shared" si="42"/>
        <v>-1</v>
      </c>
      <c r="H52" s="9" t="str">
        <f t="shared" si="43"/>
        <v>NA</v>
      </c>
      <c r="I52" s="13">
        <f>I4+I8+I12</f>
        <v>0</v>
      </c>
      <c r="J52" s="13">
        <f t="shared" si="46"/>
        <v>62</v>
      </c>
      <c r="K52" s="13">
        <f t="shared" si="47"/>
        <v>0</v>
      </c>
      <c r="L52" s="13">
        <f t="shared" si="48"/>
        <v>0</v>
      </c>
      <c r="M52" s="13">
        <f t="shared" si="49"/>
        <v>0</v>
      </c>
      <c r="N52" s="13">
        <v>0</v>
      </c>
      <c r="O52" s="13">
        <f t="shared" si="50"/>
        <v>0</v>
      </c>
      <c r="P52" s="13">
        <f t="shared" si="50"/>
        <v>0</v>
      </c>
      <c r="Q52" s="13">
        <f t="shared" si="51"/>
        <v>0</v>
      </c>
      <c r="R52" s="13">
        <f t="shared" si="51"/>
        <v>0</v>
      </c>
      <c r="S52" s="13">
        <f>S4+S8+S12</f>
        <v>0</v>
      </c>
      <c r="T52" s="13">
        <f t="shared" si="35"/>
        <v>62</v>
      </c>
      <c r="U52" s="13">
        <f t="shared" si="36"/>
        <v>0</v>
      </c>
      <c r="V52" s="13">
        <f t="shared" si="37"/>
        <v>0</v>
      </c>
      <c r="W52" s="13">
        <f>W4+W8+W12</f>
        <v>0</v>
      </c>
      <c r="X52" s="315"/>
      <c r="Y52" s="13">
        <f t="shared" si="38"/>
        <v>-62</v>
      </c>
      <c r="Z52" s="13">
        <f t="shared" si="39"/>
        <v>0</v>
      </c>
      <c r="AC52" s="7"/>
      <c r="AD52" s="263"/>
    </row>
    <row r="53" spans="1:30" ht="14.15" customHeight="1" x14ac:dyDescent="0.3">
      <c r="A53" s="8" t="str">
        <f>A52</f>
        <v>Q1</v>
      </c>
      <c r="B53" s="8" t="s">
        <v>158</v>
      </c>
      <c r="C53" s="13">
        <f t="shared" si="45"/>
        <v>4488</v>
      </c>
      <c r="D53" s="13">
        <f t="shared" si="45"/>
        <v>0</v>
      </c>
      <c r="E53" s="13">
        <f t="shared" si="45"/>
        <v>0</v>
      </c>
      <c r="F53" s="13">
        <f t="shared" si="45"/>
        <v>0</v>
      </c>
      <c r="G53" s="9">
        <f t="shared" si="42"/>
        <v>-1</v>
      </c>
      <c r="H53" s="9" t="str">
        <f t="shared" si="43"/>
        <v>NA</v>
      </c>
      <c r="I53" s="13">
        <f>I5+I9+I13</f>
        <v>0</v>
      </c>
      <c r="J53" s="13">
        <f t="shared" si="46"/>
        <v>4488</v>
      </c>
      <c r="K53" s="13">
        <f t="shared" si="47"/>
        <v>0</v>
      </c>
      <c r="L53" s="13">
        <f t="shared" si="48"/>
        <v>0</v>
      </c>
      <c r="M53" s="13">
        <f>IF(E53=0,0,IF(I53=0,0,W53/I53))</f>
        <v>0</v>
      </c>
      <c r="N53" s="13">
        <v>0</v>
      </c>
      <c r="O53" s="13">
        <f t="shared" si="50"/>
        <v>0</v>
      </c>
      <c r="P53" s="13">
        <f t="shared" si="50"/>
        <v>0</v>
      </c>
      <c r="Q53" s="13">
        <f t="shared" si="51"/>
        <v>0</v>
      </c>
      <c r="R53" s="13">
        <f t="shared" si="51"/>
        <v>0</v>
      </c>
      <c r="S53" s="13">
        <f>S5+S9+S13</f>
        <v>0</v>
      </c>
      <c r="T53" s="13">
        <f t="shared" si="35"/>
        <v>4488</v>
      </c>
      <c r="U53" s="13">
        <f t="shared" si="36"/>
        <v>0</v>
      </c>
      <c r="V53" s="13">
        <f t="shared" si="37"/>
        <v>0</v>
      </c>
      <c r="W53" s="13">
        <f>W5+W9+W13</f>
        <v>0</v>
      </c>
      <c r="X53" s="315"/>
      <c r="Y53" s="13">
        <f t="shared" si="38"/>
        <v>-4488</v>
      </c>
      <c r="Z53" s="13">
        <f t="shared" si="39"/>
        <v>0</v>
      </c>
      <c r="AC53" s="7"/>
      <c r="AD53" s="262"/>
    </row>
    <row r="54" spans="1:30" s="7" customFormat="1" ht="14.15" customHeight="1" x14ac:dyDescent="0.3">
      <c r="A54" s="10" t="str">
        <f>A53</f>
        <v>Q1</v>
      </c>
      <c r="B54" s="10" t="s">
        <v>9</v>
      </c>
      <c r="C54" s="14">
        <f>SUM(C51:C53)-C53</f>
        <v>101</v>
      </c>
      <c r="D54" s="14">
        <f>SUM(D51:D53)-D53</f>
        <v>0</v>
      </c>
      <c r="E54" s="14">
        <f>SUM(E51:E53)-E53</f>
        <v>0</v>
      </c>
      <c r="F54" s="14">
        <f>SUM(F51:F53)-F53</f>
        <v>0</v>
      </c>
      <c r="G54" s="11">
        <f t="shared" si="42"/>
        <v>-1</v>
      </c>
      <c r="H54" s="11" t="str">
        <f t="shared" si="43"/>
        <v>NA</v>
      </c>
      <c r="I54" s="14">
        <f>SUM(I51:I53)-I53</f>
        <v>0</v>
      </c>
      <c r="J54" s="14">
        <f t="shared" si="46"/>
        <v>101</v>
      </c>
      <c r="K54" s="14">
        <f t="shared" si="47"/>
        <v>0</v>
      </c>
      <c r="L54" s="14">
        <f t="shared" si="48"/>
        <v>0</v>
      </c>
      <c r="M54" s="14">
        <f>IF(E54=0,0,IF(I54=0,0,O54/E54))</f>
        <v>0</v>
      </c>
      <c r="N54" s="14">
        <v>0</v>
      </c>
      <c r="O54" s="14">
        <f>SUM(O51:O53)</f>
        <v>0</v>
      </c>
      <c r="P54" s="14">
        <f>SUM(P51:P53)</f>
        <v>0</v>
      </c>
      <c r="Q54" s="14">
        <f>SUM(Q51:Q53)-Q53</f>
        <v>0</v>
      </c>
      <c r="R54" s="14">
        <f>SUM(R51:R53)-R53</f>
        <v>0</v>
      </c>
      <c r="S54" s="14">
        <f>SUM(S51:S53)-S53</f>
        <v>0</v>
      </c>
      <c r="T54" s="14">
        <f t="shared" si="35"/>
        <v>101</v>
      </c>
      <c r="U54" s="14">
        <f t="shared" si="36"/>
        <v>0</v>
      </c>
      <c r="V54" s="14">
        <f t="shared" si="37"/>
        <v>0</v>
      </c>
      <c r="W54" s="14">
        <f>SUM(W51:W53)</f>
        <v>0</v>
      </c>
      <c r="X54" s="315"/>
      <c r="Y54" s="13">
        <f t="shared" si="38"/>
        <v>-101</v>
      </c>
      <c r="Z54" s="13">
        <f t="shared" si="39"/>
        <v>0</v>
      </c>
      <c r="AB54" s="267"/>
      <c r="AC54" s="160"/>
      <c r="AD54" s="268"/>
    </row>
    <row r="55" spans="1:30" ht="14.15" customHeight="1" outlineLevel="1" x14ac:dyDescent="0.25">
      <c r="A55" s="8" t="s">
        <v>52</v>
      </c>
      <c r="B55" s="8" t="s">
        <v>74</v>
      </c>
      <c r="C55" s="13">
        <f t="shared" ref="C55:F57" si="52">C15+C19+C23</f>
        <v>0</v>
      </c>
      <c r="D55" s="13">
        <f t="shared" si="52"/>
        <v>0</v>
      </c>
      <c r="E55" s="13">
        <f t="shared" si="52"/>
        <v>0</v>
      </c>
      <c r="F55" s="13">
        <f t="shared" si="52"/>
        <v>0</v>
      </c>
      <c r="G55" s="9" t="str">
        <f t="shared" si="42"/>
        <v>NA</v>
      </c>
      <c r="H55" s="9" t="str">
        <f t="shared" si="43"/>
        <v>NA</v>
      </c>
      <c r="I55" s="13">
        <f>I15+I19+I23</f>
        <v>0</v>
      </c>
      <c r="J55" s="13">
        <f t="shared" si="46"/>
        <v>0</v>
      </c>
      <c r="K55" s="13">
        <f t="shared" si="47"/>
        <v>0</v>
      </c>
      <c r="L55" s="13">
        <f t="shared" si="48"/>
        <v>0</v>
      </c>
      <c r="M55" s="13">
        <f t="shared" ref="M55:M56" si="53">IF(E55=0,0,IF(I55=0,0,W55/I55))</f>
        <v>0</v>
      </c>
      <c r="N55" s="13">
        <v>0</v>
      </c>
      <c r="O55" s="13">
        <f t="shared" ref="O55:P57" si="54">M55*E55</f>
        <v>0</v>
      </c>
      <c r="P55" s="13">
        <f t="shared" si="54"/>
        <v>0</v>
      </c>
      <c r="Q55" s="13">
        <f t="shared" ref="Q55:R57" si="55">Q15+Q19+Q23</f>
        <v>0</v>
      </c>
      <c r="R55" s="13">
        <f t="shared" si="55"/>
        <v>0</v>
      </c>
      <c r="S55" s="13">
        <f>S15+S19+S23</f>
        <v>0</v>
      </c>
      <c r="T55" s="13">
        <f t="shared" si="35"/>
        <v>0</v>
      </c>
      <c r="U55" s="13">
        <f t="shared" si="36"/>
        <v>0</v>
      </c>
      <c r="V55" s="13">
        <f t="shared" si="37"/>
        <v>0</v>
      </c>
      <c r="W55" s="13">
        <f>W15+W19+W23</f>
        <v>0</v>
      </c>
      <c r="X55" s="315"/>
      <c r="Y55" s="13">
        <f t="shared" si="38"/>
        <v>0</v>
      </c>
      <c r="Z55" s="13">
        <f t="shared" si="39"/>
        <v>0</v>
      </c>
    </row>
    <row r="56" spans="1:30" ht="14.15" customHeight="1" outlineLevel="1" x14ac:dyDescent="0.3">
      <c r="A56" s="8" t="str">
        <f>A55</f>
        <v>Q2</v>
      </c>
      <c r="B56" s="8" t="s">
        <v>91</v>
      </c>
      <c r="C56" s="13">
        <f t="shared" si="52"/>
        <v>0</v>
      </c>
      <c r="D56" s="13">
        <f t="shared" si="52"/>
        <v>0</v>
      </c>
      <c r="E56" s="13">
        <f t="shared" si="52"/>
        <v>0</v>
      </c>
      <c r="F56" s="13">
        <f t="shared" si="52"/>
        <v>0</v>
      </c>
      <c r="G56" s="9" t="str">
        <f t="shared" si="42"/>
        <v>NA</v>
      </c>
      <c r="H56" s="9" t="str">
        <f t="shared" si="43"/>
        <v>NA</v>
      </c>
      <c r="I56" s="13">
        <f>I16+I20+I24</f>
        <v>0</v>
      </c>
      <c r="J56" s="13">
        <f t="shared" si="46"/>
        <v>0</v>
      </c>
      <c r="K56" s="13">
        <f t="shared" si="47"/>
        <v>0</v>
      </c>
      <c r="L56" s="13">
        <f t="shared" si="48"/>
        <v>0</v>
      </c>
      <c r="M56" s="13">
        <f t="shared" si="53"/>
        <v>0</v>
      </c>
      <c r="N56" s="13">
        <v>0</v>
      </c>
      <c r="O56" s="13">
        <f t="shared" si="54"/>
        <v>0</v>
      </c>
      <c r="P56" s="13">
        <f t="shared" si="54"/>
        <v>0</v>
      </c>
      <c r="Q56" s="13">
        <f t="shared" si="55"/>
        <v>0</v>
      </c>
      <c r="R56" s="13">
        <f t="shared" si="55"/>
        <v>0</v>
      </c>
      <c r="S56" s="13">
        <f>S16+S20+S24</f>
        <v>0</v>
      </c>
      <c r="T56" s="13">
        <f t="shared" si="35"/>
        <v>0</v>
      </c>
      <c r="U56" s="13">
        <f t="shared" si="36"/>
        <v>0</v>
      </c>
      <c r="V56" s="13">
        <f t="shared" si="37"/>
        <v>0</v>
      </c>
      <c r="W56" s="13">
        <f>W16+W20+W24</f>
        <v>0</v>
      </c>
      <c r="X56" s="315"/>
      <c r="Y56" s="13">
        <f t="shared" si="38"/>
        <v>0</v>
      </c>
      <c r="Z56" s="13">
        <f t="shared" si="39"/>
        <v>0</v>
      </c>
      <c r="AC56" s="7"/>
    </row>
    <row r="57" spans="1:30" ht="14.15" customHeight="1" outlineLevel="1" x14ac:dyDescent="0.25">
      <c r="A57" s="8" t="str">
        <f>A56</f>
        <v>Q2</v>
      </c>
      <c r="B57" s="8" t="s">
        <v>158</v>
      </c>
      <c r="C57" s="13">
        <f t="shared" si="52"/>
        <v>0</v>
      </c>
      <c r="D57" s="13">
        <f t="shared" si="52"/>
        <v>0</v>
      </c>
      <c r="E57" s="13">
        <f t="shared" si="52"/>
        <v>0</v>
      </c>
      <c r="F57" s="13">
        <f t="shared" si="52"/>
        <v>0</v>
      </c>
      <c r="G57" s="9" t="str">
        <f t="shared" si="42"/>
        <v>NA</v>
      </c>
      <c r="H57" s="9" t="str">
        <f t="shared" si="43"/>
        <v>NA</v>
      </c>
      <c r="I57" s="13">
        <f>I17+I21+I25</f>
        <v>0</v>
      </c>
      <c r="J57" s="13">
        <f t="shared" si="46"/>
        <v>0</v>
      </c>
      <c r="K57" s="13">
        <f t="shared" si="47"/>
        <v>0</v>
      </c>
      <c r="L57" s="13">
        <f t="shared" si="48"/>
        <v>0</v>
      </c>
      <c r="M57" s="13">
        <f>IF(E57=0,0,IF(I57=0,0,W57/I57))</f>
        <v>0</v>
      </c>
      <c r="N57" s="13">
        <v>0</v>
      </c>
      <c r="O57" s="13">
        <f t="shared" si="54"/>
        <v>0</v>
      </c>
      <c r="P57" s="13">
        <f t="shared" si="54"/>
        <v>0</v>
      </c>
      <c r="Q57" s="13">
        <f t="shared" si="55"/>
        <v>0</v>
      </c>
      <c r="R57" s="13">
        <f t="shared" si="55"/>
        <v>0</v>
      </c>
      <c r="S57" s="13">
        <f>S17+S21+S25</f>
        <v>0</v>
      </c>
      <c r="T57" s="13">
        <f t="shared" si="35"/>
        <v>0</v>
      </c>
      <c r="U57" s="13">
        <f t="shared" si="36"/>
        <v>0</v>
      </c>
      <c r="V57" s="13">
        <f t="shared" si="37"/>
        <v>0</v>
      </c>
      <c r="W57" s="13">
        <f>W17+W21+W25</f>
        <v>0</v>
      </c>
      <c r="X57" s="315"/>
      <c r="Y57" s="13">
        <f t="shared" si="38"/>
        <v>0</v>
      </c>
      <c r="Z57" s="13">
        <f t="shared" si="39"/>
        <v>0</v>
      </c>
    </row>
    <row r="58" spans="1:30" s="7" customFormat="1" ht="14.15" customHeight="1" outlineLevel="1" x14ac:dyDescent="0.3">
      <c r="A58" s="10" t="str">
        <f>A57</f>
        <v>Q2</v>
      </c>
      <c r="B58" s="10" t="s">
        <v>9</v>
      </c>
      <c r="C58" s="14">
        <f>SUM(C55:C57)-C57</f>
        <v>0</v>
      </c>
      <c r="D58" s="14">
        <f>SUM(D55:D57)-D57</f>
        <v>0</v>
      </c>
      <c r="E58" s="14">
        <f>SUM(E55:E57)-E57</f>
        <v>0</v>
      </c>
      <c r="F58" s="14">
        <f>SUM(F55:F57)-F57</f>
        <v>0</v>
      </c>
      <c r="G58" s="11" t="str">
        <f t="shared" si="42"/>
        <v>NA</v>
      </c>
      <c r="H58" s="11" t="str">
        <f t="shared" si="43"/>
        <v>NA</v>
      </c>
      <c r="I58" s="14">
        <f>SUM(I55:I57)-I57</f>
        <v>0</v>
      </c>
      <c r="J58" s="14">
        <f t="shared" si="46"/>
        <v>0</v>
      </c>
      <c r="K58" s="14">
        <f t="shared" si="47"/>
        <v>0</v>
      </c>
      <c r="L58" s="14">
        <f t="shared" si="48"/>
        <v>0</v>
      </c>
      <c r="M58" s="14">
        <f>IF(E58=0,0,IF(I58=0,0,O58/E58))</f>
        <v>0</v>
      </c>
      <c r="N58" s="14">
        <v>0</v>
      </c>
      <c r="O58" s="14">
        <f>SUM(O55:O57)</f>
        <v>0</v>
      </c>
      <c r="P58" s="14">
        <f>SUM(P55:P57)</f>
        <v>0</v>
      </c>
      <c r="Q58" s="14">
        <f>SUM(Q55:Q57)-Q57</f>
        <v>0</v>
      </c>
      <c r="R58" s="14">
        <f>SUM(R55:R57)-R57</f>
        <v>0</v>
      </c>
      <c r="S58" s="14">
        <f>SUM(S55:S57)-S57</f>
        <v>0</v>
      </c>
      <c r="T58" s="14">
        <f t="shared" si="35"/>
        <v>0</v>
      </c>
      <c r="U58" s="14">
        <f t="shared" si="36"/>
        <v>0</v>
      </c>
      <c r="V58" s="14">
        <f t="shared" si="37"/>
        <v>0</v>
      </c>
      <c r="W58" s="14">
        <f>SUM(W55:W57)</f>
        <v>0</v>
      </c>
      <c r="X58" s="315"/>
      <c r="Y58" s="13">
        <f t="shared" si="38"/>
        <v>0</v>
      </c>
      <c r="Z58" s="13">
        <f t="shared" si="39"/>
        <v>0</v>
      </c>
      <c r="AB58" s="267"/>
      <c r="AC58" s="160"/>
      <c r="AD58" s="268"/>
    </row>
    <row r="59" spans="1:30" ht="14.15" customHeight="1" outlineLevel="1" x14ac:dyDescent="0.25">
      <c r="A59" s="8" t="s">
        <v>53</v>
      </c>
      <c r="B59" s="8" t="s">
        <v>74</v>
      </c>
      <c r="C59" s="13">
        <f t="shared" ref="C59:F61" si="56">C27+C31+C35</f>
        <v>0</v>
      </c>
      <c r="D59" s="13">
        <f t="shared" si="56"/>
        <v>0</v>
      </c>
      <c r="E59" s="13">
        <f t="shared" si="56"/>
        <v>0</v>
      </c>
      <c r="F59" s="13">
        <f t="shared" si="56"/>
        <v>0</v>
      </c>
      <c r="G59" s="9" t="str">
        <f t="shared" si="42"/>
        <v>NA</v>
      </c>
      <c r="H59" s="9" t="str">
        <f t="shared" si="43"/>
        <v>NA</v>
      </c>
      <c r="I59" s="13">
        <f>I27+I31+I35</f>
        <v>0</v>
      </c>
      <c r="J59" s="13">
        <f t="shared" si="46"/>
        <v>0</v>
      </c>
      <c r="K59" s="13">
        <f t="shared" si="47"/>
        <v>0</v>
      </c>
      <c r="L59" s="13">
        <f t="shared" si="48"/>
        <v>0</v>
      </c>
      <c r="M59" s="13">
        <f t="shared" ref="M59:M60" si="57">IF(E59=0,0,IF(I59=0,0,W59/I59))</f>
        <v>0</v>
      </c>
      <c r="N59" s="13">
        <v>0</v>
      </c>
      <c r="O59" s="13">
        <f t="shared" ref="O59:P61" si="58">M59*E59</f>
        <v>0</v>
      </c>
      <c r="P59" s="13">
        <f t="shared" si="58"/>
        <v>0</v>
      </c>
      <c r="Q59" s="13">
        <f t="shared" ref="Q59:R61" si="59">Q27+Q31+Q35</f>
        <v>0</v>
      </c>
      <c r="R59" s="13">
        <f t="shared" si="59"/>
        <v>0</v>
      </c>
      <c r="S59" s="13">
        <f>S27+S31+S35</f>
        <v>0</v>
      </c>
      <c r="T59" s="13">
        <f t="shared" si="35"/>
        <v>0</v>
      </c>
      <c r="U59" s="13">
        <f t="shared" si="36"/>
        <v>0</v>
      </c>
      <c r="V59" s="13">
        <f t="shared" si="37"/>
        <v>0</v>
      </c>
      <c r="W59" s="13">
        <f>W27+W31+W35</f>
        <v>0</v>
      </c>
      <c r="X59" s="315"/>
      <c r="Y59" s="13">
        <f t="shared" si="38"/>
        <v>0</v>
      </c>
      <c r="Z59" s="13">
        <f t="shared" si="39"/>
        <v>0</v>
      </c>
    </row>
    <row r="60" spans="1:30" ht="14.15" customHeight="1" outlineLevel="1" x14ac:dyDescent="0.3">
      <c r="A60" s="8" t="str">
        <f>A59</f>
        <v>Q3</v>
      </c>
      <c r="B60" s="8" t="s">
        <v>91</v>
      </c>
      <c r="C60" s="13">
        <f t="shared" si="56"/>
        <v>0</v>
      </c>
      <c r="D60" s="13">
        <f t="shared" si="56"/>
        <v>0</v>
      </c>
      <c r="E60" s="13">
        <f t="shared" si="56"/>
        <v>0</v>
      </c>
      <c r="F60" s="13">
        <f t="shared" si="56"/>
        <v>0</v>
      </c>
      <c r="G60" s="9" t="str">
        <f t="shared" si="42"/>
        <v>NA</v>
      </c>
      <c r="H60" s="9" t="str">
        <f t="shared" si="43"/>
        <v>NA</v>
      </c>
      <c r="I60" s="13">
        <f>I28+I32+I36</f>
        <v>0</v>
      </c>
      <c r="J60" s="13">
        <f t="shared" si="46"/>
        <v>0</v>
      </c>
      <c r="K60" s="13">
        <f t="shared" si="47"/>
        <v>0</v>
      </c>
      <c r="L60" s="13">
        <f t="shared" si="48"/>
        <v>0</v>
      </c>
      <c r="M60" s="13">
        <f t="shared" si="57"/>
        <v>0</v>
      </c>
      <c r="N60" s="13">
        <v>0</v>
      </c>
      <c r="O60" s="13">
        <f t="shared" si="58"/>
        <v>0</v>
      </c>
      <c r="P60" s="13">
        <f t="shared" si="58"/>
        <v>0</v>
      </c>
      <c r="Q60" s="13">
        <f t="shared" si="59"/>
        <v>0</v>
      </c>
      <c r="R60" s="13">
        <f t="shared" si="59"/>
        <v>0</v>
      </c>
      <c r="S60" s="13">
        <f>S28+S32+S36</f>
        <v>0</v>
      </c>
      <c r="T60" s="13">
        <f t="shared" si="35"/>
        <v>0</v>
      </c>
      <c r="U60" s="13">
        <f t="shared" si="36"/>
        <v>0</v>
      </c>
      <c r="V60" s="13">
        <f t="shared" si="37"/>
        <v>0</v>
      </c>
      <c r="W60" s="13">
        <f>W28+W32+W36</f>
        <v>0</v>
      </c>
      <c r="X60" s="315"/>
      <c r="Y60" s="13">
        <f t="shared" si="38"/>
        <v>0</v>
      </c>
      <c r="Z60" s="13">
        <f t="shared" si="39"/>
        <v>0</v>
      </c>
      <c r="AC60" s="7"/>
    </row>
    <row r="61" spans="1:30" ht="14.15" customHeight="1" outlineLevel="1" x14ac:dyDescent="0.25">
      <c r="A61" s="8" t="str">
        <f>A60</f>
        <v>Q3</v>
      </c>
      <c r="B61" s="8" t="s">
        <v>158</v>
      </c>
      <c r="C61" s="13">
        <f t="shared" si="56"/>
        <v>0</v>
      </c>
      <c r="D61" s="13">
        <f t="shared" si="56"/>
        <v>0</v>
      </c>
      <c r="E61" s="13">
        <f t="shared" si="56"/>
        <v>0</v>
      </c>
      <c r="F61" s="13">
        <f t="shared" si="56"/>
        <v>0</v>
      </c>
      <c r="G61" s="9" t="str">
        <f t="shared" si="42"/>
        <v>NA</v>
      </c>
      <c r="H61" s="9" t="str">
        <f t="shared" si="43"/>
        <v>NA</v>
      </c>
      <c r="I61" s="13">
        <f>I29+I33+I37</f>
        <v>0</v>
      </c>
      <c r="J61" s="13">
        <f t="shared" si="46"/>
        <v>0</v>
      </c>
      <c r="K61" s="13">
        <f t="shared" si="47"/>
        <v>0</v>
      </c>
      <c r="L61" s="13">
        <f t="shared" si="48"/>
        <v>0</v>
      </c>
      <c r="M61" s="13">
        <f>IF(E61=0,0,IF(I61=0,0,W61/I61))</f>
        <v>0</v>
      </c>
      <c r="N61" s="13">
        <v>0</v>
      </c>
      <c r="O61" s="13">
        <f t="shared" si="58"/>
        <v>0</v>
      </c>
      <c r="P61" s="13">
        <f t="shared" si="58"/>
        <v>0</v>
      </c>
      <c r="Q61" s="13">
        <f t="shared" si="59"/>
        <v>0</v>
      </c>
      <c r="R61" s="13">
        <f t="shared" si="59"/>
        <v>0</v>
      </c>
      <c r="S61" s="13">
        <f>S29+S33+S37</f>
        <v>0</v>
      </c>
      <c r="T61" s="13">
        <f t="shared" si="35"/>
        <v>0</v>
      </c>
      <c r="U61" s="13">
        <f t="shared" si="36"/>
        <v>0</v>
      </c>
      <c r="V61" s="13">
        <f t="shared" si="37"/>
        <v>0</v>
      </c>
      <c r="W61" s="13">
        <f>W29+W33+W37</f>
        <v>0</v>
      </c>
      <c r="X61" s="315"/>
      <c r="Y61" s="13">
        <f t="shared" si="38"/>
        <v>0</v>
      </c>
      <c r="Z61" s="13">
        <f t="shared" si="39"/>
        <v>0</v>
      </c>
    </row>
    <row r="62" spans="1:30" s="7" customFormat="1" ht="14.15" customHeight="1" outlineLevel="1" x14ac:dyDescent="0.3">
      <c r="A62" s="10" t="str">
        <f>A61</f>
        <v>Q3</v>
      </c>
      <c r="B62" s="10" t="s">
        <v>9</v>
      </c>
      <c r="C62" s="14">
        <f>SUM(C59:C61)-C61</f>
        <v>0</v>
      </c>
      <c r="D62" s="14">
        <f>SUM(D59:D61)-D61</f>
        <v>0</v>
      </c>
      <c r="E62" s="14">
        <f>SUM(E59:E61)-E61</f>
        <v>0</v>
      </c>
      <c r="F62" s="14">
        <f>SUM(F59:F61)-F61</f>
        <v>0</v>
      </c>
      <c r="G62" s="11" t="str">
        <f t="shared" si="42"/>
        <v>NA</v>
      </c>
      <c r="H62" s="11" t="str">
        <f t="shared" si="43"/>
        <v>NA</v>
      </c>
      <c r="I62" s="14">
        <f>SUM(I59:I61)-I61</f>
        <v>0</v>
      </c>
      <c r="J62" s="14">
        <f t="shared" si="46"/>
        <v>0</v>
      </c>
      <c r="K62" s="14">
        <f t="shared" si="47"/>
        <v>0</v>
      </c>
      <c r="L62" s="14">
        <f t="shared" si="48"/>
        <v>0</v>
      </c>
      <c r="M62" s="14">
        <f>IF(E62=0,0,IF(I62=0,0,O62/E62))</f>
        <v>0</v>
      </c>
      <c r="N62" s="14">
        <v>0</v>
      </c>
      <c r="O62" s="14">
        <f>SUM(O59:O61)</f>
        <v>0</v>
      </c>
      <c r="P62" s="14">
        <f>SUM(P59:P61)</f>
        <v>0</v>
      </c>
      <c r="Q62" s="14">
        <f>SUM(Q59:Q61)-Q61</f>
        <v>0</v>
      </c>
      <c r="R62" s="14">
        <f>SUM(R59:R61)-R61</f>
        <v>0</v>
      </c>
      <c r="S62" s="14">
        <f>SUM(S59:S61)-S61</f>
        <v>0</v>
      </c>
      <c r="T62" s="14">
        <f t="shared" si="35"/>
        <v>0</v>
      </c>
      <c r="U62" s="14">
        <f t="shared" si="36"/>
        <v>0</v>
      </c>
      <c r="V62" s="14">
        <f t="shared" si="37"/>
        <v>0</v>
      </c>
      <c r="W62" s="14">
        <f>SUM(W59:W61)</f>
        <v>0</v>
      </c>
      <c r="X62" s="315"/>
      <c r="Y62" s="13">
        <f t="shared" si="38"/>
        <v>0</v>
      </c>
      <c r="Z62" s="13">
        <f t="shared" si="39"/>
        <v>0</v>
      </c>
      <c r="AB62" s="267"/>
      <c r="AC62" s="160"/>
      <c r="AD62" s="268"/>
    </row>
    <row r="63" spans="1:30" ht="14.15" customHeight="1" outlineLevel="1" x14ac:dyDescent="0.25">
      <c r="A63" s="8" t="s">
        <v>54</v>
      </c>
      <c r="B63" s="8" t="s">
        <v>74</v>
      </c>
      <c r="C63" s="13">
        <f t="shared" ref="C63:F65" si="60">C39+C43+C47</f>
        <v>0</v>
      </c>
      <c r="D63" s="13">
        <f t="shared" si="60"/>
        <v>0</v>
      </c>
      <c r="E63" s="13">
        <f t="shared" si="60"/>
        <v>0</v>
      </c>
      <c r="F63" s="13">
        <f t="shared" si="60"/>
        <v>0</v>
      </c>
      <c r="G63" s="9" t="str">
        <f t="shared" si="42"/>
        <v>NA</v>
      </c>
      <c r="H63" s="9" t="str">
        <f t="shared" si="43"/>
        <v>NA</v>
      </c>
      <c r="I63" s="13">
        <f>I39+I43+I47</f>
        <v>0</v>
      </c>
      <c r="J63" s="13">
        <f t="shared" si="46"/>
        <v>0</v>
      </c>
      <c r="K63" s="13">
        <f t="shared" si="47"/>
        <v>0</v>
      </c>
      <c r="L63" s="13">
        <f t="shared" si="48"/>
        <v>0</v>
      </c>
      <c r="M63" s="13">
        <f t="shared" ref="M63:M64" si="61">IF(E63=0,0,IF(I63=0,0,W63/I63))</f>
        <v>0</v>
      </c>
      <c r="N63" s="13">
        <v>0</v>
      </c>
      <c r="O63" s="13">
        <f t="shared" ref="O63:P65" si="62">M63*E63</f>
        <v>0</v>
      </c>
      <c r="P63" s="13">
        <f t="shared" si="62"/>
        <v>0</v>
      </c>
      <c r="Q63" s="13">
        <f t="shared" ref="Q63:R65" si="63">Q39+Q43+Q47</f>
        <v>0</v>
      </c>
      <c r="R63" s="13">
        <f t="shared" si="63"/>
        <v>0</v>
      </c>
      <c r="S63" s="13">
        <f>S39+S43+S47</f>
        <v>0</v>
      </c>
      <c r="T63" s="13">
        <f t="shared" si="35"/>
        <v>0</v>
      </c>
      <c r="U63" s="13">
        <f t="shared" si="36"/>
        <v>0</v>
      </c>
      <c r="V63" s="13">
        <f t="shared" si="37"/>
        <v>0</v>
      </c>
      <c r="W63" s="13">
        <f>W39+W43+W47</f>
        <v>0</v>
      </c>
      <c r="X63" s="315"/>
      <c r="Y63" s="13">
        <f t="shared" si="38"/>
        <v>0</v>
      </c>
      <c r="Z63" s="13">
        <f t="shared" si="39"/>
        <v>0</v>
      </c>
    </row>
    <row r="64" spans="1:30" ht="14.15" customHeight="1" outlineLevel="1" x14ac:dyDescent="0.3">
      <c r="A64" s="8" t="str">
        <f>A63</f>
        <v>Q4</v>
      </c>
      <c r="B64" s="8" t="s">
        <v>91</v>
      </c>
      <c r="C64" s="13">
        <f t="shared" si="60"/>
        <v>0</v>
      </c>
      <c r="D64" s="13">
        <f t="shared" si="60"/>
        <v>0</v>
      </c>
      <c r="E64" s="13">
        <f t="shared" si="60"/>
        <v>0</v>
      </c>
      <c r="F64" s="13">
        <f t="shared" si="60"/>
        <v>0</v>
      </c>
      <c r="G64" s="9" t="str">
        <f t="shared" si="42"/>
        <v>NA</v>
      </c>
      <c r="H64" s="9" t="str">
        <f t="shared" si="43"/>
        <v>NA</v>
      </c>
      <c r="I64" s="13">
        <f>I40+I44+I48</f>
        <v>0</v>
      </c>
      <c r="J64" s="13">
        <f t="shared" si="46"/>
        <v>0</v>
      </c>
      <c r="K64" s="13">
        <f t="shared" si="47"/>
        <v>0</v>
      </c>
      <c r="L64" s="13">
        <f t="shared" si="48"/>
        <v>0</v>
      </c>
      <c r="M64" s="13">
        <f t="shared" si="61"/>
        <v>0</v>
      </c>
      <c r="N64" s="13">
        <v>0</v>
      </c>
      <c r="O64" s="13">
        <f t="shared" si="62"/>
        <v>0</v>
      </c>
      <c r="P64" s="13">
        <f t="shared" si="62"/>
        <v>0</v>
      </c>
      <c r="Q64" s="13">
        <f t="shared" si="63"/>
        <v>0</v>
      </c>
      <c r="R64" s="13">
        <f t="shared" si="63"/>
        <v>0</v>
      </c>
      <c r="S64" s="13">
        <f>S40+S44+S48</f>
        <v>0</v>
      </c>
      <c r="T64" s="13">
        <f t="shared" si="35"/>
        <v>0</v>
      </c>
      <c r="U64" s="13">
        <f t="shared" si="36"/>
        <v>0</v>
      </c>
      <c r="V64" s="13">
        <f t="shared" si="37"/>
        <v>0</v>
      </c>
      <c r="W64" s="13">
        <f>W40+W44+W48</f>
        <v>0</v>
      </c>
      <c r="X64" s="315"/>
      <c r="Y64" s="13">
        <f t="shared" si="38"/>
        <v>0</v>
      </c>
      <c r="Z64" s="13">
        <f t="shared" si="39"/>
        <v>0</v>
      </c>
      <c r="AC64" s="7"/>
    </row>
    <row r="65" spans="1:30" ht="14.15" customHeight="1" outlineLevel="1" x14ac:dyDescent="0.25">
      <c r="A65" s="8" t="str">
        <f>A64</f>
        <v>Q4</v>
      </c>
      <c r="B65" s="8" t="s">
        <v>158</v>
      </c>
      <c r="C65" s="13">
        <f t="shared" si="60"/>
        <v>0</v>
      </c>
      <c r="D65" s="13">
        <f t="shared" si="60"/>
        <v>0</v>
      </c>
      <c r="E65" s="13">
        <f t="shared" si="60"/>
        <v>0</v>
      </c>
      <c r="F65" s="13">
        <f t="shared" si="60"/>
        <v>0</v>
      </c>
      <c r="G65" s="9" t="str">
        <f t="shared" si="42"/>
        <v>NA</v>
      </c>
      <c r="H65" s="9" t="str">
        <f t="shared" si="43"/>
        <v>NA</v>
      </c>
      <c r="I65" s="13">
        <f>I41+I45+I49</f>
        <v>0</v>
      </c>
      <c r="J65" s="13">
        <f t="shared" si="46"/>
        <v>0</v>
      </c>
      <c r="K65" s="13">
        <f t="shared" si="47"/>
        <v>0</v>
      </c>
      <c r="L65" s="13">
        <f t="shared" si="48"/>
        <v>0</v>
      </c>
      <c r="M65" s="13">
        <f>IF(E65=0,0,IF(I65=0,0,W65/I65))</f>
        <v>0</v>
      </c>
      <c r="N65" s="13">
        <v>0</v>
      </c>
      <c r="O65" s="13">
        <f t="shared" si="62"/>
        <v>0</v>
      </c>
      <c r="P65" s="13">
        <f t="shared" si="62"/>
        <v>0</v>
      </c>
      <c r="Q65" s="13">
        <f t="shared" si="63"/>
        <v>0</v>
      </c>
      <c r="R65" s="13">
        <f t="shared" si="63"/>
        <v>0</v>
      </c>
      <c r="S65" s="13">
        <f>S41+S45+S49</f>
        <v>0</v>
      </c>
      <c r="T65" s="13">
        <f t="shared" si="35"/>
        <v>0</v>
      </c>
      <c r="U65" s="13">
        <f t="shared" si="36"/>
        <v>0</v>
      </c>
      <c r="V65" s="13">
        <f t="shared" si="37"/>
        <v>0</v>
      </c>
      <c r="W65" s="13">
        <f>W41+W45+W49</f>
        <v>0</v>
      </c>
      <c r="X65" s="315"/>
      <c r="Y65" s="13">
        <f t="shared" si="38"/>
        <v>0</v>
      </c>
      <c r="Z65" s="13">
        <f t="shared" si="39"/>
        <v>0</v>
      </c>
    </row>
    <row r="66" spans="1:30" s="7" customFormat="1" ht="14.15" customHeight="1" outlineLevel="1" x14ac:dyDescent="0.3">
      <c r="A66" s="10" t="str">
        <f>A65</f>
        <v>Q4</v>
      </c>
      <c r="B66" s="10" t="s">
        <v>9</v>
      </c>
      <c r="C66" s="14">
        <f>SUM(C63:C65)-C65</f>
        <v>0</v>
      </c>
      <c r="D66" s="14">
        <f>SUM(D63:D65)-D65</f>
        <v>0</v>
      </c>
      <c r="E66" s="14">
        <f>SUM(E63:E65)-E65</f>
        <v>0</v>
      </c>
      <c r="F66" s="14">
        <f>SUM(F63:F65)-F65</f>
        <v>0</v>
      </c>
      <c r="G66" s="11" t="str">
        <f t="shared" si="42"/>
        <v>NA</v>
      </c>
      <c r="H66" s="11" t="str">
        <f t="shared" si="43"/>
        <v>NA</v>
      </c>
      <c r="I66" s="14">
        <f>SUM(I63:I65)-I65</f>
        <v>0</v>
      </c>
      <c r="J66" s="14">
        <f t="shared" si="46"/>
        <v>0</v>
      </c>
      <c r="K66" s="14">
        <f t="shared" si="47"/>
        <v>0</v>
      </c>
      <c r="L66" s="14">
        <f t="shared" si="48"/>
        <v>0</v>
      </c>
      <c r="M66" s="14">
        <f>IF(E66=0,0,IF(I66=0,0,O66/E66))</f>
        <v>0</v>
      </c>
      <c r="N66" s="14">
        <v>0</v>
      </c>
      <c r="O66" s="14">
        <f>SUM(O63:O65)</f>
        <v>0</v>
      </c>
      <c r="P66" s="14">
        <f>SUM(P63:P65)</f>
        <v>0</v>
      </c>
      <c r="Q66" s="14">
        <f>SUM(Q63:Q65)-Q65</f>
        <v>0</v>
      </c>
      <c r="R66" s="14">
        <f>SUM(R63:R65)-R65</f>
        <v>0</v>
      </c>
      <c r="S66" s="14">
        <f>SUM(S63:S65)-S65</f>
        <v>0</v>
      </c>
      <c r="T66" s="14">
        <f t="shared" si="35"/>
        <v>0</v>
      </c>
      <c r="U66" s="14">
        <f t="shared" si="36"/>
        <v>0</v>
      </c>
      <c r="V66" s="14">
        <f t="shared" si="37"/>
        <v>0</v>
      </c>
      <c r="W66" s="14">
        <f>SUM(W63:W65)</f>
        <v>0</v>
      </c>
      <c r="X66" s="315"/>
      <c r="Y66" s="13">
        <f t="shared" si="38"/>
        <v>0</v>
      </c>
      <c r="Z66" s="13">
        <f t="shared" si="39"/>
        <v>0</v>
      </c>
      <c r="AB66" s="267"/>
      <c r="AC66" s="160"/>
      <c r="AD66" s="268"/>
    </row>
    <row r="67" spans="1:30" ht="14.15" customHeight="1" outlineLevel="1" collapsed="1" x14ac:dyDescent="0.25">
      <c r="A67" s="8" t="s">
        <v>60</v>
      </c>
      <c r="B67" s="8" t="s">
        <v>74</v>
      </c>
      <c r="C67" s="13">
        <f t="shared" ref="C67:F69" si="64">C51+C55</f>
        <v>39</v>
      </c>
      <c r="D67" s="13">
        <f t="shared" si="64"/>
        <v>0</v>
      </c>
      <c r="E67" s="13">
        <f t="shared" si="64"/>
        <v>0</v>
      </c>
      <c r="F67" s="13">
        <f t="shared" si="64"/>
        <v>0</v>
      </c>
      <c r="G67" s="9">
        <f t="shared" si="42"/>
        <v>-1</v>
      </c>
      <c r="H67" s="9" t="str">
        <f t="shared" si="43"/>
        <v>NA</v>
      </c>
      <c r="I67" s="13">
        <f>I51+I55</f>
        <v>0</v>
      </c>
      <c r="J67" s="13">
        <f t="shared" ref="J67:J78" si="65">C67-D67</f>
        <v>39</v>
      </c>
      <c r="K67" s="13">
        <f t="shared" ref="K67:K78" si="66">E67-F67</f>
        <v>0</v>
      </c>
      <c r="L67" s="13">
        <f t="shared" ref="L67:L78" si="67">E67-I67</f>
        <v>0</v>
      </c>
      <c r="M67" s="13">
        <f t="shared" ref="M67:M68" si="68">IF(E67=0,0,IF(I67=0,0,W67/I67))</f>
        <v>0</v>
      </c>
      <c r="N67" s="13">
        <v>0</v>
      </c>
      <c r="O67" s="13">
        <f t="shared" ref="O67:P69" si="69">M67*E67</f>
        <v>0</v>
      </c>
      <c r="P67" s="13">
        <f t="shared" si="69"/>
        <v>0</v>
      </c>
      <c r="Q67" s="13">
        <f t="shared" ref="Q67:R69" si="70">Q51+Q55</f>
        <v>0</v>
      </c>
      <c r="R67" s="13">
        <f t="shared" si="70"/>
        <v>0</v>
      </c>
      <c r="S67" s="13">
        <f>S51+S55</f>
        <v>0</v>
      </c>
      <c r="T67" s="13">
        <f t="shared" ref="T67:T78" si="71">C67-Q67</f>
        <v>39</v>
      </c>
      <c r="U67" s="13">
        <f t="shared" ref="U67:U78" si="72">D67-R67</f>
        <v>0</v>
      </c>
      <c r="V67" s="13">
        <f t="shared" ref="V67:V78" si="73">E67-S67</f>
        <v>0</v>
      </c>
      <c r="W67" s="13">
        <f>W51+W55</f>
        <v>0</v>
      </c>
      <c r="X67" s="315"/>
      <c r="Y67" s="13">
        <f t="shared" ref="Y67:Y78" si="74">E67-C67</f>
        <v>-39</v>
      </c>
      <c r="Z67" s="13">
        <f t="shared" ref="Z67:Z78" si="75">F67-D67</f>
        <v>0</v>
      </c>
    </row>
    <row r="68" spans="1:30" ht="14.15" customHeight="1" outlineLevel="1" x14ac:dyDescent="0.3">
      <c r="A68" s="8" t="s">
        <v>60</v>
      </c>
      <c r="B68" s="8" t="s">
        <v>91</v>
      </c>
      <c r="C68" s="13">
        <f t="shared" si="64"/>
        <v>62</v>
      </c>
      <c r="D68" s="13">
        <f t="shared" si="64"/>
        <v>0</v>
      </c>
      <c r="E68" s="13">
        <f t="shared" si="64"/>
        <v>0</v>
      </c>
      <c r="F68" s="13">
        <f t="shared" si="64"/>
        <v>0</v>
      </c>
      <c r="G68" s="9">
        <f t="shared" si="42"/>
        <v>-1</v>
      </c>
      <c r="H68" s="9" t="str">
        <f t="shared" si="43"/>
        <v>NA</v>
      </c>
      <c r="I68" s="13">
        <f>I52+I56</f>
        <v>0</v>
      </c>
      <c r="J68" s="13">
        <f t="shared" si="65"/>
        <v>62</v>
      </c>
      <c r="K68" s="13">
        <f t="shared" si="66"/>
        <v>0</v>
      </c>
      <c r="L68" s="13">
        <f t="shared" si="67"/>
        <v>0</v>
      </c>
      <c r="M68" s="13">
        <f t="shared" si="68"/>
        <v>0</v>
      </c>
      <c r="N68" s="13">
        <v>0</v>
      </c>
      <c r="O68" s="13">
        <f t="shared" si="69"/>
        <v>0</v>
      </c>
      <c r="P68" s="13">
        <f t="shared" si="69"/>
        <v>0</v>
      </c>
      <c r="Q68" s="13">
        <f t="shared" si="70"/>
        <v>0</v>
      </c>
      <c r="R68" s="13">
        <f t="shared" si="70"/>
        <v>0</v>
      </c>
      <c r="S68" s="13">
        <f>S52+S56</f>
        <v>0</v>
      </c>
      <c r="T68" s="13">
        <f t="shared" si="71"/>
        <v>62</v>
      </c>
      <c r="U68" s="13">
        <f t="shared" si="72"/>
        <v>0</v>
      </c>
      <c r="V68" s="13">
        <f t="shared" si="73"/>
        <v>0</v>
      </c>
      <c r="W68" s="13">
        <f>W52+W56</f>
        <v>0</v>
      </c>
      <c r="X68" s="315"/>
      <c r="Y68" s="13">
        <f t="shared" si="74"/>
        <v>-62</v>
      </c>
      <c r="Z68" s="13">
        <f t="shared" si="75"/>
        <v>0</v>
      </c>
      <c r="AC68" s="7"/>
    </row>
    <row r="69" spans="1:30" ht="14.15" customHeight="1" outlineLevel="1" x14ac:dyDescent="0.25">
      <c r="A69" s="8" t="s">
        <v>60</v>
      </c>
      <c r="B69" s="8" t="s">
        <v>158</v>
      </c>
      <c r="C69" s="13">
        <f t="shared" si="64"/>
        <v>4488</v>
      </c>
      <c r="D69" s="13">
        <f t="shared" si="64"/>
        <v>0</v>
      </c>
      <c r="E69" s="13">
        <f t="shared" si="64"/>
        <v>0</v>
      </c>
      <c r="F69" s="13">
        <f t="shared" si="64"/>
        <v>0</v>
      </c>
      <c r="G69" s="9">
        <f t="shared" si="42"/>
        <v>-1</v>
      </c>
      <c r="H69" s="9" t="str">
        <f t="shared" si="43"/>
        <v>NA</v>
      </c>
      <c r="I69" s="13">
        <f>I53+I57</f>
        <v>0</v>
      </c>
      <c r="J69" s="13">
        <f t="shared" si="65"/>
        <v>4488</v>
      </c>
      <c r="K69" s="13">
        <f t="shared" si="66"/>
        <v>0</v>
      </c>
      <c r="L69" s="13">
        <f t="shared" si="67"/>
        <v>0</v>
      </c>
      <c r="M69" s="13">
        <f>IF(E69=0,0,IF(I69=0,0,W69/I69))</f>
        <v>0</v>
      </c>
      <c r="N69" s="13">
        <v>0</v>
      </c>
      <c r="O69" s="13">
        <f t="shared" si="69"/>
        <v>0</v>
      </c>
      <c r="P69" s="13">
        <f t="shared" si="69"/>
        <v>0</v>
      </c>
      <c r="Q69" s="13">
        <f t="shared" si="70"/>
        <v>0</v>
      </c>
      <c r="R69" s="13">
        <f t="shared" si="70"/>
        <v>0</v>
      </c>
      <c r="S69" s="13">
        <f>S53+S57</f>
        <v>0</v>
      </c>
      <c r="T69" s="13">
        <f t="shared" si="71"/>
        <v>4488</v>
      </c>
      <c r="U69" s="13">
        <f t="shared" si="72"/>
        <v>0</v>
      </c>
      <c r="V69" s="13">
        <f t="shared" si="73"/>
        <v>0</v>
      </c>
      <c r="W69" s="13">
        <f>W53+W57</f>
        <v>0</v>
      </c>
      <c r="X69" s="315"/>
      <c r="Y69" s="13">
        <f t="shared" si="74"/>
        <v>-4488</v>
      </c>
      <c r="Z69" s="13">
        <f t="shared" si="75"/>
        <v>0</v>
      </c>
    </row>
    <row r="70" spans="1:30" s="7" customFormat="1" ht="14.15" customHeight="1" outlineLevel="1" x14ac:dyDescent="0.3">
      <c r="A70" s="10" t="s">
        <v>60</v>
      </c>
      <c r="B70" s="10" t="s">
        <v>9</v>
      </c>
      <c r="C70" s="14">
        <f>SUM(C67:C69)-C69</f>
        <v>101</v>
      </c>
      <c r="D70" s="14">
        <f>SUM(D67:D69)-D69</f>
        <v>0</v>
      </c>
      <c r="E70" s="14">
        <f>SUM(E67:E69)-E69</f>
        <v>0</v>
      </c>
      <c r="F70" s="14">
        <f>SUM(F67:F69)-F69</f>
        <v>0</v>
      </c>
      <c r="G70" s="11">
        <f t="shared" si="42"/>
        <v>-1</v>
      </c>
      <c r="H70" s="11" t="str">
        <f t="shared" si="43"/>
        <v>NA</v>
      </c>
      <c r="I70" s="14">
        <f>SUM(I67:I69)-I69</f>
        <v>0</v>
      </c>
      <c r="J70" s="14">
        <f t="shared" si="65"/>
        <v>101</v>
      </c>
      <c r="K70" s="14">
        <f t="shared" si="66"/>
        <v>0</v>
      </c>
      <c r="L70" s="14">
        <f t="shared" si="67"/>
        <v>0</v>
      </c>
      <c r="M70" s="14">
        <f>IF(E70=0,0,IF(I70=0,0,O70/E70))</f>
        <v>0</v>
      </c>
      <c r="N70" s="14">
        <v>0</v>
      </c>
      <c r="O70" s="14">
        <f>SUM(O67:O69)</f>
        <v>0</v>
      </c>
      <c r="P70" s="14">
        <f>SUM(P67:P69)</f>
        <v>0</v>
      </c>
      <c r="Q70" s="14">
        <f>SUM(Q67:Q69)-Q69</f>
        <v>0</v>
      </c>
      <c r="R70" s="14">
        <f>SUM(R67:R69)-R69</f>
        <v>0</v>
      </c>
      <c r="S70" s="14">
        <f>SUM(S67:S69)-S69</f>
        <v>0</v>
      </c>
      <c r="T70" s="14">
        <f t="shared" si="71"/>
        <v>101</v>
      </c>
      <c r="U70" s="14">
        <f t="shared" si="72"/>
        <v>0</v>
      </c>
      <c r="V70" s="14">
        <f t="shared" si="73"/>
        <v>0</v>
      </c>
      <c r="W70" s="14">
        <f>SUM(W67:W69)</f>
        <v>0</v>
      </c>
      <c r="X70" s="315"/>
      <c r="Y70" s="13">
        <f t="shared" si="74"/>
        <v>-101</v>
      </c>
      <c r="Z70" s="13">
        <f t="shared" si="75"/>
        <v>0</v>
      </c>
      <c r="AC70"/>
    </row>
    <row r="71" spans="1:30" ht="14.15" customHeight="1" outlineLevel="1" x14ac:dyDescent="0.25">
      <c r="A71" s="8" t="s">
        <v>61</v>
      </c>
      <c r="B71" s="8" t="s">
        <v>74</v>
      </c>
      <c r="C71" s="13">
        <f t="shared" ref="C71:F73" si="76">C59+C63</f>
        <v>0</v>
      </c>
      <c r="D71" s="13">
        <f t="shared" si="76"/>
        <v>0</v>
      </c>
      <c r="E71" s="13">
        <f t="shared" si="76"/>
        <v>0</v>
      </c>
      <c r="F71" s="13">
        <f t="shared" si="76"/>
        <v>0</v>
      </c>
      <c r="G71" s="9" t="str">
        <f t="shared" si="42"/>
        <v>NA</v>
      </c>
      <c r="H71" s="9" t="str">
        <f t="shared" si="43"/>
        <v>NA</v>
      </c>
      <c r="I71" s="13">
        <f>I59+I63</f>
        <v>0</v>
      </c>
      <c r="J71" s="13">
        <f t="shared" si="65"/>
        <v>0</v>
      </c>
      <c r="K71" s="13">
        <f t="shared" si="66"/>
        <v>0</v>
      </c>
      <c r="L71" s="13">
        <f t="shared" si="67"/>
        <v>0</v>
      </c>
      <c r="M71" s="13">
        <f t="shared" ref="M71:M72" si="77">IF(E71=0,0,IF(I71=0,0,W71/I71))</f>
        <v>0</v>
      </c>
      <c r="N71" s="13">
        <v>0</v>
      </c>
      <c r="O71" s="13">
        <f t="shared" ref="O71:P73" si="78">M71*E71</f>
        <v>0</v>
      </c>
      <c r="P71" s="13">
        <f t="shared" si="78"/>
        <v>0</v>
      </c>
      <c r="Q71" s="13">
        <f t="shared" ref="Q71:R73" si="79">Q59+Q63</f>
        <v>0</v>
      </c>
      <c r="R71" s="13">
        <f t="shared" si="79"/>
        <v>0</v>
      </c>
      <c r="S71" s="13">
        <f>S59+S63</f>
        <v>0</v>
      </c>
      <c r="T71" s="13">
        <f t="shared" si="71"/>
        <v>0</v>
      </c>
      <c r="U71" s="13">
        <f t="shared" si="72"/>
        <v>0</v>
      </c>
      <c r="V71" s="13">
        <f t="shared" si="73"/>
        <v>0</v>
      </c>
      <c r="W71" s="13">
        <f>W59+W63</f>
        <v>0</v>
      </c>
      <c r="X71" s="315"/>
      <c r="Y71" s="13">
        <f t="shared" si="74"/>
        <v>0</v>
      </c>
      <c r="Z71" s="13">
        <f t="shared" si="75"/>
        <v>0</v>
      </c>
    </row>
    <row r="72" spans="1:30" ht="14.15" customHeight="1" outlineLevel="1" x14ac:dyDescent="0.3">
      <c r="A72" s="8" t="s">
        <v>61</v>
      </c>
      <c r="B72" s="8" t="s">
        <v>91</v>
      </c>
      <c r="C72" s="13">
        <f t="shared" si="76"/>
        <v>0</v>
      </c>
      <c r="D72" s="13">
        <f t="shared" si="76"/>
        <v>0</v>
      </c>
      <c r="E72" s="13">
        <f t="shared" si="76"/>
        <v>0</v>
      </c>
      <c r="F72" s="13">
        <f t="shared" si="76"/>
        <v>0</v>
      </c>
      <c r="G72" s="9" t="str">
        <f t="shared" si="42"/>
        <v>NA</v>
      </c>
      <c r="H72" s="9" t="str">
        <f t="shared" si="43"/>
        <v>NA</v>
      </c>
      <c r="I72" s="13">
        <f>I60+I64</f>
        <v>0</v>
      </c>
      <c r="J72" s="13">
        <f t="shared" si="65"/>
        <v>0</v>
      </c>
      <c r="K72" s="13">
        <f t="shared" si="66"/>
        <v>0</v>
      </c>
      <c r="L72" s="13">
        <f t="shared" si="67"/>
        <v>0</v>
      </c>
      <c r="M72" s="13">
        <f t="shared" si="77"/>
        <v>0</v>
      </c>
      <c r="N72" s="13">
        <v>0</v>
      </c>
      <c r="O72" s="13">
        <f t="shared" si="78"/>
        <v>0</v>
      </c>
      <c r="P72" s="13">
        <f t="shared" si="78"/>
        <v>0</v>
      </c>
      <c r="Q72" s="13">
        <f t="shared" si="79"/>
        <v>0</v>
      </c>
      <c r="R72" s="13">
        <f t="shared" si="79"/>
        <v>0</v>
      </c>
      <c r="S72" s="13">
        <f>S60+S64</f>
        <v>0</v>
      </c>
      <c r="T72" s="13">
        <f t="shared" si="71"/>
        <v>0</v>
      </c>
      <c r="U72" s="13">
        <f t="shared" si="72"/>
        <v>0</v>
      </c>
      <c r="V72" s="13">
        <f t="shared" si="73"/>
        <v>0</v>
      </c>
      <c r="W72" s="13">
        <f>W60+W64</f>
        <v>0</v>
      </c>
      <c r="X72" s="315"/>
      <c r="Y72" s="13">
        <f t="shared" si="74"/>
        <v>0</v>
      </c>
      <c r="Z72" s="13">
        <f t="shared" si="75"/>
        <v>0</v>
      </c>
      <c r="AC72" s="7"/>
    </row>
    <row r="73" spans="1:30" ht="14.15" customHeight="1" outlineLevel="1" x14ac:dyDescent="0.25">
      <c r="A73" s="8" t="s">
        <v>61</v>
      </c>
      <c r="B73" s="8" t="s">
        <v>158</v>
      </c>
      <c r="C73" s="13">
        <f t="shared" si="76"/>
        <v>0</v>
      </c>
      <c r="D73" s="13">
        <f t="shared" si="76"/>
        <v>0</v>
      </c>
      <c r="E73" s="13">
        <f t="shared" si="76"/>
        <v>0</v>
      </c>
      <c r="F73" s="13">
        <f t="shared" si="76"/>
        <v>0</v>
      </c>
      <c r="G73" s="9" t="str">
        <f t="shared" si="42"/>
        <v>NA</v>
      </c>
      <c r="H73" s="9" t="str">
        <f t="shared" si="43"/>
        <v>NA</v>
      </c>
      <c r="I73" s="13">
        <f>I61+I65</f>
        <v>0</v>
      </c>
      <c r="J73" s="13">
        <f t="shared" si="65"/>
        <v>0</v>
      </c>
      <c r="K73" s="13">
        <f t="shared" si="66"/>
        <v>0</v>
      </c>
      <c r="L73" s="13">
        <f t="shared" si="67"/>
        <v>0</v>
      </c>
      <c r="M73" s="13">
        <f>IF(E73=0,0,IF(I73=0,0,W73/I73))</f>
        <v>0</v>
      </c>
      <c r="N73" s="13">
        <v>0</v>
      </c>
      <c r="O73" s="13">
        <f t="shared" si="78"/>
        <v>0</v>
      </c>
      <c r="P73" s="13">
        <f t="shared" si="78"/>
        <v>0</v>
      </c>
      <c r="Q73" s="13">
        <f t="shared" si="79"/>
        <v>0</v>
      </c>
      <c r="R73" s="13">
        <f t="shared" si="79"/>
        <v>0</v>
      </c>
      <c r="S73" s="13">
        <f>S61+S65</f>
        <v>0</v>
      </c>
      <c r="T73" s="13">
        <f t="shared" si="71"/>
        <v>0</v>
      </c>
      <c r="U73" s="13">
        <f t="shared" si="72"/>
        <v>0</v>
      </c>
      <c r="V73" s="13">
        <f t="shared" si="73"/>
        <v>0</v>
      </c>
      <c r="W73" s="13">
        <f>W61+W65</f>
        <v>0</v>
      </c>
      <c r="X73" s="315"/>
      <c r="Y73" s="13">
        <f t="shared" si="74"/>
        <v>0</v>
      </c>
      <c r="Z73" s="13">
        <f t="shared" si="75"/>
        <v>0</v>
      </c>
    </row>
    <row r="74" spans="1:30" s="7" customFormat="1" ht="14.15" customHeight="1" outlineLevel="1" x14ac:dyDescent="0.3">
      <c r="A74" s="10" t="s">
        <v>61</v>
      </c>
      <c r="B74" s="10" t="s">
        <v>9</v>
      </c>
      <c r="C74" s="14">
        <f>SUM(C71:C73)-C73</f>
        <v>0</v>
      </c>
      <c r="D74" s="14">
        <f>SUM(D71:D73)-D73</f>
        <v>0</v>
      </c>
      <c r="E74" s="14">
        <f>SUM(E71:E73)-E73</f>
        <v>0</v>
      </c>
      <c r="F74" s="14">
        <f>SUM(F71:F73)-F73</f>
        <v>0</v>
      </c>
      <c r="G74" s="11" t="str">
        <f t="shared" si="42"/>
        <v>NA</v>
      </c>
      <c r="H74" s="11" t="str">
        <f t="shared" si="43"/>
        <v>NA</v>
      </c>
      <c r="I74" s="14">
        <f>SUM(I71:I73)-I73</f>
        <v>0</v>
      </c>
      <c r="J74" s="14">
        <f t="shared" si="65"/>
        <v>0</v>
      </c>
      <c r="K74" s="14">
        <f t="shared" si="66"/>
        <v>0</v>
      </c>
      <c r="L74" s="14">
        <f t="shared" si="67"/>
        <v>0</v>
      </c>
      <c r="M74" s="14">
        <f>IF(E74=0,0,IF(I74=0,0,O74/E74))</f>
        <v>0</v>
      </c>
      <c r="N74" s="14">
        <v>0</v>
      </c>
      <c r="O74" s="14">
        <f>SUM(O71:O73)</f>
        <v>0</v>
      </c>
      <c r="P74" s="14">
        <f>SUM(P71:P73)</f>
        <v>0</v>
      </c>
      <c r="Q74" s="14">
        <f>SUM(Q71:Q73)-Q73</f>
        <v>0</v>
      </c>
      <c r="R74" s="14">
        <f>SUM(R71:R73)-R73</f>
        <v>0</v>
      </c>
      <c r="S74" s="14">
        <f>SUM(S71:S73)-S73</f>
        <v>0</v>
      </c>
      <c r="T74" s="14">
        <f t="shared" si="71"/>
        <v>0</v>
      </c>
      <c r="U74" s="14">
        <f t="shared" si="72"/>
        <v>0</v>
      </c>
      <c r="V74" s="14">
        <f t="shared" si="73"/>
        <v>0</v>
      </c>
      <c r="W74" s="14">
        <f>SUM(W71:W73)</f>
        <v>0</v>
      </c>
      <c r="X74" s="315"/>
      <c r="Y74" s="13">
        <f t="shared" si="74"/>
        <v>0</v>
      </c>
      <c r="Z74" s="13">
        <f t="shared" si="75"/>
        <v>0</v>
      </c>
      <c r="AC74"/>
    </row>
    <row r="75" spans="1:30" ht="14.15" customHeight="1" outlineLevel="1" x14ac:dyDescent="0.25">
      <c r="A75" s="8" t="s">
        <v>103</v>
      </c>
      <c r="B75" s="8" t="s">
        <v>74</v>
      </c>
      <c r="C75" s="13">
        <f t="shared" ref="C75:F77" si="80">C51+C55+C59+C63</f>
        <v>39</v>
      </c>
      <c r="D75" s="13">
        <f t="shared" si="80"/>
        <v>0</v>
      </c>
      <c r="E75" s="13">
        <f t="shared" si="80"/>
        <v>0</v>
      </c>
      <c r="F75" s="13">
        <f t="shared" si="80"/>
        <v>0</v>
      </c>
      <c r="G75" s="9">
        <f t="shared" si="42"/>
        <v>-1</v>
      </c>
      <c r="H75" s="9" t="str">
        <f t="shared" si="43"/>
        <v>NA</v>
      </c>
      <c r="I75" s="13">
        <f>I51+I55+I59+I63</f>
        <v>0</v>
      </c>
      <c r="J75" s="13">
        <f t="shared" si="65"/>
        <v>39</v>
      </c>
      <c r="K75" s="13">
        <f t="shared" si="66"/>
        <v>0</v>
      </c>
      <c r="L75" s="13">
        <f t="shared" si="67"/>
        <v>0</v>
      </c>
      <c r="M75" s="13">
        <f t="shared" ref="M75:M76" si="81">IF(E75=0,0,IF(I75=0,0,W75/I75))</f>
        <v>0</v>
      </c>
      <c r="N75" s="13">
        <v>0</v>
      </c>
      <c r="O75" s="13">
        <f t="shared" ref="O75:P77" si="82">M75*E75</f>
        <v>0</v>
      </c>
      <c r="P75" s="13">
        <f t="shared" si="82"/>
        <v>0</v>
      </c>
      <c r="Q75" s="13">
        <f t="shared" ref="Q75:R77" si="83">Q51+Q55+Q59+Q63</f>
        <v>0</v>
      </c>
      <c r="R75" s="13">
        <f t="shared" si="83"/>
        <v>0</v>
      </c>
      <c r="S75" s="13">
        <f>S51+S55+S59+S63</f>
        <v>0</v>
      </c>
      <c r="T75" s="13">
        <f t="shared" si="71"/>
        <v>39</v>
      </c>
      <c r="U75" s="13">
        <f t="shared" si="72"/>
        <v>0</v>
      </c>
      <c r="V75" s="13">
        <f t="shared" si="73"/>
        <v>0</v>
      </c>
      <c r="W75" s="13">
        <f>W51+W55+W59+W63</f>
        <v>0</v>
      </c>
      <c r="X75" s="315"/>
      <c r="Y75" s="13">
        <f t="shared" si="74"/>
        <v>-39</v>
      </c>
      <c r="Z75" s="13">
        <f t="shared" si="75"/>
        <v>0</v>
      </c>
    </row>
    <row r="76" spans="1:30" ht="14.15" customHeight="1" outlineLevel="1" x14ac:dyDescent="0.25">
      <c r="A76" s="8" t="str">
        <f>A75</f>
        <v>FY 2013-14</v>
      </c>
      <c r="B76" s="8" t="s">
        <v>91</v>
      </c>
      <c r="C76" s="13">
        <f t="shared" si="80"/>
        <v>62</v>
      </c>
      <c r="D76" s="13">
        <f t="shared" si="80"/>
        <v>0</v>
      </c>
      <c r="E76" s="13">
        <f t="shared" si="80"/>
        <v>0</v>
      </c>
      <c r="F76" s="13">
        <f t="shared" si="80"/>
        <v>0</v>
      </c>
      <c r="G76" s="9">
        <f t="shared" si="42"/>
        <v>-1</v>
      </c>
      <c r="H76" s="9" t="str">
        <f t="shared" si="43"/>
        <v>NA</v>
      </c>
      <c r="I76" s="13">
        <f>I52+I56+I60+I64</f>
        <v>0</v>
      </c>
      <c r="J76" s="13">
        <f t="shared" si="65"/>
        <v>62</v>
      </c>
      <c r="K76" s="13">
        <f t="shared" si="66"/>
        <v>0</v>
      </c>
      <c r="L76" s="13">
        <f t="shared" si="67"/>
        <v>0</v>
      </c>
      <c r="M76" s="13">
        <f t="shared" si="81"/>
        <v>0</v>
      </c>
      <c r="N76" s="13">
        <v>0</v>
      </c>
      <c r="O76" s="13">
        <f t="shared" si="82"/>
        <v>0</v>
      </c>
      <c r="P76" s="13">
        <f t="shared" si="82"/>
        <v>0</v>
      </c>
      <c r="Q76" s="13">
        <f t="shared" si="83"/>
        <v>0</v>
      </c>
      <c r="R76" s="13">
        <f t="shared" si="83"/>
        <v>0</v>
      </c>
      <c r="S76" s="13">
        <f>S52+S56+S60+S64</f>
        <v>0</v>
      </c>
      <c r="T76" s="13">
        <f t="shared" si="71"/>
        <v>62</v>
      </c>
      <c r="U76" s="13">
        <f t="shared" si="72"/>
        <v>0</v>
      </c>
      <c r="V76" s="13">
        <f t="shared" si="73"/>
        <v>0</v>
      </c>
      <c r="W76" s="13">
        <f>W52+W56+W60+W64</f>
        <v>0</v>
      </c>
      <c r="X76" s="315"/>
      <c r="Y76" s="13">
        <f t="shared" si="74"/>
        <v>-62</v>
      </c>
      <c r="Z76" s="13">
        <f t="shared" si="75"/>
        <v>0</v>
      </c>
    </row>
    <row r="77" spans="1:30" ht="14.15" customHeight="1" outlineLevel="1" x14ac:dyDescent="0.25">
      <c r="A77" s="8" t="str">
        <f>A76</f>
        <v>FY 2013-14</v>
      </c>
      <c r="B77" s="8" t="s">
        <v>158</v>
      </c>
      <c r="C77" s="13">
        <f t="shared" si="80"/>
        <v>4488</v>
      </c>
      <c r="D77" s="13">
        <f t="shared" si="80"/>
        <v>0</v>
      </c>
      <c r="E77" s="13">
        <f t="shared" si="80"/>
        <v>0</v>
      </c>
      <c r="F77" s="13">
        <f t="shared" si="80"/>
        <v>0</v>
      </c>
      <c r="G77" s="9">
        <f t="shared" si="42"/>
        <v>-1</v>
      </c>
      <c r="H77" s="9" t="str">
        <f t="shared" si="43"/>
        <v>NA</v>
      </c>
      <c r="I77" s="13">
        <f>I53+I57+I61+I65</f>
        <v>0</v>
      </c>
      <c r="J77" s="13">
        <f t="shared" si="65"/>
        <v>4488</v>
      </c>
      <c r="K77" s="13">
        <f t="shared" si="66"/>
        <v>0</v>
      </c>
      <c r="L77" s="13">
        <f t="shared" si="67"/>
        <v>0</v>
      </c>
      <c r="M77" s="13">
        <f>IF(E77=0,0,IF(I77=0,0,W77/I77))</f>
        <v>0</v>
      </c>
      <c r="N77" s="13">
        <v>0</v>
      </c>
      <c r="O77" s="13">
        <f t="shared" si="82"/>
        <v>0</v>
      </c>
      <c r="P77" s="13">
        <f t="shared" si="82"/>
        <v>0</v>
      </c>
      <c r="Q77" s="13">
        <f t="shared" si="83"/>
        <v>0</v>
      </c>
      <c r="R77" s="13">
        <f t="shared" si="83"/>
        <v>0</v>
      </c>
      <c r="S77" s="13">
        <f>S53+S57+S61+S65</f>
        <v>0</v>
      </c>
      <c r="T77" s="13">
        <f t="shared" si="71"/>
        <v>4488</v>
      </c>
      <c r="U77" s="13">
        <f t="shared" si="72"/>
        <v>0</v>
      </c>
      <c r="V77" s="13">
        <f t="shared" si="73"/>
        <v>0</v>
      </c>
      <c r="W77" s="13">
        <f>W53+W57+W61+W65</f>
        <v>0</v>
      </c>
      <c r="X77" s="315"/>
      <c r="Y77" s="13">
        <f t="shared" si="74"/>
        <v>-4488</v>
      </c>
      <c r="Z77" s="13">
        <f t="shared" si="75"/>
        <v>0</v>
      </c>
    </row>
    <row r="78" spans="1:30" s="7" customFormat="1" ht="14.15" customHeight="1" outlineLevel="1" x14ac:dyDescent="0.3">
      <c r="A78" s="10" t="s">
        <v>103</v>
      </c>
      <c r="B78" s="10" t="s">
        <v>9</v>
      </c>
      <c r="C78" s="14">
        <f>SUM(C75:C77)-C77</f>
        <v>101</v>
      </c>
      <c r="D78" s="14">
        <f>SUM(D75:D77)-D77</f>
        <v>0</v>
      </c>
      <c r="E78" s="14">
        <f>SUM(E75:E77)-E77</f>
        <v>0</v>
      </c>
      <c r="F78" s="14">
        <f>SUM(F75:F77)-F77</f>
        <v>0</v>
      </c>
      <c r="G78" s="11">
        <f t="shared" si="42"/>
        <v>-1</v>
      </c>
      <c r="H78" s="11" t="str">
        <f t="shared" si="43"/>
        <v>NA</v>
      </c>
      <c r="I78" s="14">
        <f>SUM(I75:I77)-I77</f>
        <v>0</v>
      </c>
      <c r="J78" s="14">
        <f t="shared" si="65"/>
        <v>101</v>
      </c>
      <c r="K78" s="14">
        <f t="shared" si="66"/>
        <v>0</v>
      </c>
      <c r="L78" s="14">
        <f t="shared" si="67"/>
        <v>0</v>
      </c>
      <c r="M78" s="14">
        <f>IF(E78=0,0,IF(I78=0,0,O78/E78))</f>
        <v>0</v>
      </c>
      <c r="N78" s="14">
        <v>0</v>
      </c>
      <c r="O78" s="14">
        <f>SUM(O75:O77)</f>
        <v>0</v>
      </c>
      <c r="P78" s="14">
        <f>SUM(P75:P77)</f>
        <v>0</v>
      </c>
      <c r="Q78" s="14">
        <f>SUM(Q75:Q77)-Q77</f>
        <v>0</v>
      </c>
      <c r="R78" s="14">
        <f>SUM(R75:R77)-R77</f>
        <v>0</v>
      </c>
      <c r="S78" s="14">
        <f>SUM(S75:S77)-S77</f>
        <v>0</v>
      </c>
      <c r="T78" s="14">
        <f t="shared" si="71"/>
        <v>101</v>
      </c>
      <c r="U78" s="14">
        <f t="shared" si="72"/>
        <v>0</v>
      </c>
      <c r="V78" s="14">
        <f t="shared" si="73"/>
        <v>0</v>
      </c>
      <c r="W78" s="14">
        <f>SUM(W75:W77)</f>
        <v>0</v>
      </c>
      <c r="X78" s="315"/>
      <c r="Y78" s="13">
        <f t="shared" si="74"/>
        <v>-101</v>
      </c>
      <c r="Z78" s="13">
        <f t="shared" si="75"/>
        <v>0</v>
      </c>
      <c r="AB78" s="267"/>
      <c r="AC78" s="160"/>
      <c r="AD78" s="268"/>
    </row>
    <row r="79" spans="1:30" x14ac:dyDescent="0.25">
      <c r="W79" s="313"/>
    </row>
    <row r="81" spans="2:24" x14ac:dyDescent="0.25">
      <c r="B81" s="12"/>
      <c r="C81" s="12"/>
      <c r="D81" s="12"/>
      <c r="E81" s="12"/>
      <c r="F81" s="12"/>
      <c r="G81" s="12"/>
      <c r="H81" s="12"/>
      <c r="K81" s="15"/>
      <c r="L81" s="15"/>
      <c r="M81" s="15"/>
      <c r="N81" s="15"/>
      <c r="O81" s="15"/>
      <c r="P81" s="15"/>
      <c r="T81"/>
      <c r="U81"/>
      <c r="V81"/>
      <c r="W81"/>
      <c r="X81"/>
    </row>
    <row r="82" spans="2:24" x14ac:dyDescent="0.25">
      <c r="B82" s="12"/>
      <c r="C82" s="12"/>
      <c r="D82" s="12"/>
      <c r="E82" s="12"/>
      <c r="F82" s="12"/>
      <c r="G82" s="12"/>
      <c r="H82" s="12"/>
      <c r="K82" s="15"/>
      <c r="L82" s="15"/>
      <c r="M82" s="15"/>
      <c r="N82" s="15"/>
      <c r="O82" s="15"/>
      <c r="P82" s="15"/>
      <c r="T82"/>
      <c r="U82"/>
      <c r="V82"/>
      <c r="W82"/>
      <c r="X82"/>
    </row>
    <row r="83" spans="2:24" x14ac:dyDescent="0.25">
      <c r="B83" s="12"/>
      <c r="C83" s="12"/>
      <c r="D83" s="12"/>
      <c r="E83" s="12"/>
      <c r="F83" s="12"/>
      <c r="G83" s="12"/>
      <c r="H83" s="12"/>
      <c r="K83" s="15"/>
      <c r="L83" s="15"/>
      <c r="M83" s="15"/>
      <c r="N83" s="15"/>
      <c r="O83" s="15"/>
      <c r="P83" s="15"/>
      <c r="T83"/>
      <c r="U83"/>
      <c r="V83"/>
      <c r="W83"/>
      <c r="X83"/>
    </row>
    <row r="84" spans="2:24" x14ac:dyDescent="0.25">
      <c r="B84" s="12"/>
      <c r="C84" s="12"/>
      <c r="D84" s="12"/>
      <c r="E84" s="12"/>
      <c r="F84" s="12"/>
      <c r="G84" s="12"/>
      <c r="H84" s="12"/>
      <c r="K84" s="15"/>
      <c r="L84" s="15"/>
      <c r="M84" s="15"/>
      <c r="N84" s="15"/>
      <c r="O84" s="15"/>
      <c r="P84" s="15"/>
      <c r="T84"/>
      <c r="U84"/>
      <c r="V84"/>
      <c r="W84"/>
      <c r="X84"/>
    </row>
    <row r="85" spans="2:24" x14ac:dyDescent="0.25">
      <c r="B85" s="12"/>
      <c r="C85" s="12"/>
      <c r="D85" s="12"/>
      <c r="E85" s="12"/>
      <c r="F85" s="12"/>
      <c r="G85" s="12"/>
      <c r="H85" s="12"/>
      <c r="J85" s="3"/>
      <c r="K85" s="15"/>
      <c r="L85" s="15"/>
      <c r="M85" s="15"/>
      <c r="N85" s="15"/>
      <c r="O85" s="15"/>
      <c r="P85" s="15"/>
      <c r="T85"/>
      <c r="U85"/>
      <c r="V85"/>
      <c r="W85"/>
      <c r="X85"/>
    </row>
    <row r="86" spans="2:24" x14ac:dyDescent="0.25">
      <c r="B86" s="12"/>
      <c r="C86" s="12"/>
      <c r="D86" s="12"/>
      <c r="E86" s="12"/>
      <c r="F86" s="12"/>
      <c r="G86" s="12"/>
      <c r="H86" s="12"/>
      <c r="J86" s="3"/>
      <c r="K86" s="15"/>
      <c r="L86" s="15"/>
      <c r="M86" s="15"/>
      <c r="N86" s="15"/>
      <c r="O86" s="15"/>
      <c r="P86" s="15"/>
      <c r="T86"/>
      <c r="U86"/>
      <c r="V86"/>
      <c r="W86"/>
      <c r="X86"/>
    </row>
    <row r="87" spans="2:24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2:24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2:24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2:24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2:24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2:24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2:24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2:24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</sheetData>
  <phoneticPr fontId="2" type="noConversion"/>
  <conditionalFormatting sqref="G3:H78 G81:H85 G87:H90">
    <cfRule type="cellIs" dxfId="191" priority="7274" stopIfTrue="1" operator="lessThan">
      <formula>0</formula>
    </cfRule>
    <cfRule type="cellIs" dxfId="190" priority="7275" stopIfTrue="1" operator="equal">
      <formula>"NA"</formula>
    </cfRule>
  </conditionalFormatting>
  <conditionalFormatting sqref="J3:L5 J7:L9 J11:L13 J15:L17 J19:L21 J23:L25 J27:L29 J31:L33 J35:L37 J39:L41 J43:L45 J47:L49 J51:L53 J55:L57 J59:L61 J63:L65 J67:L69 J71:L73 J75:L77">
    <cfRule type="cellIs" dxfId="189" priority="7276" stopIfTrue="1" operator="lessThan">
      <formula>0</formula>
    </cfRule>
    <cfRule type="cellIs" dxfId="188" priority="7277" stopIfTrue="1" operator="greaterThanOrEqual">
      <formula>0</formula>
    </cfRule>
  </conditionalFormatting>
  <pageMargins left="0.75" right="0.75" top="1" bottom="1" header="0.5" footer="0.5"/>
  <pageSetup scale="14" orientation="landscape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XCS386"/>
  <sheetViews>
    <sheetView showGridLines="0" tabSelected="1" zoomScaleNormal="100" workbookViewId="0">
      <pane xSplit="7" ySplit="1" topLeftCell="H2" activePane="bottomRight" state="frozen"/>
      <selection activeCell="O115" sqref="O115"/>
      <selection pane="topRight" activeCell="O115" sqref="O115"/>
      <selection pane="bottomLeft" activeCell="O115" sqref="O115"/>
      <selection pane="bottomRight" activeCell="C1" sqref="C1"/>
    </sheetView>
  </sheetViews>
  <sheetFormatPr defaultColWidth="9.08984375" defaultRowHeight="12.5" outlineLevelRow="1" outlineLevelCol="1" x14ac:dyDescent="0.25"/>
  <cols>
    <col min="1" max="2" width="0.6328125" style="339" customWidth="1"/>
    <col min="3" max="3" width="12.6328125" style="320" customWidth="1"/>
    <col min="4" max="5" width="8.6328125" style="320" customWidth="1"/>
    <col min="6" max="6" width="9.90625" style="320" customWidth="1"/>
    <col min="7" max="7" width="8.6328125" style="320" customWidth="1"/>
    <col min="8" max="10" width="8.6328125" style="320" customWidth="1" outlineLevel="1"/>
    <col min="11" max="11" width="8.6328125" style="320" customWidth="1"/>
    <col min="12" max="14" width="8.6328125" style="320" customWidth="1" outlineLevel="1"/>
    <col min="15" max="15" width="8.6328125" style="320" customWidth="1"/>
    <col min="16" max="17" width="10.6328125" style="320" customWidth="1"/>
    <col min="18" max="18" width="8.6328125" style="319" hidden="1" customWidth="1"/>
    <col min="19" max="20" width="8.6328125" style="319" customWidth="1"/>
    <col min="21" max="21" width="7.6328125" style="319" hidden="1" customWidth="1"/>
    <col min="22" max="22" width="7.6328125" style="343" hidden="1" customWidth="1"/>
    <col min="23" max="26" width="7.6328125" style="319" hidden="1" customWidth="1"/>
    <col min="27" max="27" width="0.90625" style="319" customWidth="1"/>
    <col min="28" max="30" width="8.6328125" style="319" customWidth="1" outlineLevel="1"/>
    <col min="31" max="31" width="8.6328125" style="319" customWidth="1"/>
    <col min="32" max="32" width="0.90625" style="319" customWidth="1"/>
    <col min="33" max="35" width="8.6328125" style="320" customWidth="1" outlineLevel="1"/>
    <col min="36" max="36" width="8.6328125" style="320" customWidth="1"/>
    <col min="37" max="39" width="8.6328125" style="320" customWidth="1" outlineLevel="1"/>
    <col min="40" max="40" width="8.6328125" style="320" customWidth="1"/>
    <col min="41" max="41" width="8.6328125" style="320" hidden="1" customWidth="1"/>
    <col min="42" max="42" width="8.6328125" style="320" customWidth="1"/>
    <col min="43" max="43" width="0.90625" style="319" customWidth="1"/>
    <col min="44" max="47" width="9.08984375" style="319" hidden="1" customWidth="1" outlineLevel="1"/>
    <col min="48" max="48" width="10" style="319" hidden="1" customWidth="1" outlineLevel="1"/>
    <col min="49" max="49" width="9.08984375" style="319" hidden="1" customWidth="1" outlineLevel="1"/>
    <col min="50" max="50" width="10.90625" style="319" hidden="1" customWidth="1" outlineLevel="1"/>
    <col min="51" max="51" width="10.453125" style="319" hidden="1" customWidth="1" outlineLevel="1"/>
    <col min="52" max="52" width="1.08984375" style="319" hidden="1" customWidth="1" outlineLevel="1"/>
    <col min="53" max="54" width="9.08984375" style="319" hidden="1" customWidth="1" outlineLevel="1"/>
    <col min="55" max="55" width="10" style="319" hidden="1" customWidth="1" outlineLevel="1"/>
    <col min="56" max="56" width="10.90625" style="319" hidden="1" customWidth="1" outlineLevel="1"/>
    <col min="57" max="57" width="10" style="319" hidden="1" customWidth="1" outlineLevel="1"/>
    <col min="58" max="59" width="9.08984375" style="319" hidden="1" customWidth="1" outlineLevel="1"/>
    <col min="60" max="60" width="10" style="319" hidden="1" customWidth="1" outlineLevel="1"/>
    <col min="61" max="61" width="9.08984375" style="319" collapsed="1"/>
    <col min="62" max="16384" width="9.08984375" style="319"/>
  </cols>
  <sheetData>
    <row r="1" spans="1:114" ht="50.5" x14ac:dyDescent="0.25">
      <c r="A1" s="316"/>
      <c r="B1" s="316"/>
      <c r="C1" s="321" t="s">
        <v>73</v>
      </c>
      <c r="D1" s="321" t="s">
        <v>0</v>
      </c>
      <c r="E1" s="321" t="s">
        <v>50</v>
      </c>
      <c r="F1" s="322" t="s">
        <v>22</v>
      </c>
      <c r="G1" s="321" t="s">
        <v>23</v>
      </c>
      <c r="H1" s="321" t="s">
        <v>84</v>
      </c>
      <c r="I1" s="321" t="s">
        <v>87</v>
      </c>
      <c r="J1" s="321" t="s">
        <v>159</v>
      </c>
      <c r="K1" s="321" t="s">
        <v>24</v>
      </c>
      <c r="L1" s="321" t="s">
        <v>33</v>
      </c>
      <c r="M1" s="321" t="s">
        <v>88</v>
      </c>
      <c r="N1" s="321" t="s">
        <v>160</v>
      </c>
      <c r="O1" s="321" t="s">
        <v>26</v>
      </c>
      <c r="P1" s="321" t="s">
        <v>168</v>
      </c>
      <c r="Q1" s="321" t="s">
        <v>169</v>
      </c>
      <c r="R1" s="321" t="s">
        <v>27</v>
      </c>
      <c r="S1" s="321" t="s">
        <v>170</v>
      </c>
      <c r="T1" s="321" t="s">
        <v>171</v>
      </c>
      <c r="U1" s="323" t="s">
        <v>27</v>
      </c>
      <c r="V1" s="324" t="s">
        <v>29</v>
      </c>
      <c r="W1" s="325"/>
      <c r="X1" s="318" t="s">
        <v>172</v>
      </c>
      <c r="Y1" s="326" t="s">
        <v>172</v>
      </c>
      <c r="Z1" s="326"/>
      <c r="AB1" s="327" t="s">
        <v>85</v>
      </c>
      <c r="AC1" s="327" t="s">
        <v>89</v>
      </c>
      <c r="AD1" s="327" t="s">
        <v>161</v>
      </c>
      <c r="AE1" s="327" t="s">
        <v>32</v>
      </c>
      <c r="AG1" s="327" t="s">
        <v>86</v>
      </c>
      <c r="AH1" s="327" t="s">
        <v>90</v>
      </c>
      <c r="AI1" s="327" t="s">
        <v>162</v>
      </c>
      <c r="AJ1" s="327" t="s">
        <v>44</v>
      </c>
      <c r="AK1" s="327" t="s">
        <v>92</v>
      </c>
      <c r="AL1" s="327" t="s">
        <v>93</v>
      </c>
      <c r="AM1" s="327" t="s">
        <v>163</v>
      </c>
      <c r="AN1" s="327" t="s">
        <v>95</v>
      </c>
      <c r="AO1" s="327" t="s">
        <v>45</v>
      </c>
      <c r="AP1" s="327" t="s">
        <v>36</v>
      </c>
      <c r="AR1" s="327" t="s">
        <v>144</v>
      </c>
      <c r="AS1" s="327" t="s">
        <v>145</v>
      </c>
      <c r="AT1" s="327" t="s">
        <v>164</v>
      </c>
      <c r="AU1" s="327" t="s">
        <v>146</v>
      </c>
      <c r="AV1" s="327" t="s">
        <v>147</v>
      </c>
      <c r="AW1" s="327" t="s">
        <v>148</v>
      </c>
      <c r="AX1" s="327" t="s">
        <v>165</v>
      </c>
      <c r="AY1" s="327" t="s">
        <v>149</v>
      </c>
      <c r="BA1" s="327" t="s">
        <v>150</v>
      </c>
      <c r="BB1" s="327" t="s">
        <v>151</v>
      </c>
      <c r="BC1" s="327" t="s">
        <v>166</v>
      </c>
      <c r="BD1" s="327" t="s">
        <v>154</v>
      </c>
      <c r="BE1" s="327" t="s">
        <v>152</v>
      </c>
      <c r="BF1" s="327" t="s">
        <v>153</v>
      </c>
      <c r="BG1" s="327" t="s">
        <v>167</v>
      </c>
      <c r="BH1" s="327" t="s">
        <v>155</v>
      </c>
    </row>
    <row r="2" spans="1:114" ht="12.75" customHeight="1" outlineLevel="1" x14ac:dyDescent="0.25">
      <c r="A2" s="328" t="str">
        <f t="shared" ref="A2:A31" si="0">C2&amp;D2</f>
        <v>Hotel NameApr-23</v>
      </c>
      <c r="B2" s="328" t="str">
        <f t="shared" ref="B2:B31" si="1">C2&amp;F2</f>
        <v>Hotel Name45017</v>
      </c>
      <c r="C2" s="329" t="s">
        <v>183</v>
      </c>
      <c r="D2" s="330" t="str">
        <f>TEXT(F2,"mmm")&amp;"-"&amp;RIGHT(YEAR(F2),2)</f>
        <v>Apr-23</v>
      </c>
      <c r="E2" s="330" t="s">
        <v>51</v>
      </c>
      <c r="F2" s="330">
        <v>45017</v>
      </c>
      <c r="G2" s="331">
        <f>WEEKDAY(F2)</f>
        <v>7</v>
      </c>
      <c r="H2" s="287">
        <v>2</v>
      </c>
      <c r="I2" s="287">
        <v>2</v>
      </c>
      <c r="J2" s="287">
        <v>55</v>
      </c>
      <c r="K2" s="288">
        <f>SUM(H2:J2)-J2</f>
        <v>4</v>
      </c>
      <c r="L2" s="287"/>
      <c r="M2" s="287"/>
      <c r="N2" s="287"/>
      <c r="O2" s="288">
        <f t="shared" ref="O2:O65" si="2">SUM(L2:N2)-N2</f>
        <v>0</v>
      </c>
      <c r="P2" s="332" t="str">
        <f>IF(ISERROR(K2/VLOOKUP(C2,$W$1:$X$1,2,0)),"",K2/VLOOKUP(C2,$W$1:$X$1,2,0))</f>
        <v/>
      </c>
      <c r="Q2" s="332" t="str">
        <f>IF(ISERROR(O2/VLOOKUP(C2,$W$1:$X$1,2,0)),"",O2/VLOOKUP(C2,$W$1:$X$1,2,0))</f>
        <v/>
      </c>
      <c r="R2" s="287" t="s">
        <v>11</v>
      </c>
      <c r="S2" s="287">
        <f t="shared" ref="S2:S15" si="3">N2</f>
        <v>0</v>
      </c>
      <c r="T2" s="332" t="e">
        <f>(O2+S2)/VLOOKUP(C2,$W$1:$X$1,2,0)</f>
        <v>#N/A</v>
      </c>
      <c r="U2" s="287" t="s">
        <v>11</v>
      </c>
      <c r="V2" s="333" t="b">
        <f t="shared" ref="V2:V31" si="4">U2=R2</f>
        <v>1</v>
      </c>
      <c r="W2" s="334"/>
      <c r="X2" s="335"/>
      <c r="Y2" s="326"/>
      <c r="Z2" s="336"/>
      <c r="AB2" s="287">
        <f t="shared" ref="AB2:AB65" si="5">L2-H2</f>
        <v>-2</v>
      </c>
      <c r="AC2" s="287">
        <f t="shared" ref="AC2:AC65" si="6">M2-I2</f>
        <v>-2</v>
      </c>
      <c r="AD2" s="287">
        <f t="shared" ref="AD2:AD65" si="7">N2-J2</f>
        <v>-55</v>
      </c>
      <c r="AE2" s="287">
        <f t="shared" ref="AE2:AE65" si="8">O2-K2</f>
        <v>-4</v>
      </c>
      <c r="AF2" s="287"/>
      <c r="AG2" s="287"/>
      <c r="AH2" s="287"/>
      <c r="AI2" s="287"/>
      <c r="AJ2" s="287">
        <f>SUM(AG2:AI2)-AI2</f>
        <v>0</v>
      </c>
      <c r="AK2" s="287"/>
      <c r="AL2" s="287"/>
      <c r="AM2" s="287"/>
      <c r="AN2" s="287">
        <f>SUM(AK2:AM2)-AM2</f>
        <v>0</v>
      </c>
      <c r="AO2" s="332" t="str">
        <f>IF(ISERROR(AJ2/VLOOKUP(C2,$W$1:$X$1,2,0)),"",AJ2/VLOOKUP(C2,$W$1:$X$1,2,0))</f>
        <v/>
      </c>
      <c r="AP2" s="332" t="str">
        <f>IF(ISERROR(AN2/VLOOKUP(C2,$W$1:$X$1,2,0)),"",AN2/VLOOKUP(C2,$W$1:$X$1,2,0))</f>
        <v/>
      </c>
      <c r="AR2" s="287">
        <v>27</v>
      </c>
      <c r="AS2" s="287">
        <v>6</v>
      </c>
      <c r="AT2" s="287">
        <v>0</v>
      </c>
      <c r="AU2" s="288">
        <v>33</v>
      </c>
      <c r="AV2" s="287">
        <f>H2-AR2</f>
        <v>-25</v>
      </c>
      <c r="AW2" s="287">
        <f>I2-AS2</f>
        <v>-4</v>
      </c>
      <c r="AX2" s="287">
        <f>J2-AT2</f>
        <v>55</v>
      </c>
      <c r="AY2" s="287">
        <f>K2-AU2</f>
        <v>-29</v>
      </c>
      <c r="BA2" s="287">
        <v>27</v>
      </c>
      <c r="BB2" s="287">
        <v>6</v>
      </c>
      <c r="BC2" s="287">
        <v>0</v>
      </c>
      <c r="BD2" s="288">
        <v>33</v>
      </c>
      <c r="BE2" s="287">
        <f>L2-BA2</f>
        <v>-27</v>
      </c>
      <c r="BF2" s="287">
        <f t="shared" ref="BF2:BF65" si="9">M2-BB2</f>
        <v>-6</v>
      </c>
      <c r="BG2" s="287">
        <f t="shared" ref="BG2:BG65" si="10">N2-BC2</f>
        <v>0</v>
      </c>
      <c r="BH2" s="287">
        <f t="shared" ref="BH2:BH65" si="11">O2-BD2</f>
        <v>-33</v>
      </c>
      <c r="BI2" s="337"/>
      <c r="BJ2" s="337"/>
      <c r="DJ2" s="338"/>
    </row>
    <row r="3" spans="1:114" ht="12.75" customHeight="1" outlineLevel="1" x14ac:dyDescent="0.25">
      <c r="A3" s="328" t="str">
        <f t="shared" si="0"/>
        <v>Hotel NameApr-23</v>
      </c>
      <c r="B3" s="328" t="str">
        <f t="shared" si="1"/>
        <v>Hotel Name45018</v>
      </c>
      <c r="C3" s="329" t="s">
        <v>183</v>
      </c>
      <c r="D3" s="330" t="str">
        <f t="shared" ref="D3:D31" si="12">TEXT(F3,"mmm")&amp;"-"&amp;RIGHT(YEAR(F3),2)</f>
        <v>Apr-23</v>
      </c>
      <c r="E3" s="330" t="s">
        <v>51</v>
      </c>
      <c r="F3" s="330">
        <v>45018</v>
      </c>
      <c r="G3" s="331">
        <f t="shared" ref="G3:G31" si="13">WEEKDAY(F3)</f>
        <v>1</v>
      </c>
      <c r="H3" s="287">
        <v>33</v>
      </c>
      <c r="I3" s="287">
        <v>55</v>
      </c>
      <c r="J3" s="287">
        <v>4334</v>
      </c>
      <c r="K3" s="288">
        <f t="shared" ref="K3:K66" si="14">SUM(H3:J3)-J3</f>
        <v>88</v>
      </c>
      <c r="L3" s="287"/>
      <c r="M3" s="287"/>
      <c r="N3" s="287"/>
      <c r="O3" s="288">
        <f t="shared" si="2"/>
        <v>0</v>
      </c>
      <c r="P3" s="332" t="str">
        <f>IF(ISERROR(K3/VLOOKUP(C3,$W$1:$X$1,2,0)),"",K3/VLOOKUP(C3,$W$1:$X$1,2,0))</f>
        <v/>
      </c>
      <c r="Q3" s="332" t="str">
        <f>IF(ISERROR(O3/VLOOKUP(C3,$W$1:$X$1,2,0)),"",O3/VLOOKUP(C3,$W$1:$X$1,2,0))</f>
        <v/>
      </c>
      <c r="R3" s="287" t="s">
        <v>11</v>
      </c>
      <c r="S3" s="287">
        <f t="shared" si="3"/>
        <v>0</v>
      </c>
      <c r="T3" s="332" t="e">
        <f>(O3+S3)/VLOOKUP(C3,$W$1:$X$1,2,0)</f>
        <v>#N/A</v>
      </c>
      <c r="U3" s="287" t="s">
        <v>11</v>
      </c>
      <c r="V3" s="333" t="b">
        <f t="shared" si="4"/>
        <v>1</v>
      </c>
      <c r="W3" s="334"/>
      <c r="X3" s="335"/>
      <c r="Y3" s="326"/>
      <c r="Z3" s="336"/>
      <c r="AB3" s="287">
        <f t="shared" si="5"/>
        <v>-33</v>
      </c>
      <c r="AC3" s="287">
        <f t="shared" si="6"/>
        <v>-55</v>
      </c>
      <c r="AD3" s="287">
        <f t="shared" si="7"/>
        <v>-4334</v>
      </c>
      <c r="AE3" s="287">
        <f t="shared" si="8"/>
        <v>-88</v>
      </c>
      <c r="AF3" s="287"/>
      <c r="AG3" s="287"/>
      <c r="AH3" s="287"/>
      <c r="AI3" s="287"/>
      <c r="AJ3" s="287">
        <f t="shared" ref="AJ3:AJ66" si="15">SUM(AG3:AI3)-AI3</f>
        <v>0</v>
      </c>
      <c r="AK3" s="287"/>
      <c r="AL3" s="287"/>
      <c r="AM3" s="287"/>
      <c r="AN3" s="287">
        <f t="shared" ref="AN3:AN66" si="16">SUM(AK3:AM3)-AM3</f>
        <v>0</v>
      </c>
      <c r="AO3" s="332" t="str">
        <f>IF(ISERROR(AJ3/VLOOKUP(C3,$W$1:$X$1,2,0)),"",AJ3/VLOOKUP(C3,$W$1:$X$1,2,0))</f>
        <v/>
      </c>
      <c r="AP3" s="332" t="str">
        <f>IF(ISERROR(AN3/VLOOKUP(C3,$W$1:$X$1,2,0)),"",AN3/VLOOKUP(C3,$W$1:$X$1,2,0))</f>
        <v/>
      </c>
      <c r="AR3" s="287">
        <v>30</v>
      </c>
      <c r="AS3" s="287">
        <v>6</v>
      </c>
      <c r="AT3" s="287">
        <v>1</v>
      </c>
      <c r="AU3" s="288">
        <v>36</v>
      </c>
      <c r="AV3" s="287">
        <f t="shared" ref="AV3:AV66" si="17">H3-AR3</f>
        <v>3</v>
      </c>
      <c r="AW3" s="287">
        <f t="shared" ref="AW3:AW66" si="18">I3-AS3</f>
        <v>49</v>
      </c>
      <c r="AX3" s="287">
        <f t="shared" ref="AX3:AX66" si="19">J3-AT3</f>
        <v>4333</v>
      </c>
      <c r="AY3" s="287">
        <f t="shared" ref="AY3:AY66" si="20">K3-AU3</f>
        <v>52</v>
      </c>
      <c r="BA3" s="287">
        <v>30</v>
      </c>
      <c r="BB3" s="287">
        <v>6</v>
      </c>
      <c r="BC3" s="287">
        <v>1</v>
      </c>
      <c r="BD3" s="288">
        <v>36</v>
      </c>
      <c r="BE3" s="287">
        <f t="shared" ref="BE3:BE66" si="21">L3-BA3</f>
        <v>-30</v>
      </c>
      <c r="BF3" s="287">
        <f t="shared" si="9"/>
        <v>-6</v>
      </c>
      <c r="BG3" s="287">
        <f t="shared" si="10"/>
        <v>-1</v>
      </c>
      <c r="BH3" s="287">
        <f t="shared" si="11"/>
        <v>-36</v>
      </c>
      <c r="BI3" s="337"/>
      <c r="BJ3" s="337"/>
      <c r="DJ3" s="338"/>
    </row>
    <row r="4" spans="1:114" ht="12.75" customHeight="1" outlineLevel="1" x14ac:dyDescent="0.25">
      <c r="A4" s="328" t="str">
        <f t="shared" si="0"/>
        <v>Hotel NameApr-23</v>
      </c>
      <c r="B4" s="328" t="str">
        <f t="shared" si="1"/>
        <v>Hotel Name45019</v>
      </c>
      <c r="C4" s="329" t="s">
        <v>183</v>
      </c>
      <c r="D4" s="330" t="str">
        <f t="shared" si="12"/>
        <v>Apr-23</v>
      </c>
      <c r="E4" s="330" t="s">
        <v>51</v>
      </c>
      <c r="F4" s="330">
        <v>45019</v>
      </c>
      <c r="G4" s="331">
        <f t="shared" si="13"/>
        <v>2</v>
      </c>
      <c r="H4" s="287">
        <v>4</v>
      </c>
      <c r="I4" s="287">
        <v>5</v>
      </c>
      <c r="J4" s="287">
        <v>55</v>
      </c>
      <c r="K4" s="288">
        <f t="shared" si="14"/>
        <v>9</v>
      </c>
      <c r="L4" s="287"/>
      <c r="M4" s="287"/>
      <c r="N4" s="287"/>
      <c r="O4" s="288">
        <f t="shared" si="2"/>
        <v>0</v>
      </c>
      <c r="P4" s="332" t="str">
        <f>IF(ISERROR(K4/VLOOKUP(C4,$W$1:$X$1,2,0)),"",K4/VLOOKUP(C4,$W$1:$X$1,2,0))</f>
        <v/>
      </c>
      <c r="Q4" s="332" t="str">
        <f>IF(ISERROR(O4/VLOOKUP(C4,$W$1:$X$1,2,0)),"",O4/VLOOKUP(C4,$W$1:$X$1,2,0))</f>
        <v/>
      </c>
      <c r="R4" s="287" t="s">
        <v>11</v>
      </c>
      <c r="S4" s="287">
        <f t="shared" si="3"/>
        <v>0</v>
      </c>
      <c r="T4" s="332" t="e">
        <f>(O4+S4)/VLOOKUP(C4,$W$1:$X$1,2,0)</f>
        <v>#N/A</v>
      </c>
      <c r="U4" s="287" t="s">
        <v>11</v>
      </c>
      <c r="V4" s="333" t="b">
        <f t="shared" si="4"/>
        <v>1</v>
      </c>
      <c r="W4" s="317"/>
      <c r="X4" s="323"/>
      <c r="Y4" s="326"/>
      <c r="Z4" s="336"/>
      <c r="AB4" s="287">
        <f t="shared" si="5"/>
        <v>-4</v>
      </c>
      <c r="AC4" s="287">
        <f t="shared" si="6"/>
        <v>-5</v>
      </c>
      <c r="AD4" s="287">
        <f t="shared" si="7"/>
        <v>-55</v>
      </c>
      <c r="AE4" s="287">
        <f t="shared" si="8"/>
        <v>-9</v>
      </c>
      <c r="AF4" s="287"/>
      <c r="AG4" s="287"/>
      <c r="AH4" s="287"/>
      <c r="AI4" s="287"/>
      <c r="AJ4" s="287">
        <f t="shared" si="15"/>
        <v>0</v>
      </c>
      <c r="AK4" s="287"/>
      <c r="AL4" s="287"/>
      <c r="AM4" s="287"/>
      <c r="AN4" s="287">
        <f t="shared" si="16"/>
        <v>0</v>
      </c>
      <c r="AO4" s="332" t="str">
        <f>IF(ISERROR(AJ4/VLOOKUP(C4,$W$1:$X$1,2,0)),"",AJ4/VLOOKUP(C4,$W$1:$X$1,2,0))</f>
        <v/>
      </c>
      <c r="AP4" s="332" t="str">
        <f>IF(ISERROR(AN4/VLOOKUP(C4,$W$1:$X$1,2,0)),"",AN4/VLOOKUP(C4,$W$1:$X$1,2,0))</f>
        <v/>
      </c>
      <c r="AR4" s="287">
        <v>33</v>
      </c>
      <c r="AS4" s="287">
        <v>0</v>
      </c>
      <c r="AT4" s="287">
        <v>0</v>
      </c>
      <c r="AU4" s="288">
        <v>33</v>
      </c>
      <c r="AV4" s="287">
        <f t="shared" si="17"/>
        <v>-29</v>
      </c>
      <c r="AW4" s="287">
        <f t="shared" si="18"/>
        <v>5</v>
      </c>
      <c r="AX4" s="287">
        <f t="shared" si="19"/>
        <v>55</v>
      </c>
      <c r="AY4" s="287">
        <f t="shared" si="20"/>
        <v>-24</v>
      </c>
      <c r="BA4" s="287">
        <v>33</v>
      </c>
      <c r="BB4" s="287">
        <v>0</v>
      </c>
      <c r="BC4" s="287">
        <v>0</v>
      </c>
      <c r="BD4" s="288">
        <v>33</v>
      </c>
      <c r="BE4" s="287">
        <f t="shared" si="21"/>
        <v>-33</v>
      </c>
      <c r="BF4" s="287">
        <f t="shared" si="9"/>
        <v>0</v>
      </c>
      <c r="BG4" s="287">
        <f t="shared" si="10"/>
        <v>0</v>
      </c>
      <c r="BH4" s="287">
        <f t="shared" si="11"/>
        <v>-33</v>
      </c>
      <c r="BI4" s="337"/>
      <c r="BJ4" s="337"/>
      <c r="DJ4" s="338"/>
    </row>
    <row r="5" spans="1:114" ht="12.75" customHeight="1" outlineLevel="1" x14ac:dyDescent="0.25">
      <c r="A5" s="328" t="str">
        <f t="shared" si="0"/>
        <v>Hotel NameApr-23</v>
      </c>
      <c r="B5" s="328" t="str">
        <f t="shared" si="1"/>
        <v>Hotel Name45020</v>
      </c>
      <c r="C5" s="329" t="s">
        <v>183</v>
      </c>
      <c r="D5" s="330" t="str">
        <f t="shared" si="12"/>
        <v>Apr-23</v>
      </c>
      <c r="E5" s="330" t="s">
        <v>51</v>
      </c>
      <c r="F5" s="330">
        <v>45020</v>
      </c>
      <c r="G5" s="331">
        <f t="shared" si="13"/>
        <v>3</v>
      </c>
      <c r="H5" s="287"/>
      <c r="I5" s="287"/>
      <c r="J5" s="287"/>
      <c r="K5" s="288">
        <f t="shared" si="14"/>
        <v>0</v>
      </c>
      <c r="L5" s="287"/>
      <c r="M5" s="287"/>
      <c r="N5" s="287"/>
      <c r="O5" s="288">
        <f t="shared" si="2"/>
        <v>0</v>
      </c>
      <c r="P5" s="332" t="str">
        <f>IF(ISERROR(K5/VLOOKUP(C5,$W$1:$X$1,2,0)),"",K5/VLOOKUP(C5,$W$1:$X$1,2,0))</f>
        <v/>
      </c>
      <c r="Q5" s="332" t="str">
        <f>IF(ISERROR(O5/VLOOKUP(C5,$W$1:$X$1,2,0)),"",O5/VLOOKUP(C5,$W$1:$X$1,2,0))</f>
        <v/>
      </c>
      <c r="R5" s="287" t="s">
        <v>11</v>
      </c>
      <c r="S5" s="287">
        <f t="shared" si="3"/>
        <v>0</v>
      </c>
      <c r="T5" s="332" t="e">
        <f>(O5+S5)/VLOOKUP(C5,$W$1:$X$1,2,0)</f>
        <v>#N/A</v>
      </c>
      <c r="U5" s="287" t="s">
        <v>11</v>
      </c>
      <c r="V5" s="333" t="b">
        <f t="shared" si="4"/>
        <v>1</v>
      </c>
      <c r="W5" s="317"/>
      <c r="X5" s="323"/>
      <c r="Y5" s="326"/>
      <c r="Z5" s="336"/>
      <c r="AB5" s="287">
        <f t="shared" si="5"/>
        <v>0</v>
      </c>
      <c r="AC5" s="287">
        <f t="shared" si="6"/>
        <v>0</v>
      </c>
      <c r="AD5" s="287">
        <f t="shared" si="7"/>
        <v>0</v>
      </c>
      <c r="AE5" s="287">
        <f t="shared" si="8"/>
        <v>0</v>
      </c>
      <c r="AF5" s="287"/>
      <c r="AG5" s="287"/>
      <c r="AH5" s="287"/>
      <c r="AI5" s="287"/>
      <c r="AJ5" s="287">
        <f t="shared" si="15"/>
        <v>0</v>
      </c>
      <c r="AK5" s="287"/>
      <c r="AL5" s="287"/>
      <c r="AM5" s="287"/>
      <c r="AN5" s="287">
        <f t="shared" si="16"/>
        <v>0</v>
      </c>
      <c r="AO5" s="332" t="str">
        <f>IF(ISERROR(AJ5/VLOOKUP(C5,$W$1:$X$1,2,0)),"",AJ5/VLOOKUP(C5,$W$1:$X$1,2,0))</f>
        <v/>
      </c>
      <c r="AP5" s="332" t="str">
        <f>IF(ISERROR(AN5/VLOOKUP(C5,$W$1:$X$1,2,0)),"",AN5/VLOOKUP(C5,$W$1:$X$1,2,0))</f>
        <v/>
      </c>
      <c r="AR5" s="287">
        <v>31</v>
      </c>
      <c r="AS5" s="287">
        <v>0</v>
      </c>
      <c r="AT5" s="287">
        <v>1</v>
      </c>
      <c r="AU5" s="288">
        <v>31</v>
      </c>
      <c r="AV5" s="287">
        <f t="shared" si="17"/>
        <v>-31</v>
      </c>
      <c r="AW5" s="287">
        <f t="shared" si="18"/>
        <v>0</v>
      </c>
      <c r="AX5" s="287">
        <f t="shared" si="19"/>
        <v>-1</v>
      </c>
      <c r="AY5" s="287">
        <f t="shared" si="20"/>
        <v>-31</v>
      </c>
      <c r="BA5" s="287">
        <v>31</v>
      </c>
      <c r="BB5" s="287">
        <v>0</v>
      </c>
      <c r="BC5" s="287">
        <v>1</v>
      </c>
      <c r="BD5" s="288">
        <v>31</v>
      </c>
      <c r="BE5" s="287">
        <f t="shared" si="21"/>
        <v>-31</v>
      </c>
      <c r="BF5" s="287">
        <f t="shared" si="9"/>
        <v>0</v>
      </c>
      <c r="BG5" s="287">
        <f t="shared" si="10"/>
        <v>-1</v>
      </c>
      <c r="BH5" s="287">
        <f t="shared" si="11"/>
        <v>-31</v>
      </c>
      <c r="BI5" s="337"/>
      <c r="BJ5" s="337"/>
      <c r="DJ5" s="338"/>
    </row>
    <row r="6" spans="1:114" ht="12.75" customHeight="1" outlineLevel="1" x14ac:dyDescent="0.25">
      <c r="A6" s="328" t="str">
        <f t="shared" si="0"/>
        <v>Hotel NameApr-23</v>
      </c>
      <c r="B6" s="328" t="str">
        <f t="shared" si="1"/>
        <v>Hotel Name45021</v>
      </c>
      <c r="C6" s="329" t="s">
        <v>183</v>
      </c>
      <c r="D6" s="330" t="str">
        <f t="shared" si="12"/>
        <v>Apr-23</v>
      </c>
      <c r="E6" s="330" t="s">
        <v>51</v>
      </c>
      <c r="F6" s="330">
        <v>45021</v>
      </c>
      <c r="G6" s="331">
        <f t="shared" si="13"/>
        <v>4</v>
      </c>
      <c r="H6" s="287"/>
      <c r="I6" s="287"/>
      <c r="J6" s="287">
        <v>44</v>
      </c>
      <c r="K6" s="288">
        <f t="shared" si="14"/>
        <v>0</v>
      </c>
      <c r="L6" s="287"/>
      <c r="M6" s="287"/>
      <c r="N6" s="287"/>
      <c r="O6" s="288">
        <f t="shared" si="2"/>
        <v>0</v>
      </c>
      <c r="P6" s="332" t="str">
        <f>IF(ISERROR(K6/VLOOKUP(C6,$W$1:$X$1,2,0)),"",K6/VLOOKUP(C6,$W$1:$X$1,2,0))</f>
        <v/>
      </c>
      <c r="Q6" s="332" t="str">
        <f>IF(ISERROR(O6/VLOOKUP(C6,$W$1:$X$1,2,0)),"",O6/VLOOKUP(C6,$W$1:$X$1,2,0))</f>
        <v/>
      </c>
      <c r="R6" s="287" t="s">
        <v>11</v>
      </c>
      <c r="S6" s="287">
        <f t="shared" si="3"/>
        <v>0</v>
      </c>
      <c r="T6" s="332" t="e">
        <f>(O6+S6)/VLOOKUP(C6,$W$1:$X$1,2,0)</f>
        <v>#N/A</v>
      </c>
      <c r="U6" s="287" t="s">
        <v>11</v>
      </c>
      <c r="V6" s="333" t="b">
        <f t="shared" si="4"/>
        <v>1</v>
      </c>
      <c r="W6" s="317"/>
      <c r="X6" s="323"/>
      <c r="Y6" s="326"/>
      <c r="Z6" s="336"/>
      <c r="AB6" s="287">
        <f t="shared" si="5"/>
        <v>0</v>
      </c>
      <c r="AC6" s="287">
        <f t="shared" si="6"/>
        <v>0</v>
      </c>
      <c r="AD6" s="287">
        <f t="shared" si="7"/>
        <v>-44</v>
      </c>
      <c r="AE6" s="287">
        <f t="shared" si="8"/>
        <v>0</v>
      </c>
      <c r="AF6" s="287"/>
      <c r="AG6" s="287"/>
      <c r="AH6" s="287"/>
      <c r="AI6" s="287"/>
      <c r="AJ6" s="287">
        <f t="shared" si="15"/>
        <v>0</v>
      </c>
      <c r="AK6" s="287"/>
      <c r="AL6" s="287"/>
      <c r="AM6" s="287"/>
      <c r="AN6" s="287">
        <f t="shared" si="16"/>
        <v>0</v>
      </c>
      <c r="AO6" s="332" t="str">
        <f>IF(ISERROR(AJ6/VLOOKUP(C6,$W$1:$X$1,2,0)),"",AJ6/VLOOKUP(C6,$W$1:$X$1,2,0))</f>
        <v/>
      </c>
      <c r="AP6" s="332" t="str">
        <f>IF(ISERROR(AN6/VLOOKUP(C6,$W$1:$X$1,2,0)),"",AN6/VLOOKUP(C6,$W$1:$X$1,2,0))</f>
        <v/>
      </c>
      <c r="AR6" s="287">
        <v>27</v>
      </c>
      <c r="AS6" s="287">
        <v>0</v>
      </c>
      <c r="AT6" s="287">
        <v>1</v>
      </c>
      <c r="AU6" s="288">
        <v>27</v>
      </c>
      <c r="AV6" s="287">
        <f t="shared" si="17"/>
        <v>-27</v>
      </c>
      <c r="AW6" s="287">
        <f t="shared" si="18"/>
        <v>0</v>
      </c>
      <c r="AX6" s="287">
        <f t="shared" si="19"/>
        <v>43</v>
      </c>
      <c r="AY6" s="287">
        <f t="shared" si="20"/>
        <v>-27</v>
      </c>
      <c r="BA6" s="287">
        <v>27</v>
      </c>
      <c r="BB6" s="287">
        <v>0</v>
      </c>
      <c r="BC6" s="287">
        <v>1</v>
      </c>
      <c r="BD6" s="288">
        <v>27</v>
      </c>
      <c r="BE6" s="287">
        <f t="shared" si="21"/>
        <v>-27</v>
      </c>
      <c r="BF6" s="287">
        <f t="shared" si="9"/>
        <v>0</v>
      </c>
      <c r="BG6" s="287">
        <f t="shared" si="10"/>
        <v>-1</v>
      </c>
      <c r="BH6" s="287">
        <f t="shared" si="11"/>
        <v>-27</v>
      </c>
      <c r="BI6" s="337"/>
      <c r="BJ6" s="337"/>
      <c r="DJ6" s="338"/>
    </row>
    <row r="7" spans="1:114" ht="12.75" customHeight="1" outlineLevel="1" x14ac:dyDescent="0.25">
      <c r="A7" s="328" t="str">
        <f t="shared" si="0"/>
        <v>Hotel NameApr-23</v>
      </c>
      <c r="B7" s="328" t="str">
        <f t="shared" si="1"/>
        <v>Hotel Name45022</v>
      </c>
      <c r="C7" s="329" t="s">
        <v>183</v>
      </c>
      <c r="D7" s="330" t="str">
        <f t="shared" si="12"/>
        <v>Apr-23</v>
      </c>
      <c r="E7" s="330" t="s">
        <v>51</v>
      </c>
      <c r="F7" s="330">
        <v>45022</v>
      </c>
      <c r="G7" s="331">
        <f t="shared" si="13"/>
        <v>5</v>
      </c>
      <c r="H7" s="287"/>
      <c r="I7" s="287"/>
      <c r="J7" s="287"/>
      <c r="K7" s="288">
        <f t="shared" si="14"/>
        <v>0</v>
      </c>
      <c r="L7" s="287"/>
      <c r="M7" s="287"/>
      <c r="N7" s="287"/>
      <c r="O7" s="288">
        <f t="shared" si="2"/>
        <v>0</v>
      </c>
      <c r="P7" s="332" t="str">
        <f>IF(ISERROR(K7/VLOOKUP(C7,$W$1:$X$1,2,0)),"",K7/VLOOKUP(C7,$W$1:$X$1,2,0))</f>
        <v/>
      </c>
      <c r="Q7" s="332" t="str">
        <f>IF(ISERROR(O7/VLOOKUP(C7,$W$1:$X$1,2,0)),"",O7/VLOOKUP(C7,$W$1:$X$1,2,0))</f>
        <v/>
      </c>
      <c r="R7" s="287" t="s">
        <v>11</v>
      </c>
      <c r="S7" s="287">
        <f t="shared" si="3"/>
        <v>0</v>
      </c>
      <c r="T7" s="332" t="e">
        <f>(O7+S7)/VLOOKUP(C7,$W$1:$X$1,2,0)</f>
        <v>#N/A</v>
      </c>
      <c r="U7" s="287" t="s">
        <v>11</v>
      </c>
      <c r="V7" s="333" t="b">
        <f t="shared" si="4"/>
        <v>1</v>
      </c>
      <c r="W7" s="317"/>
      <c r="X7" s="323"/>
      <c r="Y7" s="326"/>
      <c r="Z7" s="336"/>
      <c r="AB7" s="287">
        <f t="shared" si="5"/>
        <v>0</v>
      </c>
      <c r="AC7" s="287">
        <f t="shared" si="6"/>
        <v>0</v>
      </c>
      <c r="AD7" s="287">
        <f t="shared" si="7"/>
        <v>0</v>
      </c>
      <c r="AE7" s="287">
        <f t="shared" si="8"/>
        <v>0</v>
      </c>
      <c r="AF7" s="287"/>
      <c r="AG7" s="287"/>
      <c r="AH7" s="287"/>
      <c r="AI7" s="287"/>
      <c r="AJ7" s="287">
        <f t="shared" si="15"/>
        <v>0</v>
      </c>
      <c r="AK7" s="287"/>
      <c r="AL7" s="287"/>
      <c r="AM7" s="287"/>
      <c r="AN7" s="287">
        <f t="shared" si="16"/>
        <v>0</v>
      </c>
      <c r="AO7" s="332" t="str">
        <f>IF(ISERROR(AJ7/VLOOKUP(C7,$W$1:$X$1,2,0)),"",AJ7/VLOOKUP(C7,$W$1:$X$1,2,0))</f>
        <v/>
      </c>
      <c r="AP7" s="332" t="str">
        <f>IF(ISERROR(AN7/VLOOKUP(C7,$W$1:$X$1,2,0)),"",AN7/VLOOKUP(C7,$W$1:$X$1,2,0))</f>
        <v/>
      </c>
      <c r="AR7" s="287">
        <v>30</v>
      </c>
      <c r="AS7" s="287">
        <v>0</v>
      </c>
      <c r="AT7" s="287">
        <v>0</v>
      </c>
      <c r="AU7" s="288">
        <v>30</v>
      </c>
      <c r="AV7" s="287">
        <f t="shared" si="17"/>
        <v>-30</v>
      </c>
      <c r="AW7" s="287">
        <f t="shared" si="18"/>
        <v>0</v>
      </c>
      <c r="AX7" s="287">
        <f t="shared" si="19"/>
        <v>0</v>
      </c>
      <c r="AY7" s="287">
        <f t="shared" si="20"/>
        <v>-30</v>
      </c>
      <c r="BA7" s="287">
        <v>30</v>
      </c>
      <c r="BB7" s="287">
        <v>0</v>
      </c>
      <c r="BC7" s="287">
        <v>0</v>
      </c>
      <c r="BD7" s="288">
        <v>30</v>
      </c>
      <c r="BE7" s="287">
        <f t="shared" si="21"/>
        <v>-30</v>
      </c>
      <c r="BF7" s="287">
        <f t="shared" si="9"/>
        <v>0</v>
      </c>
      <c r="BG7" s="287">
        <f t="shared" si="10"/>
        <v>0</v>
      </c>
      <c r="BH7" s="287">
        <f t="shared" si="11"/>
        <v>-30</v>
      </c>
      <c r="BI7" s="337"/>
      <c r="BJ7" s="337"/>
      <c r="DJ7" s="338"/>
    </row>
    <row r="8" spans="1:114" ht="12.75" customHeight="1" outlineLevel="1" x14ac:dyDescent="0.25">
      <c r="A8" s="328" t="str">
        <f t="shared" si="0"/>
        <v>Hotel NameApr-23</v>
      </c>
      <c r="B8" s="328" t="str">
        <f t="shared" si="1"/>
        <v>Hotel Name45023</v>
      </c>
      <c r="C8" s="329" t="s">
        <v>183</v>
      </c>
      <c r="D8" s="330" t="str">
        <f t="shared" si="12"/>
        <v>Apr-23</v>
      </c>
      <c r="E8" s="330" t="s">
        <v>51</v>
      </c>
      <c r="F8" s="330">
        <v>45023</v>
      </c>
      <c r="G8" s="331">
        <f t="shared" si="13"/>
        <v>6</v>
      </c>
      <c r="H8" s="287"/>
      <c r="I8" s="287"/>
      <c r="J8" s="287"/>
      <c r="K8" s="288">
        <f t="shared" si="14"/>
        <v>0</v>
      </c>
      <c r="L8" s="287"/>
      <c r="M8" s="287"/>
      <c r="N8" s="287"/>
      <c r="O8" s="288">
        <f t="shared" si="2"/>
        <v>0</v>
      </c>
      <c r="P8" s="332" t="str">
        <f>IF(ISERROR(K8/VLOOKUP(C8,$W$1:$X$1,2,0)),"",K8/VLOOKUP(C8,$W$1:$X$1,2,0))</f>
        <v/>
      </c>
      <c r="Q8" s="332" t="str">
        <f>IF(ISERROR(O8/VLOOKUP(C8,$W$1:$X$1,2,0)),"",O8/VLOOKUP(C8,$W$1:$X$1,2,0))</f>
        <v/>
      </c>
      <c r="R8" s="287" t="s">
        <v>11</v>
      </c>
      <c r="S8" s="287">
        <f t="shared" si="3"/>
        <v>0</v>
      </c>
      <c r="T8" s="332" t="e">
        <f>(O8+S8)/VLOOKUP(C8,$W$1:$X$1,2,0)</f>
        <v>#N/A</v>
      </c>
      <c r="U8" s="287" t="s">
        <v>11</v>
      </c>
      <c r="V8" s="333" t="b">
        <f t="shared" si="4"/>
        <v>1</v>
      </c>
      <c r="W8" s="317"/>
      <c r="X8" s="323"/>
      <c r="Y8" s="326"/>
      <c r="Z8" s="336"/>
      <c r="AB8" s="287">
        <f t="shared" si="5"/>
        <v>0</v>
      </c>
      <c r="AC8" s="287">
        <f t="shared" si="6"/>
        <v>0</v>
      </c>
      <c r="AD8" s="287">
        <f t="shared" si="7"/>
        <v>0</v>
      </c>
      <c r="AE8" s="287">
        <f t="shared" si="8"/>
        <v>0</v>
      </c>
      <c r="AF8" s="287"/>
      <c r="AG8" s="287"/>
      <c r="AH8" s="287"/>
      <c r="AI8" s="287"/>
      <c r="AJ8" s="287">
        <f t="shared" si="15"/>
        <v>0</v>
      </c>
      <c r="AK8" s="287"/>
      <c r="AL8" s="287"/>
      <c r="AM8" s="287"/>
      <c r="AN8" s="287">
        <f t="shared" si="16"/>
        <v>0</v>
      </c>
      <c r="AO8" s="332" t="str">
        <f>IF(ISERROR(AJ8/VLOOKUP(C8,$W$1:$X$1,2,0)),"",AJ8/VLOOKUP(C8,$W$1:$X$1,2,0))</f>
        <v/>
      </c>
      <c r="AP8" s="332" t="str">
        <f>IF(ISERROR(AN8/VLOOKUP(C8,$W$1:$X$1,2,0)),"",AN8/VLOOKUP(C8,$W$1:$X$1,2,0))</f>
        <v/>
      </c>
      <c r="AR8" s="287">
        <v>26</v>
      </c>
      <c r="AS8" s="287">
        <v>0</v>
      </c>
      <c r="AT8" s="287">
        <v>0</v>
      </c>
      <c r="AU8" s="288">
        <v>26</v>
      </c>
      <c r="AV8" s="287">
        <f t="shared" si="17"/>
        <v>-26</v>
      </c>
      <c r="AW8" s="287">
        <f t="shared" si="18"/>
        <v>0</v>
      </c>
      <c r="AX8" s="287">
        <f t="shared" si="19"/>
        <v>0</v>
      </c>
      <c r="AY8" s="287">
        <f t="shared" si="20"/>
        <v>-26</v>
      </c>
      <c r="BA8" s="287">
        <v>26</v>
      </c>
      <c r="BB8" s="287">
        <v>0</v>
      </c>
      <c r="BC8" s="287">
        <v>0</v>
      </c>
      <c r="BD8" s="288">
        <v>26</v>
      </c>
      <c r="BE8" s="287">
        <f t="shared" si="21"/>
        <v>-26</v>
      </c>
      <c r="BF8" s="287">
        <f t="shared" si="9"/>
        <v>0</v>
      </c>
      <c r="BG8" s="287">
        <f t="shared" si="10"/>
        <v>0</v>
      </c>
      <c r="BH8" s="287">
        <f t="shared" si="11"/>
        <v>-26</v>
      </c>
      <c r="BI8" s="337"/>
      <c r="BJ8" s="337"/>
      <c r="DJ8" s="338"/>
    </row>
    <row r="9" spans="1:114" ht="12.75" customHeight="1" outlineLevel="1" x14ac:dyDescent="0.25">
      <c r="A9" s="328" t="str">
        <f t="shared" si="0"/>
        <v>Hotel NameApr-23</v>
      </c>
      <c r="B9" s="328" t="str">
        <f t="shared" si="1"/>
        <v>Hotel Name45024</v>
      </c>
      <c r="C9" s="329" t="s">
        <v>183</v>
      </c>
      <c r="D9" s="330" t="str">
        <f t="shared" si="12"/>
        <v>Apr-23</v>
      </c>
      <c r="E9" s="330" t="s">
        <v>51</v>
      </c>
      <c r="F9" s="330">
        <v>45024</v>
      </c>
      <c r="G9" s="331">
        <f t="shared" si="13"/>
        <v>7</v>
      </c>
      <c r="H9" s="287"/>
      <c r="I9" s="287"/>
      <c r="J9" s="287"/>
      <c r="K9" s="288">
        <f t="shared" si="14"/>
        <v>0</v>
      </c>
      <c r="L9" s="287"/>
      <c r="M9" s="287"/>
      <c r="N9" s="287"/>
      <c r="O9" s="288">
        <f t="shared" si="2"/>
        <v>0</v>
      </c>
      <c r="P9" s="332" t="str">
        <f>IF(ISERROR(K9/VLOOKUP(C9,$W$1:$X$1,2,0)),"",K9/VLOOKUP(C9,$W$1:$X$1,2,0))</f>
        <v/>
      </c>
      <c r="Q9" s="332" t="str">
        <f>IF(ISERROR(O9/VLOOKUP(C9,$W$1:$X$1,2,0)),"",O9/VLOOKUP(C9,$W$1:$X$1,2,0))</f>
        <v/>
      </c>
      <c r="R9" s="287" t="s">
        <v>11</v>
      </c>
      <c r="S9" s="287">
        <f t="shared" si="3"/>
        <v>0</v>
      </c>
      <c r="T9" s="332" t="e">
        <f>(O9+S9)/VLOOKUP(C9,$W$1:$X$1,2,0)</f>
        <v>#N/A</v>
      </c>
      <c r="U9" s="287" t="s">
        <v>11</v>
      </c>
      <c r="V9" s="333" t="b">
        <f t="shared" si="4"/>
        <v>1</v>
      </c>
      <c r="W9" s="317"/>
      <c r="X9" s="323"/>
      <c r="Y9" s="326"/>
      <c r="Z9" s="336"/>
      <c r="AB9" s="287">
        <f t="shared" si="5"/>
        <v>0</v>
      </c>
      <c r="AC9" s="287">
        <f t="shared" si="6"/>
        <v>0</v>
      </c>
      <c r="AD9" s="287">
        <f t="shared" si="7"/>
        <v>0</v>
      </c>
      <c r="AE9" s="287">
        <f t="shared" si="8"/>
        <v>0</v>
      </c>
      <c r="AF9" s="287"/>
      <c r="AG9" s="287"/>
      <c r="AH9" s="287"/>
      <c r="AI9" s="287"/>
      <c r="AJ9" s="287">
        <f t="shared" si="15"/>
        <v>0</v>
      </c>
      <c r="AK9" s="287"/>
      <c r="AL9" s="287"/>
      <c r="AM9" s="287"/>
      <c r="AN9" s="287">
        <f t="shared" si="16"/>
        <v>0</v>
      </c>
      <c r="AO9" s="332" t="str">
        <f>IF(ISERROR(AJ9/VLOOKUP(C9,$W$1:$X$1,2,0)),"",AJ9/VLOOKUP(C9,$W$1:$X$1,2,0))</f>
        <v/>
      </c>
      <c r="AP9" s="332" t="str">
        <f>IF(ISERROR(AN9/VLOOKUP(C9,$W$1:$X$1,2,0)),"",AN9/VLOOKUP(C9,$W$1:$X$1,2,0))</f>
        <v/>
      </c>
      <c r="AR9" s="287">
        <v>22</v>
      </c>
      <c r="AS9" s="287">
        <v>0</v>
      </c>
      <c r="AT9" s="287">
        <v>0</v>
      </c>
      <c r="AU9" s="288">
        <v>22</v>
      </c>
      <c r="AV9" s="287">
        <f t="shared" si="17"/>
        <v>-22</v>
      </c>
      <c r="AW9" s="287">
        <f t="shared" si="18"/>
        <v>0</v>
      </c>
      <c r="AX9" s="287">
        <f t="shared" si="19"/>
        <v>0</v>
      </c>
      <c r="AY9" s="287">
        <f t="shared" si="20"/>
        <v>-22</v>
      </c>
      <c r="BA9" s="287">
        <v>22</v>
      </c>
      <c r="BB9" s="287">
        <v>0</v>
      </c>
      <c r="BC9" s="287">
        <v>0</v>
      </c>
      <c r="BD9" s="288">
        <v>22</v>
      </c>
      <c r="BE9" s="287">
        <f t="shared" si="21"/>
        <v>-22</v>
      </c>
      <c r="BF9" s="287">
        <f t="shared" si="9"/>
        <v>0</v>
      </c>
      <c r="BG9" s="287">
        <f t="shared" si="10"/>
        <v>0</v>
      </c>
      <c r="BH9" s="287">
        <f t="shared" si="11"/>
        <v>-22</v>
      </c>
      <c r="BI9" s="337"/>
      <c r="BJ9" s="337"/>
      <c r="DJ9" s="338"/>
    </row>
    <row r="10" spans="1:114" ht="12.75" customHeight="1" outlineLevel="1" x14ac:dyDescent="0.25">
      <c r="A10" s="328" t="str">
        <f t="shared" si="0"/>
        <v>Hotel NameApr-23</v>
      </c>
      <c r="B10" s="328" t="str">
        <f t="shared" si="1"/>
        <v>Hotel Name45025</v>
      </c>
      <c r="C10" s="329" t="s">
        <v>183</v>
      </c>
      <c r="D10" s="330" t="str">
        <f t="shared" si="12"/>
        <v>Apr-23</v>
      </c>
      <c r="E10" s="330" t="s">
        <v>51</v>
      </c>
      <c r="F10" s="330">
        <v>45025</v>
      </c>
      <c r="G10" s="331">
        <f t="shared" si="13"/>
        <v>1</v>
      </c>
      <c r="H10" s="287"/>
      <c r="I10" s="287"/>
      <c r="J10" s="287"/>
      <c r="K10" s="288">
        <f t="shared" si="14"/>
        <v>0</v>
      </c>
      <c r="L10" s="287"/>
      <c r="M10" s="287"/>
      <c r="N10" s="287"/>
      <c r="O10" s="288">
        <f t="shared" si="2"/>
        <v>0</v>
      </c>
      <c r="P10" s="332" t="str">
        <f>IF(ISERROR(K10/VLOOKUP(C10,$W$1:$X$1,2,0)),"",K10/VLOOKUP(C10,$W$1:$X$1,2,0))</f>
        <v/>
      </c>
      <c r="Q10" s="332" t="str">
        <f>IF(ISERROR(O10/VLOOKUP(C10,$W$1:$X$1,2,0)),"",O10/VLOOKUP(C10,$W$1:$X$1,2,0))</f>
        <v/>
      </c>
      <c r="R10" s="287" t="s">
        <v>11</v>
      </c>
      <c r="S10" s="287">
        <f t="shared" si="3"/>
        <v>0</v>
      </c>
      <c r="T10" s="332" t="e">
        <f>(O10+S10)/VLOOKUP(C10,$W$1:$X$1,2,0)</f>
        <v>#N/A</v>
      </c>
      <c r="U10" s="287" t="s">
        <v>11</v>
      </c>
      <c r="V10" s="333" t="b">
        <f t="shared" si="4"/>
        <v>1</v>
      </c>
      <c r="W10" s="317"/>
      <c r="X10" s="323"/>
      <c r="Y10" s="326"/>
      <c r="Z10" s="336"/>
      <c r="AB10" s="287">
        <f t="shared" si="5"/>
        <v>0</v>
      </c>
      <c r="AC10" s="287">
        <f t="shared" si="6"/>
        <v>0</v>
      </c>
      <c r="AD10" s="287">
        <f t="shared" si="7"/>
        <v>0</v>
      </c>
      <c r="AE10" s="287">
        <f t="shared" si="8"/>
        <v>0</v>
      </c>
      <c r="AF10" s="287"/>
      <c r="AG10" s="287"/>
      <c r="AH10" s="287"/>
      <c r="AI10" s="287"/>
      <c r="AJ10" s="287">
        <f t="shared" si="15"/>
        <v>0</v>
      </c>
      <c r="AK10" s="287"/>
      <c r="AL10" s="287"/>
      <c r="AM10" s="287"/>
      <c r="AN10" s="287">
        <f t="shared" si="16"/>
        <v>0</v>
      </c>
      <c r="AO10" s="332" t="str">
        <f>IF(ISERROR(AJ10/VLOOKUP(C10,$W$1:$X$1,2,0)),"",AJ10/VLOOKUP(C10,$W$1:$X$1,2,0))</f>
        <v/>
      </c>
      <c r="AP10" s="332" t="str">
        <f>IF(ISERROR(AN10/VLOOKUP(C10,$W$1:$X$1,2,0)),"",AN10/VLOOKUP(C10,$W$1:$X$1,2,0))</f>
        <v/>
      </c>
      <c r="AR10" s="287">
        <v>30</v>
      </c>
      <c r="AS10" s="287">
        <v>0</v>
      </c>
      <c r="AT10" s="287">
        <v>0</v>
      </c>
      <c r="AU10" s="288">
        <v>30</v>
      </c>
      <c r="AV10" s="287">
        <f t="shared" si="17"/>
        <v>-30</v>
      </c>
      <c r="AW10" s="287">
        <f t="shared" si="18"/>
        <v>0</v>
      </c>
      <c r="AX10" s="287">
        <f t="shared" si="19"/>
        <v>0</v>
      </c>
      <c r="AY10" s="287">
        <f t="shared" si="20"/>
        <v>-30</v>
      </c>
      <c r="BA10" s="287">
        <v>30</v>
      </c>
      <c r="BB10" s="287">
        <v>0</v>
      </c>
      <c r="BC10" s="287">
        <v>0</v>
      </c>
      <c r="BD10" s="288">
        <v>30</v>
      </c>
      <c r="BE10" s="287">
        <f t="shared" si="21"/>
        <v>-30</v>
      </c>
      <c r="BF10" s="287">
        <f t="shared" si="9"/>
        <v>0</v>
      </c>
      <c r="BG10" s="287">
        <f t="shared" si="10"/>
        <v>0</v>
      </c>
      <c r="BH10" s="287">
        <f t="shared" si="11"/>
        <v>-30</v>
      </c>
      <c r="BI10" s="337"/>
      <c r="BJ10" s="337"/>
      <c r="DJ10" s="338"/>
    </row>
    <row r="11" spans="1:114" ht="12.75" customHeight="1" outlineLevel="1" x14ac:dyDescent="0.25">
      <c r="A11" s="328" t="str">
        <f t="shared" si="0"/>
        <v>Hotel NameApr-23</v>
      </c>
      <c r="B11" s="328" t="str">
        <f t="shared" si="1"/>
        <v>Hotel Name45026</v>
      </c>
      <c r="C11" s="329" t="s">
        <v>183</v>
      </c>
      <c r="D11" s="330" t="str">
        <f t="shared" si="12"/>
        <v>Apr-23</v>
      </c>
      <c r="E11" s="330" t="s">
        <v>51</v>
      </c>
      <c r="F11" s="330">
        <v>45026</v>
      </c>
      <c r="G11" s="331">
        <f t="shared" si="13"/>
        <v>2</v>
      </c>
      <c r="H11" s="287"/>
      <c r="I11" s="287"/>
      <c r="J11" s="287"/>
      <c r="K11" s="288">
        <f t="shared" si="14"/>
        <v>0</v>
      </c>
      <c r="L11" s="287"/>
      <c r="M11" s="287"/>
      <c r="N11" s="287"/>
      <c r="O11" s="288">
        <f t="shared" si="2"/>
        <v>0</v>
      </c>
      <c r="P11" s="332" t="str">
        <f>IF(ISERROR(K11/VLOOKUP(C11,$W$1:$X$1,2,0)),"",K11/VLOOKUP(C11,$W$1:$X$1,2,0))</f>
        <v/>
      </c>
      <c r="Q11" s="332" t="str">
        <f>IF(ISERROR(O11/VLOOKUP(C11,$W$1:$X$1,2,0)),"",O11/VLOOKUP(C11,$W$1:$X$1,2,0))</f>
        <v/>
      </c>
      <c r="R11" s="287" t="s">
        <v>11</v>
      </c>
      <c r="S11" s="287">
        <f t="shared" si="3"/>
        <v>0</v>
      </c>
      <c r="T11" s="332" t="e">
        <f>(O11+S11)/VLOOKUP(C11,$W$1:$X$1,2,0)</f>
        <v>#N/A</v>
      </c>
      <c r="U11" s="287" t="s">
        <v>11</v>
      </c>
      <c r="V11" s="333" t="b">
        <f t="shared" si="4"/>
        <v>1</v>
      </c>
      <c r="W11" s="317"/>
      <c r="X11" s="323"/>
      <c r="Y11" s="326"/>
      <c r="Z11" s="336"/>
      <c r="AB11" s="287">
        <f t="shared" si="5"/>
        <v>0</v>
      </c>
      <c r="AC11" s="287">
        <f t="shared" si="6"/>
        <v>0</v>
      </c>
      <c r="AD11" s="287">
        <f t="shared" si="7"/>
        <v>0</v>
      </c>
      <c r="AE11" s="287">
        <f t="shared" si="8"/>
        <v>0</v>
      </c>
      <c r="AF11" s="287"/>
      <c r="AG11" s="287"/>
      <c r="AH11" s="287"/>
      <c r="AI11" s="287"/>
      <c r="AJ11" s="287">
        <f t="shared" si="15"/>
        <v>0</v>
      </c>
      <c r="AK11" s="287"/>
      <c r="AL11" s="287"/>
      <c r="AM11" s="287"/>
      <c r="AN11" s="287">
        <f t="shared" si="16"/>
        <v>0</v>
      </c>
      <c r="AO11" s="332" t="str">
        <f>IF(ISERROR(AJ11/VLOOKUP(C11,$W$1:$X$1,2,0)),"",AJ11/VLOOKUP(C11,$W$1:$X$1,2,0))</f>
        <v/>
      </c>
      <c r="AP11" s="332" t="str">
        <f>IF(ISERROR(AN11/VLOOKUP(C11,$W$1:$X$1,2,0)),"",AN11/VLOOKUP(C11,$W$1:$X$1,2,0))</f>
        <v/>
      </c>
      <c r="AR11" s="287">
        <v>20</v>
      </c>
      <c r="AS11" s="287">
        <v>0</v>
      </c>
      <c r="AT11" s="287">
        <v>0</v>
      </c>
      <c r="AU11" s="288">
        <v>20</v>
      </c>
      <c r="AV11" s="287">
        <f t="shared" si="17"/>
        <v>-20</v>
      </c>
      <c r="AW11" s="287">
        <f t="shared" si="18"/>
        <v>0</v>
      </c>
      <c r="AX11" s="287">
        <f t="shared" si="19"/>
        <v>0</v>
      </c>
      <c r="AY11" s="287">
        <f t="shared" si="20"/>
        <v>-20</v>
      </c>
      <c r="BA11" s="287">
        <v>20</v>
      </c>
      <c r="BB11" s="287">
        <v>0</v>
      </c>
      <c r="BC11" s="287">
        <v>0</v>
      </c>
      <c r="BD11" s="288">
        <v>20</v>
      </c>
      <c r="BE11" s="287">
        <f t="shared" si="21"/>
        <v>-20</v>
      </c>
      <c r="BF11" s="287">
        <f t="shared" si="9"/>
        <v>0</v>
      </c>
      <c r="BG11" s="287">
        <f t="shared" si="10"/>
        <v>0</v>
      </c>
      <c r="BH11" s="287">
        <f t="shared" si="11"/>
        <v>-20</v>
      </c>
      <c r="BI11" s="337"/>
      <c r="BJ11" s="337"/>
      <c r="DJ11" s="338"/>
    </row>
    <row r="12" spans="1:114" ht="12.75" customHeight="1" outlineLevel="1" x14ac:dyDescent="0.25">
      <c r="A12" s="328" t="str">
        <f t="shared" si="0"/>
        <v>Hotel NameApr-23</v>
      </c>
      <c r="B12" s="328" t="str">
        <f t="shared" si="1"/>
        <v>Hotel Name45027</v>
      </c>
      <c r="C12" s="329" t="s">
        <v>183</v>
      </c>
      <c r="D12" s="330" t="str">
        <f t="shared" si="12"/>
        <v>Apr-23</v>
      </c>
      <c r="E12" s="330" t="s">
        <v>51</v>
      </c>
      <c r="F12" s="330">
        <v>45027</v>
      </c>
      <c r="G12" s="331">
        <f t="shared" si="13"/>
        <v>3</v>
      </c>
      <c r="H12" s="287"/>
      <c r="I12" s="287"/>
      <c r="J12" s="287"/>
      <c r="K12" s="288">
        <f t="shared" si="14"/>
        <v>0</v>
      </c>
      <c r="L12" s="287"/>
      <c r="M12" s="287"/>
      <c r="N12" s="287"/>
      <c r="O12" s="288">
        <f t="shared" si="2"/>
        <v>0</v>
      </c>
      <c r="P12" s="332" t="str">
        <f>IF(ISERROR(K12/VLOOKUP(C12,$W$1:$X$1,2,0)),"",K12/VLOOKUP(C12,$W$1:$X$1,2,0))</f>
        <v/>
      </c>
      <c r="Q12" s="332" t="str">
        <f>IF(ISERROR(O12/VLOOKUP(C12,$W$1:$X$1,2,0)),"",O12/VLOOKUP(C12,$W$1:$X$1,2,0))</f>
        <v/>
      </c>
      <c r="R12" s="287" t="s">
        <v>11</v>
      </c>
      <c r="S12" s="287">
        <f t="shared" si="3"/>
        <v>0</v>
      </c>
      <c r="T12" s="332" t="e">
        <f>(O12+S12)/VLOOKUP(C12,$W$1:$X$1,2,0)</f>
        <v>#N/A</v>
      </c>
      <c r="U12" s="287" t="s">
        <v>11</v>
      </c>
      <c r="V12" s="333" t="b">
        <f t="shared" si="4"/>
        <v>1</v>
      </c>
      <c r="W12" s="317"/>
      <c r="X12" s="323"/>
      <c r="Y12" s="326"/>
      <c r="Z12" s="336"/>
      <c r="AB12" s="287">
        <f t="shared" si="5"/>
        <v>0</v>
      </c>
      <c r="AC12" s="287">
        <f t="shared" si="6"/>
        <v>0</v>
      </c>
      <c r="AD12" s="287">
        <f t="shared" si="7"/>
        <v>0</v>
      </c>
      <c r="AE12" s="287">
        <f t="shared" si="8"/>
        <v>0</v>
      </c>
      <c r="AF12" s="287"/>
      <c r="AG12" s="287"/>
      <c r="AH12" s="287"/>
      <c r="AI12" s="287"/>
      <c r="AJ12" s="287">
        <f t="shared" si="15"/>
        <v>0</v>
      </c>
      <c r="AK12" s="287"/>
      <c r="AL12" s="287"/>
      <c r="AM12" s="287"/>
      <c r="AN12" s="287">
        <f t="shared" si="16"/>
        <v>0</v>
      </c>
      <c r="AO12" s="332" t="str">
        <f>IF(ISERROR(AJ12/VLOOKUP(C12,$W$1:$X$1,2,0)),"",AJ12/VLOOKUP(C12,$W$1:$X$1,2,0))</f>
        <v/>
      </c>
      <c r="AP12" s="332" t="str">
        <f>IF(ISERROR(AN12/VLOOKUP(C12,$W$1:$X$1,2,0)),"",AN12/VLOOKUP(C12,$W$1:$X$1,2,0))</f>
        <v/>
      </c>
      <c r="AR12" s="287">
        <v>31</v>
      </c>
      <c r="AS12" s="287">
        <v>0</v>
      </c>
      <c r="AT12" s="287">
        <v>0</v>
      </c>
      <c r="AU12" s="288">
        <v>31</v>
      </c>
      <c r="AV12" s="287">
        <f t="shared" si="17"/>
        <v>-31</v>
      </c>
      <c r="AW12" s="287">
        <f t="shared" si="18"/>
        <v>0</v>
      </c>
      <c r="AX12" s="287">
        <f t="shared" si="19"/>
        <v>0</v>
      </c>
      <c r="AY12" s="287">
        <f t="shared" si="20"/>
        <v>-31</v>
      </c>
      <c r="BA12" s="287">
        <v>31</v>
      </c>
      <c r="BB12" s="287">
        <v>0</v>
      </c>
      <c r="BC12" s="287">
        <v>0</v>
      </c>
      <c r="BD12" s="288">
        <v>31</v>
      </c>
      <c r="BE12" s="287">
        <f t="shared" si="21"/>
        <v>-31</v>
      </c>
      <c r="BF12" s="287">
        <f t="shared" si="9"/>
        <v>0</v>
      </c>
      <c r="BG12" s="287">
        <f t="shared" si="10"/>
        <v>0</v>
      </c>
      <c r="BH12" s="287">
        <f t="shared" si="11"/>
        <v>-31</v>
      </c>
      <c r="BI12" s="337"/>
      <c r="BJ12" s="337"/>
      <c r="DJ12" s="338"/>
    </row>
    <row r="13" spans="1:114" ht="12.75" customHeight="1" outlineLevel="1" x14ac:dyDescent="0.25">
      <c r="A13" s="328" t="str">
        <f t="shared" si="0"/>
        <v>Hotel NameApr-23</v>
      </c>
      <c r="B13" s="328" t="str">
        <f t="shared" si="1"/>
        <v>Hotel Name45028</v>
      </c>
      <c r="C13" s="329" t="s">
        <v>183</v>
      </c>
      <c r="D13" s="330" t="str">
        <f t="shared" si="12"/>
        <v>Apr-23</v>
      </c>
      <c r="E13" s="330" t="s">
        <v>51</v>
      </c>
      <c r="F13" s="330">
        <v>45028</v>
      </c>
      <c r="G13" s="331">
        <f t="shared" si="13"/>
        <v>4</v>
      </c>
      <c r="H13" s="287"/>
      <c r="I13" s="287"/>
      <c r="J13" s="287"/>
      <c r="K13" s="288">
        <f t="shared" si="14"/>
        <v>0</v>
      </c>
      <c r="L13" s="287"/>
      <c r="M13" s="287"/>
      <c r="N13" s="287"/>
      <c r="O13" s="288">
        <f t="shared" si="2"/>
        <v>0</v>
      </c>
      <c r="P13" s="332" t="str">
        <f>IF(ISERROR(K13/VLOOKUP(C13,$W$1:$X$1,2,0)),"",K13/VLOOKUP(C13,$W$1:$X$1,2,0))</f>
        <v/>
      </c>
      <c r="Q13" s="332" t="str">
        <f>IF(ISERROR(O13/VLOOKUP(C13,$W$1:$X$1,2,0)),"",O13/VLOOKUP(C13,$W$1:$X$1,2,0))</f>
        <v/>
      </c>
      <c r="R13" s="287" t="s">
        <v>11</v>
      </c>
      <c r="S13" s="287">
        <f t="shared" si="3"/>
        <v>0</v>
      </c>
      <c r="T13" s="332" t="e">
        <f>(O13+S13)/VLOOKUP(C13,$W$1:$X$1,2,0)</f>
        <v>#N/A</v>
      </c>
      <c r="U13" s="287" t="s">
        <v>11</v>
      </c>
      <c r="V13" s="333" t="b">
        <f t="shared" si="4"/>
        <v>1</v>
      </c>
      <c r="W13" s="317"/>
      <c r="X13" s="323">
        <f>ROUND(L13,0)</f>
        <v>0</v>
      </c>
      <c r="Y13" s="323">
        <f>ROUND(M13,0)</f>
        <v>0</v>
      </c>
      <c r="Z13" s="336"/>
      <c r="AB13" s="287">
        <f t="shared" si="5"/>
        <v>0</v>
      </c>
      <c r="AC13" s="287">
        <f t="shared" si="6"/>
        <v>0</v>
      </c>
      <c r="AD13" s="287">
        <f t="shared" si="7"/>
        <v>0</v>
      </c>
      <c r="AE13" s="287">
        <f t="shared" si="8"/>
        <v>0</v>
      </c>
      <c r="AF13" s="287"/>
      <c r="AG13" s="287"/>
      <c r="AH13" s="287"/>
      <c r="AI13" s="287"/>
      <c r="AJ13" s="287">
        <f t="shared" si="15"/>
        <v>0</v>
      </c>
      <c r="AK13" s="287"/>
      <c r="AL13" s="287"/>
      <c r="AM13" s="287"/>
      <c r="AN13" s="287">
        <f t="shared" si="16"/>
        <v>0</v>
      </c>
      <c r="AO13" s="332" t="str">
        <f>IF(ISERROR(AJ13/VLOOKUP(C13,$W$1:$X$1,2,0)),"",AJ13/VLOOKUP(C13,$W$1:$X$1,2,0))</f>
        <v/>
      </c>
      <c r="AP13" s="332" t="str">
        <f>IF(ISERROR(AN13/VLOOKUP(C13,$W$1:$X$1,2,0)),"",AN13/VLOOKUP(C13,$W$1:$X$1,2,0))</f>
        <v/>
      </c>
      <c r="AR13" s="287">
        <v>30</v>
      </c>
      <c r="AS13" s="287">
        <v>0</v>
      </c>
      <c r="AT13" s="287">
        <v>0</v>
      </c>
      <c r="AU13" s="288">
        <v>30</v>
      </c>
      <c r="AV13" s="287">
        <f t="shared" si="17"/>
        <v>-30</v>
      </c>
      <c r="AW13" s="287">
        <f t="shared" si="18"/>
        <v>0</v>
      </c>
      <c r="AX13" s="287">
        <f t="shared" si="19"/>
        <v>0</v>
      </c>
      <c r="AY13" s="287">
        <f t="shared" si="20"/>
        <v>-30</v>
      </c>
      <c r="BA13" s="287">
        <v>30</v>
      </c>
      <c r="BB13" s="287">
        <v>0</v>
      </c>
      <c r="BC13" s="287">
        <v>0</v>
      </c>
      <c r="BD13" s="288">
        <v>30</v>
      </c>
      <c r="BE13" s="287">
        <f t="shared" si="21"/>
        <v>-30</v>
      </c>
      <c r="BF13" s="287">
        <f t="shared" si="9"/>
        <v>0</v>
      </c>
      <c r="BG13" s="287">
        <f t="shared" si="10"/>
        <v>0</v>
      </c>
      <c r="BH13" s="287">
        <f t="shared" si="11"/>
        <v>-30</v>
      </c>
      <c r="BI13" s="337"/>
      <c r="BJ13" s="337"/>
      <c r="DJ13" s="338"/>
    </row>
    <row r="14" spans="1:114" ht="12.75" customHeight="1" outlineLevel="1" x14ac:dyDescent="0.25">
      <c r="A14" s="328" t="str">
        <f t="shared" si="0"/>
        <v>Hotel NameApr-23</v>
      </c>
      <c r="B14" s="328" t="str">
        <f t="shared" si="1"/>
        <v>Hotel Name45029</v>
      </c>
      <c r="C14" s="329" t="s">
        <v>183</v>
      </c>
      <c r="D14" s="330" t="str">
        <f t="shared" si="12"/>
        <v>Apr-23</v>
      </c>
      <c r="E14" s="330" t="s">
        <v>51</v>
      </c>
      <c r="F14" s="330">
        <v>45029</v>
      </c>
      <c r="G14" s="331">
        <f t="shared" si="13"/>
        <v>5</v>
      </c>
      <c r="H14" s="287"/>
      <c r="I14" s="287"/>
      <c r="J14" s="287"/>
      <c r="K14" s="288">
        <f t="shared" si="14"/>
        <v>0</v>
      </c>
      <c r="L14" s="287"/>
      <c r="M14" s="287"/>
      <c r="N14" s="287"/>
      <c r="O14" s="288">
        <f t="shared" si="2"/>
        <v>0</v>
      </c>
      <c r="P14" s="332" t="str">
        <f>IF(ISERROR(K14/VLOOKUP(C14,$W$1:$X$1,2,0)),"",K14/VLOOKUP(C14,$W$1:$X$1,2,0))</f>
        <v/>
      </c>
      <c r="Q14" s="332" t="str">
        <f>IF(ISERROR(O14/VLOOKUP(C14,$W$1:$X$1,2,0)),"",O14/VLOOKUP(C14,$W$1:$X$1,2,0))</f>
        <v/>
      </c>
      <c r="R14" s="287" t="s">
        <v>11</v>
      </c>
      <c r="S14" s="287">
        <f t="shared" si="3"/>
        <v>0</v>
      </c>
      <c r="T14" s="332" t="e">
        <f>(O14+S14)/VLOOKUP(C14,$W$1:$X$1,2,0)</f>
        <v>#N/A</v>
      </c>
      <c r="U14" s="287" t="s">
        <v>11</v>
      </c>
      <c r="V14" s="333" t="b">
        <f t="shared" si="4"/>
        <v>1</v>
      </c>
      <c r="W14" s="317"/>
      <c r="X14" s="323">
        <f>ROUND(L14,0)</f>
        <v>0</v>
      </c>
      <c r="Y14" s="323">
        <f t="shared" ref="Y14:Y31" si="22">ROUND(M14,0)</f>
        <v>0</v>
      </c>
      <c r="Z14" s="336"/>
      <c r="AB14" s="287">
        <f t="shared" si="5"/>
        <v>0</v>
      </c>
      <c r="AC14" s="287">
        <f t="shared" si="6"/>
        <v>0</v>
      </c>
      <c r="AD14" s="287">
        <f t="shared" si="7"/>
        <v>0</v>
      </c>
      <c r="AE14" s="287">
        <f t="shared" si="8"/>
        <v>0</v>
      </c>
      <c r="AF14" s="287"/>
      <c r="AG14" s="287"/>
      <c r="AH14" s="287"/>
      <c r="AI14" s="287"/>
      <c r="AJ14" s="287">
        <f t="shared" si="15"/>
        <v>0</v>
      </c>
      <c r="AK14" s="287"/>
      <c r="AL14" s="287"/>
      <c r="AM14" s="287"/>
      <c r="AN14" s="287">
        <f t="shared" si="16"/>
        <v>0</v>
      </c>
      <c r="AO14" s="332" t="str">
        <f>IF(ISERROR(AJ14/VLOOKUP(C14,$W$1:$X$1,2,0)),"",AJ14/VLOOKUP(C14,$W$1:$X$1,2,0))</f>
        <v/>
      </c>
      <c r="AP14" s="332" t="str">
        <f>IF(ISERROR(AN14/VLOOKUP(C14,$W$1:$X$1,2,0)),"",AN14/VLOOKUP(C14,$W$1:$X$1,2,0))</f>
        <v/>
      </c>
      <c r="AR14" s="287">
        <v>20</v>
      </c>
      <c r="AS14" s="287">
        <v>0</v>
      </c>
      <c r="AT14" s="287">
        <v>0</v>
      </c>
      <c r="AU14" s="288">
        <v>20</v>
      </c>
      <c r="AV14" s="287">
        <f t="shared" si="17"/>
        <v>-20</v>
      </c>
      <c r="AW14" s="287">
        <f t="shared" si="18"/>
        <v>0</v>
      </c>
      <c r="AX14" s="287">
        <f t="shared" si="19"/>
        <v>0</v>
      </c>
      <c r="AY14" s="287">
        <f t="shared" si="20"/>
        <v>-20</v>
      </c>
      <c r="BA14" s="287">
        <v>20</v>
      </c>
      <c r="BB14" s="287">
        <v>0</v>
      </c>
      <c r="BC14" s="287">
        <v>0</v>
      </c>
      <c r="BD14" s="288">
        <v>20</v>
      </c>
      <c r="BE14" s="287">
        <f t="shared" si="21"/>
        <v>-20</v>
      </c>
      <c r="BF14" s="287">
        <f t="shared" si="9"/>
        <v>0</v>
      </c>
      <c r="BG14" s="287">
        <f t="shared" si="10"/>
        <v>0</v>
      </c>
      <c r="BH14" s="287">
        <f t="shared" si="11"/>
        <v>-20</v>
      </c>
      <c r="BI14" s="337"/>
      <c r="BJ14" s="337"/>
      <c r="DJ14" s="338"/>
    </row>
    <row r="15" spans="1:114" ht="12.75" customHeight="1" outlineLevel="1" x14ac:dyDescent="0.25">
      <c r="A15" s="328" t="str">
        <f t="shared" si="0"/>
        <v>Hotel NameApr-23</v>
      </c>
      <c r="B15" s="328" t="str">
        <f t="shared" si="1"/>
        <v>Hotel Name45030</v>
      </c>
      <c r="C15" s="329" t="s">
        <v>183</v>
      </c>
      <c r="D15" s="330" t="str">
        <f t="shared" si="12"/>
        <v>Apr-23</v>
      </c>
      <c r="E15" s="330" t="s">
        <v>51</v>
      </c>
      <c r="F15" s="330">
        <v>45030</v>
      </c>
      <c r="G15" s="331">
        <f t="shared" si="13"/>
        <v>6</v>
      </c>
      <c r="H15" s="287"/>
      <c r="I15" s="287"/>
      <c r="J15" s="287"/>
      <c r="K15" s="288">
        <f>SUM(H15:J15)-J15</f>
        <v>0</v>
      </c>
      <c r="L15" s="287"/>
      <c r="M15" s="287"/>
      <c r="N15" s="287"/>
      <c r="O15" s="288">
        <f t="shared" si="2"/>
        <v>0</v>
      </c>
      <c r="P15" s="332" t="str">
        <f>IF(ISERROR(K15/VLOOKUP(C15,$W$1:$X$1,2,0)),"",K15/VLOOKUP(C15,$W$1:$X$1,2,0))</f>
        <v/>
      </c>
      <c r="Q15" s="332" t="str">
        <f>IF(ISERROR(O15/VLOOKUP(C15,$W$1:$X$1,2,0)),"",O15/VLOOKUP(C15,$W$1:$X$1,2,0))</f>
        <v/>
      </c>
      <c r="R15" s="287" t="s">
        <v>11</v>
      </c>
      <c r="S15" s="287">
        <f t="shared" si="3"/>
        <v>0</v>
      </c>
      <c r="T15" s="332" t="e">
        <f>(O15+S15)/VLOOKUP(C15,$W$1:$X$1,2,0)</f>
        <v>#N/A</v>
      </c>
      <c r="U15" s="287" t="s">
        <v>11</v>
      </c>
      <c r="V15" s="333" t="b">
        <f t="shared" si="4"/>
        <v>1</v>
      </c>
      <c r="W15" s="317"/>
      <c r="X15" s="323">
        <f t="shared" ref="X15:X31" si="23">ROUND(L15,0)</f>
        <v>0</v>
      </c>
      <c r="Y15" s="323">
        <f t="shared" si="22"/>
        <v>0</v>
      </c>
      <c r="Z15" s="336"/>
      <c r="AB15" s="287">
        <f t="shared" si="5"/>
        <v>0</v>
      </c>
      <c r="AC15" s="287">
        <f t="shared" si="6"/>
        <v>0</v>
      </c>
      <c r="AD15" s="287">
        <f t="shared" si="7"/>
        <v>0</v>
      </c>
      <c r="AE15" s="287">
        <f t="shared" si="8"/>
        <v>0</v>
      </c>
      <c r="AF15" s="287"/>
      <c r="AG15" s="287"/>
      <c r="AH15" s="287"/>
      <c r="AI15" s="287"/>
      <c r="AJ15" s="287">
        <f t="shared" ref="AJ15:AJ20" si="24">SUM(AG15:AI15)-AI15</f>
        <v>0</v>
      </c>
      <c r="AK15" s="287"/>
      <c r="AL15" s="287"/>
      <c r="AM15" s="287"/>
      <c r="AN15" s="287">
        <f t="shared" si="16"/>
        <v>0</v>
      </c>
      <c r="AO15" s="332" t="str">
        <f>IF(ISERROR(AJ15/VLOOKUP(C15,$W$1:$X$1,2,0)),"",AJ15/VLOOKUP(C15,$W$1:$X$1,2,0))</f>
        <v/>
      </c>
      <c r="AP15" s="332" t="str">
        <f>IF(ISERROR(AN15/VLOOKUP(C15,$W$1:$X$1,2,0)),"",AN15/VLOOKUP(C15,$W$1:$X$1,2,0))</f>
        <v/>
      </c>
      <c r="AR15" s="287">
        <v>23</v>
      </c>
      <c r="AS15" s="287">
        <v>5</v>
      </c>
      <c r="AT15" s="287">
        <v>1</v>
      </c>
      <c r="AU15" s="288">
        <v>28</v>
      </c>
      <c r="AV15" s="287">
        <f t="shared" si="17"/>
        <v>-23</v>
      </c>
      <c r="AW15" s="287">
        <f t="shared" si="18"/>
        <v>-5</v>
      </c>
      <c r="AX15" s="287">
        <f t="shared" si="19"/>
        <v>-1</v>
      </c>
      <c r="AY15" s="287">
        <f t="shared" si="20"/>
        <v>-28</v>
      </c>
      <c r="BA15" s="287">
        <v>23</v>
      </c>
      <c r="BB15" s="287">
        <v>5</v>
      </c>
      <c r="BC15" s="287">
        <v>1</v>
      </c>
      <c r="BD15" s="288">
        <v>28</v>
      </c>
      <c r="BE15" s="287">
        <f t="shared" si="21"/>
        <v>-23</v>
      </c>
      <c r="BF15" s="287">
        <f t="shared" si="9"/>
        <v>-5</v>
      </c>
      <c r="BG15" s="287">
        <f t="shared" si="10"/>
        <v>-1</v>
      </c>
      <c r="BH15" s="287">
        <f t="shared" si="11"/>
        <v>-28</v>
      </c>
      <c r="BI15" s="337"/>
      <c r="BJ15" s="337"/>
      <c r="DJ15" s="338"/>
    </row>
    <row r="16" spans="1:114" ht="12.75" customHeight="1" outlineLevel="1" x14ac:dyDescent="0.25">
      <c r="A16" s="328" t="str">
        <f t="shared" si="0"/>
        <v>Hotel NameApr-23</v>
      </c>
      <c r="B16" s="328" t="str">
        <f t="shared" si="1"/>
        <v>Hotel Name45031</v>
      </c>
      <c r="C16" s="329" t="s">
        <v>183</v>
      </c>
      <c r="D16" s="330" t="str">
        <f t="shared" si="12"/>
        <v>Apr-23</v>
      </c>
      <c r="E16" s="330" t="s">
        <v>51</v>
      </c>
      <c r="F16" s="330">
        <v>45031</v>
      </c>
      <c r="G16" s="331">
        <f t="shared" si="13"/>
        <v>7</v>
      </c>
      <c r="H16" s="287"/>
      <c r="I16" s="287"/>
      <c r="J16" s="287"/>
      <c r="K16" s="288">
        <f>SUM(H16:J16)-J16</f>
        <v>0</v>
      </c>
      <c r="L16" s="287"/>
      <c r="M16" s="287"/>
      <c r="N16" s="287"/>
      <c r="O16" s="288">
        <f t="shared" si="2"/>
        <v>0</v>
      </c>
      <c r="P16" s="332" t="str">
        <f>IF(ISERROR(K16/VLOOKUP(C16,$W$1:$X$1,2,0)),"",K16/VLOOKUP(C16,$W$1:$X$1,2,0))</f>
        <v/>
      </c>
      <c r="Q16" s="332" t="str">
        <f>IF(ISERROR(O16/VLOOKUP(C16,$W$1:$X$1,2,0)),"",O16/VLOOKUP(C16,$W$1:$X$1,2,0))</f>
        <v/>
      </c>
      <c r="R16" s="287" t="s">
        <v>11</v>
      </c>
      <c r="S16" s="287">
        <v>3</v>
      </c>
      <c r="T16" s="332" t="e">
        <f>(O16+S16)/VLOOKUP(C16,$W$1:$X$1,2,0)</f>
        <v>#N/A</v>
      </c>
      <c r="U16" s="287" t="s">
        <v>11</v>
      </c>
      <c r="V16" s="333" t="b">
        <f t="shared" si="4"/>
        <v>1</v>
      </c>
      <c r="W16" s="317"/>
      <c r="X16" s="323">
        <f t="shared" si="23"/>
        <v>0</v>
      </c>
      <c r="Y16" s="323">
        <f t="shared" si="22"/>
        <v>0</v>
      </c>
      <c r="Z16" s="336"/>
      <c r="AB16" s="287">
        <f t="shared" si="5"/>
        <v>0</v>
      </c>
      <c r="AC16" s="287">
        <f t="shared" si="6"/>
        <v>0</v>
      </c>
      <c r="AD16" s="287">
        <f t="shared" si="7"/>
        <v>0</v>
      </c>
      <c r="AE16" s="287">
        <f t="shared" si="8"/>
        <v>0</v>
      </c>
      <c r="AF16" s="287"/>
      <c r="AG16" s="287"/>
      <c r="AH16" s="287"/>
      <c r="AI16" s="287"/>
      <c r="AJ16" s="287">
        <f t="shared" si="24"/>
        <v>0</v>
      </c>
      <c r="AK16" s="287"/>
      <c r="AL16" s="287"/>
      <c r="AM16" s="287"/>
      <c r="AN16" s="287">
        <f t="shared" si="16"/>
        <v>0</v>
      </c>
      <c r="AO16" s="332" t="str">
        <f>IF(ISERROR(AJ16/VLOOKUP(C16,$W$1:$X$1,2,0)),"",AJ16/VLOOKUP(C16,$W$1:$X$1,2,0))</f>
        <v/>
      </c>
      <c r="AP16" s="332" t="str">
        <f>IF(ISERROR(AN16/VLOOKUP(C16,$W$1:$X$1,2,0)),"",AN16/VLOOKUP(C16,$W$1:$X$1,2,0))</f>
        <v/>
      </c>
      <c r="AR16" s="287">
        <v>23</v>
      </c>
      <c r="AS16" s="287">
        <v>4</v>
      </c>
      <c r="AT16" s="287">
        <v>1</v>
      </c>
      <c r="AU16" s="288">
        <v>27</v>
      </c>
      <c r="AV16" s="287">
        <f t="shared" si="17"/>
        <v>-23</v>
      </c>
      <c r="AW16" s="287">
        <f t="shared" si="18"/>
        <v>-4</v>
      </c>
      <c r="AX16" s="287">
        <f t="shared" si="19"/>
        <v>-1</v>
      </c>
      <c r="AY16" s="287">
        <f t="shared" si="20"/>
        <v>-27</v>
      </c>
      <c r="BA16" s="287">
        <v>23</v>
      </c>
      <c r="BB16" s="287">
        <v>4</v>
      </c>
      <c r="BC16" s="287">
        <v>1</v>
      </c>
      <c r="BD16" s="288">
        <v>27</v>
      </c>
      <c r="BE16" s="287">
        <f t="shared" si="21"/>
        <v>-23</v>
      </c>
      <c r="BF16" s="287">
        <f t="shared" si="9"/>
        <v>-4</v>
      </c>
      <c r="BG16" s="287">
        <f t="shared" si="10"/>
        <v>-1</v>
      </c>
      <c r="BH16" s="287">
        <f t="shared" si="11"/>
        <v>-27</v>
      </c>
      <c r="BI16" s="337"/>
      <c r="BJ16" s="337"/>
      <c r="DJ16" s="338"/>
    </row>
    <row r="17" spans="1:114" ht="12.75" customHeight="1" outlineLevel="1" x14ac:dyDescent="0.25">
      <c r="A17" s="328" t="str">
        <f t="shared" si="0"/>
        <v>Hotel NameApr-23</v>
      </c>
      <c r="B17" s="328" t="str">
        <f t="shared" si="1"/>
        <v>Hotel Name45032</v>
      </c>
      <c r="C17" s="329" t="s">
        <v>183</v>
      </c>
      <c r="D17" s="330" t="str">
        <f t="shared" si="12"/>
        <v>Apr-23</v>
      </c>
      <c r="E17" s="330" t="s">
        <v>51</v>
      </c>
      <c r="F17" s="330">
        <v>45032</v>
      </c>
      <c r="G17" s="331">
        <f t="shared" si="13"/>
        <v>1</v>
      </c>
      <c r="H17" s="287"/>
      <c r="I17" s="287"/>
      <c r="J17" s="287"/>
      <c r="K17" s="288">
        <f>SUM(H17:J17)-J17</f>
        <v>0</v>
      </c>
      <c r="L17" s="287"/>
      <c r="M17" s="287"/>
      <c r="N17" s="287"/>
      <c r="O17" s="288">
        <f t="shared" si="2"/>
        <v>0</v>
      </c>
      <c r="P17" s="332" t="str">
        <f>IF(ISERROR(K17/VLOOKUP(C17,$W$1:$X$1,2,0)),"",K17/VLOOKUP(C17,$W$1:$X$1,2,0))</f>
        <v/>
      </c>
      <c r="Q17" s="332" t="str">
        <f>IF(ISERROR(O17/VLOOKUP(C17,$W$1:$X$1,2,0)),"",O17/VLOOKUP(C17,$W$1:$X$1,2,0))</f>
        <v/>
      </c>
      <c r="R17" s="287" t="s">
        <v>11</v>
      </c>
      <c r="S17" s="287">
        <v>2</v>
      </c>
      <c r="T17" s="332" t="e">
        <f>(O17+S17)/VLOOKUP(C17,$W$1:$X$1,2,0)</f>
        <v>#N/A</v>
      </c>
      <c r="U17" s="287" t="s">
        <v>11</v>
      </c>
      <c r="V17" s="333" t="b">
        <f t="shared" si="4"/>
        <v>1</v>
      </c>
      <c r="W17" s="317"/>
      <c r="X17" s="323">
        <f t="shared" si="23"/>
        <v>0</v>
      </c>
      <c r="Y17" s="323">
        <f t="shared" si="22"/>
        <v>0</v>
      </c>
      <c r="Z17" s="336"/>
      <c r="AB17" s="287">
        <f t="shared" si="5"/>
        <v>0</v>
      </c>
      <c r="AC17" s="287">
        <f t="shared" si="6"/>
        <v>0</v>
      </c>
      <c r="AD17" s="287">
        <f t="shared" si="7"/>
        <v>0</v>
      </c>
      <c r="AE17" s="287">
        <f t="shared" si="8"/>
        <v>0</v>
      </c>
      <c r="AF17" s="287"/>
      <c r="AG17" s="287"/>
      <c r="AH17" s="287"/>
      <c r="AI17" s="287"/>
      <c r="AJ17" s="287">
        <f t="shared" si="24"/>
        <v>0</v>
      </c>
      <c r="AK17" s="287"/>
      <c r="AL17" s="287"/>
      <c r="AM17" s="287"/>
      <c r="AN17" s="287">
        <f t="shared" si="16"/>
        <v>0</v>
      </c>
      <c r="AO17" s="332" t="str">
        <f>IF(ISERROR(AJ17/VLOOKUP(C17,$W$1:$X$1,2,0)),"",AJ17/VLOOKUP(C17,$W$1:$X$1,2,0))</f>
        <v/>
      </c>
      <c r="AP17" s="332" t="str">
        <f>IF(ISERROR(AN17/VLOOKUP(C17,$W$1:$X$1,2,0)),"",AN17/VLOOKUP(C17,$W$1:$X$1,2,0))</f>
        <v/>
      </c>
      <c r="AR17" s="287">
        <v>19</v>
      </c>
      <c r="AS17" s="287">
        <v>10</v>
      </c>
      <c r="AT17" s="287">
        <v>0</v>
      </c>
      <c r="AU17" s="288">
        <v>29</v>
      </c>
      <c r="AV17" s="287">
        <f t="shared" si="17"/>
        <v>-19</v>
      </c>
      <c r="AW17" s="287">
        <f t="shared" si="18"/>
        <v>-10</v>
      </c>
      <c r="AX17" s="287">
        <f t="shared" si="19"/>
        <v>0</v>
      </c>
      <c r="AY17" s="287">
        <f t="shared" si="20"/>
        <v>-29</v>
      </c>
      <c r="BA17" s="287">
        <v>19</v>
      </c>
      <c r="BB17" s="287">
        <v>10</v>
      </c>
      <c r="BC17" s="287">
        <v>0</v>
      </c>
      <c r="BD17" s="288">
        <v>29</v>
      </c>
      <c r="BE17" s="287">
        <f t="shared" si="21"/>
        <v>-19</v>
      </c>
      <c r="BF17" s="287">
        <f t="shared" si="9"/>
        <v>-10</v>
      </c>
      <c r="BG17" s="287">
        <f t="shared" si="10"/>
        <v>0</v>
      </c>
      <c r="BH17" s="287">
        <f t="shared" si="11"/>
        <v>-29</v>
      </c>
      <c r="BI17" s="337"/>
      <c r="BJ17" s="337"/>
      <c r="DJ17" s="338"/>
    </row>
    <row r="18" spans="1:114" ht="12.75" customHeight="1" outlineLevel="1" x14ac:dyDescent="0.25">
      <c r="A18" s="328" t="str">
        <f t="shared" si="0"/>
        <v>Hotel NameApr-23</v>
      </c>
      <c r="B18" s="328" t="str">
        <f t="shared" si="1"/>
        <v>Hotel Name45033</v>
      </c>
      <c r="C18" s="329" t="s">
        <v>183</v>
      </c>
      <c r="D18" s="330" t="str">
        <f t="shared" si="12"/>
        <v>Apr-23</v>
      </c>
      <c r="E18" s="330" t="s">
        <v>51</v>
      </c>
      <c r="F18" s="330">
        <v>45033</v>
      </c>
      <c r="G18" s="331">
        <f t="shared" si="13"/>
        <v>2</v>
      </c>
      <c r="H18" s="287"/>
      <c r="I18" s="287"/>
      <c r="J18" s="287"/>
      <c r="K18" s="288">
        <f t="shared" si="14"/>
        <v>0</v>
      </c>
      <c r="L18" s="287"/>
      <c r="M18" s="287"/>
      <c r="N18" s="287"/>
      <c r="O18" s="288">
        <f t="shared" si="2"/>
        <v>0</v>
      </c>
      <c r="P18" s="332" t="str">
        <f>IF(ISERROR(K18/VLOOKUP(C18,$W$1:$X$1,2,0)),"",K18/VLOOKUP(C18,$W$1:$X$1,2,0))</f>
        <v/>
      </c>
      <c r="Q18" s="332" t="str">
        <f>IF(ISERROR(O18/VLOOKUP(C18,$W$1:$X$1,2,0)),"",O18/VLOOKUP(C18,$W$1:$X$1,2,0))</f>
        <v/>
      </c>
      <c r="R18" s="287" t="s">
        <v>11</v>
      </c>
      <c r="S18" s="287">
        <f t="shared" ref="S18:S81" si="25">N18</f>
        <v>0</v>
      </c>
      <c r="T18" s="332" t="e">
        <f>(O18+S18)/VLOOKUP(C18,$W$1:$X$1,2,0)</f>
        <v>#N/A</v>
      </c>
      <c r="U18" s="287" t="s">
        <v>11</v>
      </c>
      <c r="V18" s="333" t="b">
        <f t="shared" si="4"/>
        <v>1</v>
      </c>
      <c r="W18" s="317"/>
      <c r="X18" s="323">
        <f t="shared" si="23"/>
        <v>0</v>
      </c>
      <c r="Y18" s="323">
        <f t="shared" si="22"/>
        <v>0</v>
      </c>
      <c r="Z18" s="336"/>
      <c r="AB18" s="287">
        <f t="shared" si="5"/>
        <v>0</v>
      </c>
      <c r="AC18" s="287">
        <f t="shared" si="6"/>
        <v>0</v>
      </c>
      <c r="AD18" s="287">
        <f t="shared" si="7"/>
        <v>0</v>
      </c>
      <c r="AE18" s="287">
        <f t="shared" si="8"/>
        <v>0</v>
      </c>
      <c r="AF18" s="287"/>
      <c r="AG18" s="287"/>
      <c r="AH18" s="287"/>
      <c r="AI18" s="287"/>
      <c r="AJ18" s="287">
        <f t="shared" si="24"/>
        <v>0</v>
      </c>
      <c r="AK18" s="287"/>
      <c r="AL18" s="287"/>
      <c r="AM18" s="287"/>
      <c r="AN18" s="287">
        <f t="shared" si="16"/>
        <v>0</v>
      </c>
      <c r="AO18" s="332" t="str">
        <f>IF(ISERROR(AJ18/VLOOKUP(C18,$W$1:$X$1,2,0)),"",AJ18/VLOOKUP(C18,$W$1:$X$1,2,0))</f>
        <v/>
      </c>
      <c r="AP18" s="332" t="str">
        <f>IF(ISERROR(AN18/VLOOKUP(C18,$W$1:$X$1,2,0)),"",AN18/VLOOKUP(C18,$W$1:$X$1,2,0))</f>
        <v/>
      </c>
      <c r="AR18" s="287">
        <v>19</v>
      </c>
      <c r="AS18" s="287">
        <v>5</v>
      </c>
      <c r="AT18" s="287">
        <v>0</v>
      </c>
      <c r="AU18" s="288">
        <v>24</v>
      </c>
      <c r="AV18" s="287">
        <f t="shared" si="17"/>
        <v>-19</v>
      </c>
      <c r="AW18" s="287">
        <f t="shared" si="18"/>
        <v>-5</v>
      </c>
      <c r="AX18" s="287">
        <f t="shared" si="19"/>
        <v>0</v>
      </c>
      <c r="AY18" s="287">
        <f t="shared" si="20"/>
        <v>-24</v>
      </c>
      <c r="BA18" s="287">
        <v>19</v>
      </c>
      <c r="BB18" s="287">
        <v>5</v>
      </c>
      <c r="BC18" s="287">
        <v>0</v>
      </c>
      <c r="BD18" s="288">
        <v>24</v>
      </c>
      <c r="BE18" s="287">
        <f t="shared" si="21"/>
        <v>-19</v>
      </c>
      <c r="BF18" s="287">
        <f t="shared" si="9"/>
        <v>-5</v>
      </c>
      <c r="BG18" s="287">
        <f t="shared" si="10"/>
        <v>0</v>
      </c>
      <c r="BH18" s="287">
        <f t="shared" si="11"/>
        <v>-24</v>
      </c>
      <c r="BI18" s="337"/>
      <c r="BJ18" s="337"/>
      <c r="DJ18" s="338"/>
    </row>
    <row r="19" spans="1:114" ht="12.75" customHeight="1" outlineLevel="1" x14ac:dyDescent="0.25">
      <c r="A19" s="328" t="str">
        <f t="shared" si="0"/>
        <v>Hotel NameApr-23</v>
      </c>
      <c r="B19" s="328" t="str">
        <f t="shared" si="1"/>
        <v>Hotel Name45034</v>
      </c>
      <c r="C19" s="329" t="s">
        <v>183</v>
      </c>
      <c r="D19" s="330" t="str">
        <f t="shared" si="12"/>
        <v>Apr-23</v>
      </c>
      <c r="E19" s="330" t="s">
        <v>51</v>
      </c>
      <c r="F19" s="330">
        <v>45034</v>
      </c>
      <c r="G19" s="331">
        <f t="shared" si="13"/>
        <v>3</v>
      </c>
      <c r="H19" s="287"/>
      <c r="I19" s="287"/>
      <c r="J19" s="287"/>
      <c r="K19" s="288">
        <f t="shared" si="14"/>
        <v>0</v>
      </c>
      <c r="L19" s="287"/>
      <c r="M19" s="287"/>
      <c r="N19" s="287"/>
      <c r="O19" s="288">
        <f t="shared" si="2"/>
        <v>0</v>
      </c>
      <c r="P19" s="332" t="str">
        <f>IF(ISERROR(K19/VLOOKUP(C19,$W$1:$X$1,2,0)),"",K19/VLOOKUP(C19,$W$1:$X$1,2,0))</f>
        <v/>
      </c>
      <c r="Q19" s="332" t="str">
        <f>IF(ISERROR(O19/VLOOKUP(C19,$W$1:$X$1,2,0)),"",O19/VLOOKUP(C19,$W$1:$X$1,2,0))</f>
        <v/>
      </c>
      <c r="R19" s="287" t="s">
        <v>11</v>
      </c>
      <c r="S19" s="287">
        <f t="shared" si="25"/>
        <v>0</v>
      </c>
      <c r="T19" s="332" t="e">
        <f>(O19+S19)/VLOOKUP(C19,$W$1:$X$1,2,0)</f>
        <v>#N/A</v>
      </c>
      <c r="U19" s="287" t="s">
        <v>11</v>
      </c>
      <c r="V19" s="333" t="b">
        <f t="shared" si="4"/>
        <v>1</v>
      </c>
      <c r="W19" s="317"/>
      <c r="X19" s="323">
        <f t="shared" si="23"/>
        <v>0</v>
      </c>
      <c r="Y19" s="323">
        <f t="shared" si="22"/>
        <v>0</v>
      </c>
      <c r="Z19" s="336"/>
      <c r="AB19" s="287">
        <f t="shared" si="5"/>
        <v>0</v>
      </c>
      <c r="AC19" s="287">
        <f t="shared" si="6"/>
        <v>0</v>
      </c>
      <c r="AD19" s="287">
        <f t="shared" si="7"/>
        <v>0</v>
      </c>
      <c r="AE19" s="287">
        <f t="shared" si="8"/>
        <v>0</v>
      </c>
      <c r="AF19" s="287"/>
      <c r="AG19" s="287"/>
      <c r="AH19" s="287"/>
      <c r="AI19" s="287"/>
      <c r="AJ19" s="287">
        <f t="shared" si="24"/>
        <v>0</v>
      </c>
      <c r="AK19" s="287"/>
      <c r="AL19" s="287"/>
      <c r="AM19" s="287"/>
      <c r="AN19" s="287">
        <f t="shared" si="16"/>
        <v>0</v>
      </c>
      <c r="AO19" s="332" t="str">
        <f>IF(ISERROR(AJ19/VLOOKUP(C19,$W$1:$X$1,2,0)),"",AJ19/VLOOKUP(C19,$W$1:$X$1,2,0))</f>
        <v/>
      </c>
      <c r="AP19" s="332" t="str">
        <f>IF(ISERROR(AN19/VLOOKUP(C19,$W$1:$X$1,2,0)),"",AN19/VLOOKUP(C19,$W$1:$X$1,2,0))</f>
        <v/>
      </c>
      <c r="AR19" s="287">
        <v>10</v>
      </c>
      <c r="AS19" s="287">
        <v>17</v>
      </c>
      <c r="AT19" s="287">
        <v>0</v>
      </c>
      <c r="AU19" s="288">
        <v>27</v>
      </c>
      <c r="AV19" s="287">
        <f t="shared" si="17"/>
        <v>-10</v>
      </c>
      <c r="AW19" s="287">
        <f t="shared" si="18"/>
        <v>-17</v>
      </c>
      <c r="AX19" s="287">
        <f t="shared" si="19"/>
        <v>0</v>
      </c>
      <c r="AY19" s="287">
        <f t="shared" si="20"/>
        <v>-27</v>
      </c>
      <c r="BA19" s="287">
        <v>10</v>
      </c>
      <c r="BB19" s="287">
        <v>17</v>
      </c>
      <c r="BC19" s="287">
        <v>0</v>
      </c>
      <c r="BD19" s="288">
        <v>27</v>
      </c>
      <c r="BE19" s="287">
        <f t="shared" si="21"/>
        <v>-10</v>
      </c>
      <c r="BF19" s="287">
        <f t="shared" si="9"/>
        <v>-17</v>
      </c>
      <c r="BG19" s="287">
        <f t="shared" si="10"/>
        <v>0</v>
      </c>
      <c r="BH19" s="287">
        <f t="shared" si="11"/>
        <v>-27</v>
      </c>
      <c r="BI19" s="337"/>
      <c r="BJ19" s="337"/>
      <c r="DJ19" s="338"/>
    </row>
    <row r="20" spans="1:114" ht="12.75" customHeight="1" outlineLevel="1" x14ac:dyDescent="0.25">
      <c r="A20" s="328" t="str">
        <f t="shared" si="0"/>
        <v>Hotel NameApr-23</v>
      </c>
      <c r="B20" s="328" t="str">
        <f t="shared" si="1"/>
        <v>Hotel Name45035</v>
      </c>
      <c r="C20" s="329" t="s">
        <v>183</v>
      </c>
      <c r="D20" s="330" t="str">
        <f t="shared" si="12"/>
        <v>Apr-23</v>
      </c>
      <c r="E20" s="330" t="s">
        <v>51</v>
      </c>
      <c r="F20" s="330">
        <v>45035</v>
      </c>
      <c r="G20" s="331">
        <f t="shared" si="13"/>
        <v>4</v>
      </c>
      <c r="H20" s="287"/>
      <c r="I20" s="287"/>
      <c r="J20" s="287"/>
      <c r="K20" s="288">
        <f t="shared" si="14"/>
        <v>0</v>
      </c>
      <c r="L20" s="287"/>
      <c r="M20" s="287"/>
      <c r="N20" s="287"/>
      <c r="O20" s="288">
        <f t="shared" si="2"/>
        <v>0</v>
      </c>
      <c r="P20" s="332" t="str">
        <f>IF(ISERROR(K20/VLOOKUP(C20,$W$1:$X$1,2,0)),"",K20/VLOOKUP(C20,$W$1:$X$1,2,0))</f>
        <v/>
      </c>
      <c r="Q20" s="332" t="str">
        <f>IF(ISERROR(O20/VLOOKUP(C20,$W$1:$X$1,2,0)),"",O20/VLOOKUP(C20,$W$1:$X$1,2,0))</f>
        <v/>
      </c>
      <c r="R20" s="287" t="s">
        <v>11</v>
      </c>
      <c r="S20" s="287">
        <f t="shared" si="25"/>
        <v>0</v>
      </c>
      <c r="T20" s="332" t="e">
        <f>(O20+S20)/VLOOKUP(C20,$W$1:$X$1,2,0)</f>
        <v>#N/A</v>
      </c>
      <c r="U20" s="287" t="s">
        <v>11</v>
      </c>
      <c r="V20" s="333" t="b">
        <f t="shared" si="4"/>
        <v>1</v>
      </c>
      <c r="W20" s="317"/>
      <c r="X20" s="323">
        <f t="shared" si="23"/>
        <v>0</v>
      </c>
      <c r="Y20" s="323">
        <f t="shared" si="22"/>
        <v>0</v>
      </c>
      <c r="Z20" s="336"/>
      <c r="AB20" s="287">
        <f t="shared" si="5"/>
        <v>0</v>
      </c>
      <c r="AC20" s="287">
        <f t="shared" si="6"/>
        <v>0</v>
      </c>
      <c r="AD20" s="287">
        <f t="shared" si="7"/>
        <v>0</v>
      </c>
      <c r="AE20" s="287">
        <f t="shared" si="8"/>
        <v>0</v>
      </c>
      <c r="AF20" s="287"/>
      <c r="AG20" s="287"/>
      <c r="AH20" s="287"/>
      <c r="AI20" s="287"/>
      <c r="AJ20" s="287">
        <f t="shared" si="24"/>
        <v>0</v>
      </c>
      <c r="AK20" s="287"/>
      <c r="AL20" s="287"/>
      <c r="AM20" s="287"/>
      <c r="AN20" s="287">
        <f t="shared" si="16"/>
        <v>0</v>
      </c>
      <c r="AO20" s="332" t="str">
        <f>IF(ISERROR(AJ20/VLOOKUP(C20,$W$1:$X$1,2,0)),"",AJ20/VLOOKUP(C20,$W$1:$X$1,2,0))</f>
        <v/>
      </c>
      <c r="AP20" s="332" t="str">
        <f>IF(ISERROR(AN20/VLOOKUP(C20,$W$1:$X$1,2,0)),"",AN20/VLOOKUP(C20,$W$1:$X$1,2,0))</f>
        <v/>
      </c>
      <c r="AR20" s="287">
        <v>11</v>
      </c>
      <c r="AS20" s="287">
        <v>23</v>
      </c>
      <c r="AT20" s="287">
        <v>0</v>
      </c>
      <c r="AU20" s="288">
        <v>34</v>
      </c>
      <c r="AV20" s="287">
        <f t="shared" si="17"/>
        <v>-11</v>
      </c>
      <c r="AW20" s="287">
        <f t="shared" si="18"/>
        <v>-23</v>
      </c>
      <c r="AX20" s="287">
        <f t="shared" si="19"/>
        <v>0</v>
      </c>
      <c r="AY20" s="287">
        <f t="shared" si="20"/>
        <v>-34</v>
      </c>
      <c r="BA20" s="287">
        <v>11</v>
      </c>
      <c r="BB20" s="287">
        <v>21</v>
      </c>
      <c r="BC20" s="287">
        <v>0</v>
      </c>
      <c r="BD20" s="288">
        <v>32</v>
      </c>
      <c r="BE20" s="287">
        <f t="shared" si="21"/>
        <v>-11</v>
      </c>
      <c r="BF20" s="287">
        <f t="shared" si="9"/>
        <v>-21</v>
      </c>
      <c r="BG20" s="287">
        <f t="shared" si="10"/>
        <v>0</v>
      </c>
      <c r="BH20" s="287">
        <f t="shared" si="11"/>
        <v>-32</v>
      </c>
      <c r="BI20" s="337"/>
      <c r="BJ20" s="337"/>
      <c r="DJ20" s="338"/>
    </row>
    <row r="21" spans="1:114" ht="12.75" customHeight="1" outlineLevel="1" x14ac:dyDescent="0.25">
      <c r="A21" s="328" t="str">
        <f t="shared" si="0"/>
        <v>Hotel NameApr-23</v>
      </c>
      <c r="B21" s="328" t="str">
        <f t="shared" si="1"/>
        <v>Hotel Name45036</v>
      </c>
      <c r="C21" s="329" t="s">
        <v>183</v>
      </c>
      <c r="D21" s="330" t="str">
        <f t="shared" si="12"/>
        <v>Apr-23</v>
      </c>
      <c r="E21" s="330" t="s">
        <v>51</v>
      </c>
      <c r="F21" s="330">
        <v>45036</v>
      </c>
      <c r="G21" s="331">
        <f t="shared" si="13"/>
        <v>5</v>
      </c>
      <c r="H21" s="287"/>
      <c r="I21" s="287"/>
      <c r="J21" s="287"/>
      <c r="K21" s="288">
        <f t="shared" si="14"/>
        <v>0</v>
      </c>
      <c r="L21" s="287"/>
      <c r="M21" s="287"/>
      <c r="N21" s="287"/>
      <c r="O21" s="288">
        <f t="shared" si="2"/>
        <v>0</v>
      </c>
      <c r="P21" s="332" t="str">
        <f>IF(ISERROR(K21/VLOOKUP(C21,$W$1:$X$1,2,0)),"",K21/VLOOKUP(C21,$W$1:$X$1,2,0))</f>
        <v/>
      </c>
      <c r="Q21" s="332" t="str">
        <f>IF(ISERROR(O21/VLOOKUP(C21,$W$1:$X$1,2,0)),"",O21/VLOOKUP(C21,$W$1:$X$1,2,0))</f>
        <v/>
      </c>
      <c r="R21" s="287" t="s">
        <v>11</v>
      </c>
      <c r="S21" s="287">
        <f t="shared" si="25"/>
        <v>0</v>
      </c>
      <c r="T21" s="332" t="e">
        <f>(O21+S21)/VLOOKUP(C21,$W$1:$X$1,2,0)</f>
        <v>#N/A</v>
      </c>
      <c r="U21" s="287" t="s">
        <v>11</v>
      </c>
      <c r="V21" s="333" t="b">
        <f t="shared" si="4"/>
        <v>1</v>
      </c>
      <c r="W21" s="317"/>
      <c r="X21" s="323">
        <f t="shared" si="23"/>
        <v>0</v>
      </c>
      <c r="Y21" s="323">
        <f t="shared" si="22"/>
        <v>0</v>
      </c>
      <c r="Z21" s="336"/>
      <c r="AB21" s="287">
        <f t="shared" si="5"/>
        <v>0</v>
      </c>
      <c r="AC21" s="287">
        <f t="shared" si="6"/>
        <v>0</v>
      </c>
      <c r="AD21" s="287">
        <f t="shared" si="7"/>
        <v>0</v>
      </c>
      <c r="AE21" s="287">
        <f t="shared" si="8"/>
        <v>0</v>
      </c>
      <c r="AF21" s="287"/>
      <c r="AG21" s="287"/>
      <c r="AH21" s="287"/>
      <c r="AI21" s="287"/>
      <c r="AJ21" s="287">
        <f t="shared" si="15"/>
        <v>0</v>
      </c>
      <c r="AK21" s="287"/>
      <c r="AL21" s="287"/>
      <c r="AM21" s="287"/>
      <c r="AN21" s="287">
        <f t="shared" si="16"/>
        <v>0</v>
      </c>
      <c r="AO21" s="332" t="str">
        <f>IF(ISERROR(AJ21/VLOOKUP(C21,$W$1:$X$1,2,0)),"",AJ21/VLOOKUP(C21,$W$1:$X$1,2,0))</f>
        <v/>
      </c>
      <c r="AP21" s="332" t="str">
        <f>IF(ISERROR(AN21/VLOOKUP(C21,$W$1:$X$1,2,0)),"",AN21/VLOOKUP(C21,$W$1:$X$1,2,0))</f>
        <v/>
      </c>
      <c r="AR21" s="287">
        <v>13</v>
      </c>
      <c r="AS21" s="287">
        <v>26</v>
      </c>
      <c r="AT21" s="287">
        <v>0</v>
      </c>
      <c r="AU21" s="288">
        <v>39</v>
      </c>
      <c r="AV21" s="287">
        <f t="shared" si="17"/>
        <v>-13</v>
      </c>
      <c r="AW21" s="287">
        <f t="shared" si="18"/>
        <v>-26</v>
      </c>
      <c r="AX21" s="287">
        <f t="shared" si="19"/>
        <v>0</v>
      </c>
      <c r="AY21" s="287">
        <f t="shared" si="20"/>
        <v>-39</v>
      </c>
      <c r="BA21" s="287">
        <v>14</v>
      </c>
      <c r="BB21" s="287">
        <v>24</v>
      </c>
      <c r="BC21" s="287">
        <v>0</v>
      </c>
      <c r="BD21" s="288">
        <v>38</v>
      </c>
      <c r="BE21" s="287">
        <f t="shared" si="21"/>
        <v>-14</v>
      </c>
      <c r="BF21" s="287">
        <f t="shared" si="9"/>
        <v>-24</v>
      </c>
      <c r="BG21" s="287">
        <f t="shared" si="10"/>
        <v>0</v>
      </c>
      <c r="BH21" s="287">
        <f t="shared" si="11"/>
        <v>-38</v>
      </c>
      <c r="BI21" s="337"/>
      <c r="BJ21" s="337"/>
      <c r="DJ21" s="338"/>
    </row>
    <row r="22" spans="1:114" ht="12.75" customHeight="1" outlineLevel="1" x14ac:dyDescent="0.25">
      <c r="A22" s="328" t="str">
        <f t="shared" si="0"/>
        <v>Hotel NameApr-23</v>
      </c>
      <c r="B22" s="328" t="str">
        <f t="shared" si="1"/>
        <v>Hotel Name45037</v>
      </c>
      <c r="C22" s="329" t="s">
        <v>183</v>
      </c>
      <c r="D22" s="330" t="str">
        <f t="shared" si="12"/>
        <v>Apr-23</v>
      </c>
      <c r="E22" s="330" t="s">
        <v>51</v>
      </c>
      <c r="F22" s="330">
        <v>45037</v>
      </c>
      <c r="G22" s="331">
        <f t="shared" si="13"/>
        <v>6</v>
      </c>
      <c r="H22" s="287"/>
      <c r="I22" s="287"/>
      <c r="J22" s="287"/>
      <c r="K22" s="288">
        <f t="shared" si="14"/>
        <v>0</v>
      </c>
      <c r="L22" s="287"/>
      <c r="M22" s="287"/>
      <c r="N22" s="287"/>
      <c r="O22" s="288">
        <f t="shared" si="2"/>
        <v>0</v>
      </c>
      <c r="P22" s="332" t="str">
        <f>IF(ISERROR(K22/VLOOKUP(C22,$W$1:$X$1,2,0)),"",K22/VLOOKUP(C22,$W$1:$X$1,2,0))</f>
        <v/>
      </c>
      <c r="Q22" s="332" t="str">
        <f>IF(ISERROR(O22/VLOOKUP(C22,$W$1:$X$1,2,0)),"",O22/VLOOKUP(C22,$W$1:$X$1,2,0))</f>
        <v/>
      </c>
      <c r="R22" s="287" t="s">
        <v>11</v>
      </c>
      <c r="S22" s="287">
        <f t="shared" si="25"/>
        <v>0</v>
      </c>
      <c r="T22" s="332" t="e">
        <f>(O22+S22)/VLOOKUP(C22,$W$1:$X$1,2,0)</f>
        <v>#N/A</v>
      </c>
      <c r="U22" s="287" t="s">
        <v>11</v>
      </c>
      <c r="V22" s="333" t="b">
        <f t="shared" si="4"/>
        <v>1</v>
      </c>
      <c r="W22" s="317"/>
      <c r="X22" s="323">
        <f t="shared" si="23"/>
        <v>0</v>
      </c>
      <c r="Y22" s="323">
        <f t="shared" si="22"/>
        <v>0</v>
      </c>
      <c r="Z22" s="336"/>
      <c r="AB22" s="287">
        <f t="shared" si="5"/>
        <v>0</v>
      </c>
      <c r="AC22" s="287">
        <f t="shared" si="6"/>
        <v>0</v>
      </c>
      <c r="AD22" s="287">
        <f t="shared" si="7"/>
        <v>0</v>
      </c>
      <c r="AE22" s="287">
        <f t="shared" si="8"/>
        <v>0</v>
      </c>
      <c r="AF22" s="287"/>
      <c r="AG22" s="287"/>
      <c r="AH22" s="287"/>
      <c r="AI22" s="287"/>
      <c r="AJ22" s="287">
        <f t="shared" si="15"/>
        <v>0</v>
      </c>
      <c r="AK22" s="287"/>
      <c r="AL22" s="287"/>
      <c r="AM22" s="287"/>
      <c r="AN22" s="287">
        <f t="shared" si="16"/>
        <v>0</v>
      </c>
      <c r="AO22" s="332" t="str">
        <f>IF(ISERROR(AJ22/VLOOKUP(C22,$W$1:$X$1,2,0)),"",AJ22/VLOOKUP(C22,$W$1:$X$1,2,0))</f>
        <v/>
      </c>
      <c r="AP22" s="332" t="str">
        <f>IF(ISERROR(AN22/VLOOKUP(C22,$W$1:$X$1,2,0)),"",AN22/VLOOKUP(C22,$W$1:$X$1,2,0))</f>
        <v/>
      </c>
      <c r="AR22" s="287">
        <v>8</v>
      </c>
      <c r="AS22" s="287">
        <v>26</v>
      </c>
      <c r="AT22" s="287">
        <v>0</v>
      </c>
      <c r="AU22" s="288">
        <v>34</v>
      </c>
      <c r="AV22" s="287">
        <f t="shared" si="17"/>
        <v>-8</v>
      </c>
      <c r="AW22" s="287">
        <f t="shared" si="18"/>
        <v>-26</v>
      </c>
      <c r="AX22" s="287">
        <f t="shared" si="19"/>
        <v>0</v>
      </c>
      <c r="AY22" s="287">
        <f t="shared" si="20"/>
        <v>-34</v>
      </c>
      <c r="BA22" s="287">
        <v>11</v>
      </c>
      <c r="BB22" s="287">
        <v>24</v>
      </c>
      <c r="BC22" s="287">
        <v>0</v>
      </c>
      <c r="BD22" s="288">
        <v>35</v>
      </c>
      <c r="BE22" s="287">
        <f t="shared" si="21"/>
        <v>-11</v>
      </c>
      <c r="BF22" s="287">
        <f t="shared" si="9"/>
        <v>-24</v>
      </c>
      <c r="BG22" s="287">
        <f t="shared" si="10"/>
        <v>0</v>
      </c>
      <c r="BH22" s="287">
        <f t="shared" si="11"/>
        <v>-35</v>
      </c>
      <c r="BI22" s="337"/>
      <c r="BJ22" s="337"/>
      <c r="DJ22" s="338"/>
    </row>
    <row r="23" spans="1:114" ht="12.75" customHeight="1" outlineLevel="1" x14ac:dyDescent="0.25">
      <c r="A23" s="328" t="str">
        <f t="shared" si="0"/>
        <v>Hotel NameApr-23</v>
      </c>
      <c r="B23" s="328" t="str">
        <f t="shared" si="1"/>
        <v>Hotel Name45038</v>
      </c>
      <c r="C23" s="329" t="s">
        <v>183</v>
      </c>
      <c r="D23" s="330" t="str">
        <f t="shared" si="12"/>
        <v>Apr-23</v>
      </c>
      <c r="E23" s="330" t="s">
        <v>51</v>
      </c>
      <c r="F23" s="330">
        <v>45038</v>
      </c>
      <c r="G23" s="331">
        <f t="shared" si="13"/>
        <v>7</v>
      </c>
      <c r="H23" s="287"/>
      <c r="I23" s="287"/>
      <c r="J23" s="287"/>
      <c r="K23" s="288">
        <f t="shared" si="14"/>
        <v>0</v>
      </c>
      <c r="L23" s="287"/>
      <c r="M23" s="287"/>
      <c r="N23" s="287"/>
      <c r="O23" s="288">
        <f t="shared" si="2"/>
        <v>0</v>
      </c>
      <c r="P23" s="332" t="str">
        <f>IF(ISERROR(K23/VLOOKUP(C23,$W$1:$X$1,2,0)),"",K23/VLOOKUP(C23,$W$1:$X$1,2,0))</f>
        <v/>
      </c>
      <c r="Q23" s="332" t="str">
        <f>IF(ISERROR(O23/VLOOKUP(C23,$W$1:$X$1,2,0)),"",O23/VLOOKUP(C23,$W$1:$X$1,2,0))</f>
        <v/>
      </c>
      <c r="R23" s="287" t="s">
        <v>11</v>
      </c>
      <c r="S23" s="287">
        <f t="shared" si="25"/>
        <v>0</v>
      </c>
      <c r="T23" s="332" t="e">
        <f>(O23+S23)/VLOOKUP(C23,$W$1:$X$1,2,0)</f>
        <v>#N/A</v>
      </c>
      <c r="U23" s="287" t="s">
        <v>11</v>
      </c>
      <c r="V23" s="333" t="b">
        <f t="shared" si="4"/>
        <v>1</v>
      </c>
      <c r="W23" s="317"/>
      <c r="X23" s="323">
        <f t="shared" si="23"/>
        <v>0</v>
      </c>
      <c r="Y23" s="323">
        <f t="shared" si="22"/>
        <v>0</v>
      </c>
      <c r="Z23" s="336"/>
      <c r="AB23" s="287">
        <f t="shared" si="5"/>
        <v>0</v>
      </c>
      <c r="AC23" s="287">
        <f t="shared" si="6"/>
        <v>0</v>
      </c>
      <c r="AD23" s="287">
        <f t="shared" si="7"/>
        <v>0</v>
      </c>
      <c r="AE23" s="287">
        <f t="shared" si="8"/>
        <v>0</v>
      </c>
      <c r="AF23" s="287"/>
      <c r="AG23" s="287"/>
      <c r="AH23" s="287"/>
      <c r="AI23" s="287"/>
      <c r="AJ23" s="287">
        <f t="shared" si="15"/>
        <v>0</v>
      </c>
      <c r="AK23" s="287"/>
      <c r="AL23" s="287"/>
      <c r="AM23" s="287"/>
      <c r="AN23" s="287">
        <f t="shared" si="16"/>
        <v>0</v>
      </c>
      <c r="AO23" s="332" t="str">
        <f>IF(ISERROR(AJ23/VLOOKUP(C23,$W$1:$X$1,2,0)),"",AJ23/VLOOKUP(C23,$W$1:$X$1,2,0))</f>
        <v/>
      </c>
      <c r="AP23" s="332" t="str">
        <f>IF(ISERROR(AN23/VLOOKUP(C23,$W$1:$X$1,2,0)),"",AN23/VLOOKUP(C23,$W$1:$X$1,2,0))</f>
        <v/>
      </c>
      <c r="AR23" s="287">
        <v>9</v>
      </c>
      <c r="AS23" s="287">
        <v>25</v>
      </c>
      <c r="AT23" s="287">
        <v>0</v>
      </c>
      <c r="AU23" s="288">
        <v>34</v>
      </c>
      <c r="AV23" s="287">
        <f t="shared" si="17"/>
        <v>-9</v>
      </c>
      <c r="AW23" s="287">
        <f t="shared" si="18"/>
        <v>-25</v>
      </c>
      <c r="AX23" s="287">
        <f t="shared" si="19"/>
        <v>0</v>
      </c>
      <c r="AY23" s="287">
        <f t="shared" si="20"/>
        <v>-34</v>
      </c>
      <c r="BA23" s="287">
        <v>12</v>
      </c>
      <c r="BB23" s="287">
        <v>20</v>
      </c>
      <c r="BC23" s="287">
        <v>0</v>
      </c>
      <c r="BD23" s="288">
        <v>32</v>
      </c>
      <c r="BE23" s="287">
        <f t="shared" si="21"/>
        <v>-12</v>
      </c>
      <c r="BF23" s="287">
        <f t="shared" si="9"/>
        <v>-20</v>
      </c>
      <c r="BG23" s="287">
        <f t="shared" si="10"/>
        <v>0</v>
      </c>
      <c r="BH23" s="287">
        <f t="shared" si="11"/>
        <v>-32</v>
      </c>
      <c r="BI23" s="337"/>
      <c r="BJ23" s="337"/>
      <c r="DJ23" s="338"/>
    </row>
    <row r="24" spans="1:114" ht="12.75" customHeight="1" outlineLevel="1" x14ac:dyDescent="0.25">
      <c r="A24" s="328" t="str">
        <f t="shared" si="0"/>
        <v>Hotel NameApr-23</v>
      </c>
      <c r="B24" s="328" t="str">
        <f t="shared" si="1"/>
        <v>Hotel Name45039</v>
      </c>
      <c r="C24" s="329" t="s">
        <v>183</v>
      </c>
      <c r="D24" s="330" t="str">
        <f t="shared" si="12"/>
        <v>Apr-23</v>
      </c>
      <c r="E24" s="330" t="s">
        <v>51</v>
      </c>
      <c r="F24" s="330">
        <v>45039</v>
      </c>
      <c r="G24" s="331">
        <f t="shared" si="13"/>
        <v>1</v>
      </c>
      <c r="H24" s="287"/>
      <c r="I24" s="287"/>
      <c r="J24" s="287"/>
      <c r="K24" s="288">
        <f t="shared" si="14"/>
        <v>0</v>
      </c>
      <c r="L24" s="287"/>
      <c r="M24" s="287"/>
      <c r="N24" s="287"/>
      <c r="O24" s="288">
        <f t="shared" si="2"/>
        <v>0</v>
      </c>
      <c r="P24" s="332" t="str">
        <f>IF(ISERROR(K24/VLOOKUP(C24,$W$1:$X$1,2,0)),"",K24/VLOOKUP(C24,$W$1:$X$1,2,0))</f>
        <v/>
      </c>
      <c r="Q24" s="332" t="str">
        <f>IF(ISERROR(O24/VLOOKUP(C24,$W$1:$X$1,2,0)),"",O24/VLOOKUP(C24,$W$1:$X$1,2,0))</f>
        <v/>
      </c>
      <c r="R24" s="287" t="s">
        <v>11</v>
      </c>
      <c r="S24" s="287">
        <f t="shared" si="25"/>
        <v>0</v>
      </c>
      <c r="T24" s="332" t="e">
        <f>(O24+S24)/VLOOKUP(C24,$W$1:$X$1,2,0)</f>
        <v>#N/A</v>
      </c>
      <c r="U24" s="287" t="s">
        <v>11</v>
      </c>
      <c r="V24" s="333" t="b">
        <f t="shared" si="4"/>
        <v>1</v>
      </c>
      <c r="W24" s="317"/>
      <c r="X24" s="323">
        <f t="shared" si="23"/>
        <v>0</v>
      </c>
      <c r="Y24" s="323">
        <f t="shared" si="22"/>
        <v>0</v>
      </c>
      <c r="Z24" s="336"/>
      <c r="AB24" s="287">
        <f t="shared" si="5"/>
        <v>0</v>
      </c>
      <c r="AC24" s="287">
        <f t="shared" si="6"/>
        <v>0</v>
      </c>
      <c r="AD24" s="287">
        <f t="shared" si="7"/>
        <v>0</v>
      </c>
      <c r="AE24" s="287">
        <f t="shared" si="8"/>
        <v>0</v>
      </c>
      <c r="AF24" s="287"/>
      <c r="AG24" s="287"/>
      <c r="AH24" s="287"/>
      <c r="AI24" s="287"/>
      <c r="AJ24" s="287">
        <f t="shared" si="15"/>
        <v>0</v>
      </c>
      <c r="AK24" s="287"/>
      <c r="AL24" s="287"/>
      <c r="AM24" s="287"/>
      <c r="AN24" s="287">
        <f t="shared" si="16"/>
        <v>0</v>
      </c>
      <c r="AO24" s="332" t="str">
        <f>IF(ISERROR(AJ24/VLOOKUP(C24,$W$1:$X$1,2,0)),"",AJ24/VLOOKUP(C24,$W$1:$X$1,2,0))</f>
        <v/>
      </c>
      <c r="AP24" s="332" t="str">
        <f>IF(ISERROR(AN24/VLOOKUP(C24,$W$1:$X$1,2,0)),"",AN24/VLOOKUP(C24,$W$1:$X$1,2,0))</f>
        <v/>
      </c>
      <c r="AR24" s="287">
        <v>14</v>
      </c>
      <c r="AS24" s="287">
        <v>1</v>
      </c>
      <c r="AT24" s="287">
        <v>0</v>
      </c>
      <c r="AU24" s="288">
        <v>15</v>
      </c>
      <c r="AV24" s="287">
        <f t="shared" si="17"/>
        <v>-14</v>
      </c>
      <c r="AW24" s="287">
        <f t="shared" si="18"/>
        <v>-1</v>
      </c>
      <c r="AX24" s="287">
        <f t="shared" si="19"/>
        <v>0</v>
      </c>
      <c r="AY24" s="287">
        <f t="shared" si="20"/>
        <v>-15</v>
      </c>
      <c r="BA24" s="287">
        <v>17</v>
      </c>
      <c r="BB24" s="287">
        <v>1</v>
      </c>
      <c r="BC24" s="287">
        <v>0</v>
      </c>
      <c r="BD24" s="288">
        <v>18</v>
      </c>
      <c r="BE24" s="287">
        <f t="shared" si="21"/>
        <v>-17</v>
      </c>
      <c r="BF24" s="287">
        <f t="shared" si="9"/>
        <v>-1</v>
      </c>
      <c r="BG24" s="287">
        <f t="shared" si="10"/>
        <v>0</v>
      </c>
      <c r="BH24" s="287">
        <f t="shared" si="11"/>
        <v>-18</v>
      </c>
      <c r="BI24" s="337"/>
      <c r="BJ24" s="337"/>
      <c r="DJ24" s="338"/>
    </row>
    <row r="25" spans="1:114" ht="12.75" customHeight="1" outlineLevel="1" x14ac:dyDescent="0.25">
      <c r="A25" s="328" t="str">
        <f t="shared" si="0"/>
        <v>Hotel NameApr-23</v>
      </c>
      <c r="B25" s="328" t="str">
        <f t="shared" si="1"/>
        <v>Hotel Name45040</v>
      </c>
      <c r="C25" s="329" t="s">
        <v>183</v>
      </c>
      <c r="D25" s="330" t="str">
        <f t="shared" si="12"/>
        <v>Apr-23</v>
      </c>
      <c r="E25" s="330" t="s">
        <v>51</v>
      </c>
      <c r="F25" s="330">
        <v>45040</v>
      </c>
      <c r="G25" s="331">
        <f t="shared" si="13"/>
        <v>2</v>
      </c>
      <c r="H25" s="287"/>
      <c r="I25" s="287"/>
      <c r="J25" s="287"/>
      <c r="K25" s="288">
        <f t="shared" si="14"/>
        <v>0</v>
      </c>
      <c r="L25" s="287"/>
      <c r="M25" s="287"/>
      <c r="N25" s="287"/>
      <c r="O25" s="288">
        <f t="shared" si="2"/>
        <v>0</v>
      </c>
      <c r="P25" s="332" t="str">
        <f>IF(ISERROR(K25/VLOOKUP(C25,$W$1:$X$1,2,0)),"",K25/VLOOKUP(C25,$W$1:$X$1,2,0))</f>
        <v/>
      </c>
      <c r="Q25" s="332" t="str">
        <f>IF(ISERROR(O25/VLOOKUP(C25,$W$1:$X$1,2,0)),"",O25/VLOOKUP(C25,$W$1:$X$1,2,0))</f>
        <v/>
      </c>
      <c r="R25" s="287" t="s">
        <v>11</v>
      </c>
      <c r="S25" s="287">
        <f t="shared" si="25"/>
        <v>0</v>
      </c>
      <c r="T25" s="332" t="e">
        <f>(O25+S25)/VLOOKUP(C25,$W$1:$X$1,2,0)</f>
        <v>#N/A</v>
      </c>
      <c r="U25" s="287" t="s">
        <v>11</v>
      </c>
      <c r="V25" s="333" t="b">
        <f t="shared" si="4"/>
        <v>1</v>
      </c>
      <c r="W25" s="317"/>
      <c r="X25" s="323">
        <f t="shared" si="23"/>
        <v>0</v>
      </c>
      <c r="Y25" s="323">
        <f t="shared" si="22"/>
        <v>0</v>
      </c>
      <c r="Z25" s="336"/>
      <c r="AB25" s="287">
        <f t="shared" si="5"/>
        <v>0</v>
      </c>
      <c r="AC25" s="287">
        <f t="shared" si="6"/>
        <v>0</v>
      </c>
      <c r="AD25" s="287">
        <f t="shared" si="7"/>
        <v>0</v>
      </c>
      <c r="AE25" s="287">
        <f t="shared" si="8"/>
        <v>0</v>
      </c>
      <c r="AF25" s="287"/>
      <c r="AG25" s="287"/>
      <c r="AH25" s="287"/>
      <c r="AI25" s="287"/>
      <c r="AJ25" s="287">
        <f t="shared" si="15"/>
        <v>0</v>
      </c>
      <c r="AK25" s="287"/>
      <c r="AL25" s="287"/>
      <c r="AM25" s="287"/>
      <c r="AN25" s="287">
        <f t="shared" si="16"/>
        <v>0</v>
      </c>
      <c r="AO25" s="332" t="str">
        <f>IF(ISERROR(AJ25/VLOOKUP(C25,$W$1:$X$1,2,0)),"",AJ25/VLOOKUP(C25,$W$1:$X$1,2,0))</f>
        <v/>
      </c>
      <c r="AP25" s="332" t="str">
        <f>IF(ISERROR(AN25/VLOOKUP(C25,$W$1:$X$1,2,0)),"",AN25/VLOOKUP(C25,$W$1:$X$1,2,0))</f>
        <v/>
      </c>
      <c r="AR25" s="287">
        <v>14</v>
      </c>
      <c r="AS25" s="287">
        <v>2</v>
      </c>
      <c r="AT25" s="287">
        <v>0</v>
      </c>
      <c r="AU25" s="288">
        <v>16</v>
      </c>
      <c r="AV25" s="287">
        <f t="shared" si="17"/>
        <v>-14</v>
      </c>
      <c r="AW25" s="287">
        <f t="shared" si="18"/>
        <v>-2</v>
      </c>
      <c r="AX25" s="287">
        <f t="shared" si="19"/>
        <v>0</v>
      </c>
      <c r="AY25" s="287">
        <f t="shared" si="20"/>
        <v>-16</v>
      </c>
      <c r="BA25" s="287">
        <v>18</v>
      </c>
      <c r="BB25" s="287">
        <v>2</v>
      </c>
      <c r="BC25" s="287">
        <v>0</v>
      </c>
      <c r="BD25" s="288">
        <v>20</v>
      </c>
      <c r="BE25" s="287">
        <f t="shared" si="21"/>
        <v>-18</v>
      </c>
      <c r="BF25" s="287">
        <f t="shared" si="9"/>
        <v>-2</v>
      </c>
      <c r="BG25" s="287">
        <f t="shared" si="10"/>
        <v>0</v>
      </c>
      <c r="BH25" s="287">
        <f t="shared" si="11"/>
        <v>-20</v>
      </c>
      <c r="BI25" s="337"/>
      <c r="BJ25" s="337"/>
      <c r="DJ25" s="338"/>
    </row>
    <row r="26" spans="1:114" ht="12.75" customHeight="1" outlineLevel="1" x14ac:dyDescent="0.25">
      <c r="A26" s="328" t="str">
        <f t="shared" si="0"/>
        <v>Hotel NameApr-23</v>
      </c>
      <c r="B26" s="328" t="str">
        <f t="shared" si="1"/>
        <v>Hotel Name45041</v>
      </c>
      <c r="C26" s="329" t="s">
        <v>183</v>
      </c>
      <c r="D26" s="330" t="str">
        <f t="shared" si="12"/>
        <v>Apr-23</v>
      </c>
      <c r="E26" s="330" t="s">
        <v>51</v>
      </c>
      <c r="F26" s="330">
        <v>45041</v>
      </c>
      <c r="G26" s="331">
        <f t="shared" si="13"/>
        <v>3</v>
      </c>
      <c r="H26" s="287"/>
      <c r="I26" s="287"/>
      <c r="J26" s="287"/>
      <c r="K26" s="288">
        <f t="shared" si="14"/>
        <v>0</v>
      </c>
      <c r="L26" s="287"/>
      <c r="M26" s="287"/>
      <c r="N26" s="287"/>
      <c r="O26" s="288">
        <f t="shared" si="2"/>
        <v>0</v>
      </c>
      <c r="P26" s="332" t="str">
        <f>IF(ISERROR(K26/VLOOKUP(C26,$W$1:$X$1,2,0)),"",K26/VLOOKUP(C26,$W$1:$X$1,2,0))</f>
        <v/>
      </c>
      <c r="Q26" s="332" t="str">
        <f>IF(ISERROR(O26/VLOOKUP(C26,$W$1:$X$1,2,0)),"",O26/VLOOKUP(C26,$W$1:$X$1,2,0))</f>
        <v/>
      </c>
      <c r="R26" s="287" t="s">
        <v>11</v>
      </c>
      <c r="S26" s="287">
        <f t="shared" si="25"/>
        <v>0</v>
      </c>
      <c r="T26" s="332" t="e">
        <f>(O26+S26)/VLOOKUP(C26,$W$1:$X$1,2,0)</f>
        <v>#N/A</v>
      </c>
      <c r="U26" s="287" t="s">
        <v>11</v>
      </c>
      <c r="V26" s="333" t="b">
        <f t="shared" si="4"/>
        <v>1</v>
      </c>
      <c r="W26" s="317"/>
      <c r="X26" s="323">
        <f t="shared" si="23"/>
        <v>0</v>
      </c>
      <c r="Y26" s="323">
        <f t="shared" si="22"/>
        <v>0</v>
      </c>
      <c r="Z26" s="336"/>
      <c r="AB26" s="287">
        <f t="shared" si="5"/>
        <v>0</v>
      </c>
      <c r="AC26" s="287">
        <f t="shared" si="6"/>
        <v>0</v>
      </c>
      <c r="AD26" s="287">
        <f t="shared" si="7"/>
        <v>0</v>
      </c>
      <c r="AE26" s="287">
        <f t="shared" si="8"/>
        <v>0</v>
      </c>
      <c r="AF26" s="287"/>
      <c r="AG26" s="287"/>
      <c r="AH26" s="287"/>
      <c r="AI26" s="287"/>
      <c r="AJ26" s="287">
        <f t="shared" si="15"/>
        <v>0</v>
      </c>
      <c r="AK26" s="287"/>
      <c r="AL26" s="287"/>
      <c r="AM26" s="287"/>
      <c r="AN26" s="287">
        <f t="shared" si="16"/>
        <v>0</v>
      </c>
      <c r="AO26" s="332" t="str">
        <f>IF(ISERROR(AJ26/VLOOKUP(C26,$W$1:$X$1,2,0)),"",AJ26/VLOOKUP(C26,$W$1:$X$1,2,0))</f>
        <v/>
      </c>
      <c r="AP26" s="332" t="str">
        <f>IF(ISERROR(AN26/VLOOKUP(C26,$W$1:$X$1,2,0)),"",AN26/VLOOKUP(C26,$W$1:$X$1,2,0))</f>
        <v/>
      </c>
      <c r="AR26" s="287">
        <v>12</v>
      </c>
      <c r="AS26" s="287">
        <v>16</v>
      </c>
      <c r="AT26" s="287">
        <v>0</v>
      </c>
      <c r="AU26" s="288">
        <v>28</v>
      </c>
      <c r="AV26" s="287">
        <f t="shared" si="17"/>
        <v>-12</v>
      </c>
      <c r="AW26" s="287">
        <f t="shared" si="18"/>
        <v>-16</v>
      </c>
      <c r="AX26" s="287">
        <f t="shared" si="19"/>
        <v>0</v>
      </c>
      <c r="AY26" s="287">
        <f t="shared" si="20"/>
        <v>-28</v>
      </c>
      <c r="BA26" s="287">
        <v>16</v>
      </c>
      <c r="BB26" s="287">
        <v>16</v>
      </c>
      <c r="BC26" s="287">
        <v>0</v>
      </c>
      <c r="BD26" s="288">
        <v>32</v>
      </c>
      <c r="BE26" s="287">
        <f t="shared" si="21"/>
        <v>-16</v>
      </c>
      <c r="BF26" s="287">
        <f t="shared" si="9"/>
        <v>-16</v>
      </c>
      <c r="BG26" s="287">
        <f t="shared" si="10"/>
        <v>0</v>
      </c>
      <c r="BH26" s="287">
        <f t="shared" si="11"/>
        <v>-32</v>
      </c>
      <c r="BI26" s="337"/>
      <c r="BJ26" s="337"/>
      <c r="DJ26" s="338"/>
    </row>
    <row r="27" spans="1:114" ht="12.75" customHeight="1" outlineLevel="1" x14ac:dyDescent="0.25">
      <c r="A27" s="328" t="str">
        <f t="shared" si="0"/>
        <v>Hotel NameApr-23</v>
      </c>
      <c r="B27" s="328" t="str">
        <f t="shared" si="1"/>
        <v>Hotel Name45042</v>
      </c>
      <c r="C27" s="329" t="s">
        <v>183</v>
      </c>
      <c r="D27" s="330" t="str">
        <f t="shared" si="12"/>
        <v>Apr-23</v>
      </c>
      <c r="E27" s="330" t="s">
        <v>51</v>
      </c>
      <c r="F27" s="330">
        <v>45042</v>
      </c>
      <c r="G27" s="331">
        <f t="shared" si="13"/>
        <v>4</v>
      </c>
      <c r="H27" s="287"/>
      <c r="I27" s="287"/>
      <c r="J27" s="287"/>
      <c r="K27" s="288">
        <f t="shared" si="14"/>
        <v>0</v>
      </c>
      <c r="L27" s="287"/>
      <c r="M27" s="287"/>
      <c r="N27" s="287"/>
      <c r="O27" s="288">
        <f t="shared" si="2"/>
        <v>0</v>
      </c>
      <c r="P27" s="332" t="str">
        <f>IF(ISERROR(K27/VLOOKUP(C27,$W$1:$X$1,2,0)),"",K27/VLOOKUP(C27,$W$1:$X$1,2,0))</f>
        <v/>
      </c>
      <c r="Q27" s="332" t="str">
        <f>IF(ISERROR(O27/VLOOKUP(C27,$W$1:$X$1,2,0)),"",O27/VLOOKUP(C27,$W$1:$X$1,2,0))</f>
        <v/>
      </c>
      <c r="R27" s="287" t="s">
        <v>11</v>
      </c>
      <c r="S27" s="287">
        <f t="shared" si="25"/>
        <v>0</v>
      </c>
      <c r="T27" s="332" t="e">
        <f>(O27+S27)/VLOOKUP(C27,$W$1:$X$1,2,0)</f>
        <v>#N/A</v>
      </c>
      <c r="U27" s="287" t="s">
        <v>11</v>
      </c>
      <c r="V27" s="333" t="b">
        <f t="shared" si="4"/>
        <v>1</v>
      </c>
      <c r="W27" s="317"/>
      <c r="X27" s="323">
        <f t="shared" si="23"/>
        <v>0</v>
      </c>
      <c r="Y27" s="323">
        <f t="shared" si="22"/>
        <v>0</v>
      </c>
      <c r="Z27" s="336"/>
      <c r="AB27" s="287">
        <f t="shared" si="5"/>
        <v>0</v>
      </c>
      <c r="AC27" s="287">
        <f t="shared" si="6"/>
        <v>0</v>
      </c>
      <c r="AD27" s="287">
        <f t="shared" si="7"/>
        <v>0</v>
      </c>
      <c r="AE27" s="287">
        <f t="shared" si="8"/>
        <v>0</v>
      </c>
      <c r="AF27" s="287"/>
      <c r="AG27" s="287"/>
      <c r="AH27" s="287"/>
      <c r="AI27" s="287"/>
      <c r="AJ27" s="287">
        <f t="shared" si="15"/>
        <v>0</v>
      </c>
      <c r="AK27" s="287"/>
      <c r="AL27" s="287"/>
      <c r="AM27" s="287"/>
      <c r="AN27" s="287">
        <f t="shared" si="16"/>
        <v>0</v>
      </c>
      <c r="AO27" s="332" t="str">
        <f>IF(ISERROR(AJ27/VLOOKUP(C27,$W$1:$X$1,2,0)),"",AJ27/VLOOKUP(C27,$W$1:$X$1,2,0))</f>
        <v/>
      </c>
      <c r="AP27" s="332" t="str">
        <f>IF(ISERROR(AN27/VLOOKUP(C27,$W$1:$X$1,2,0)),"",AN27/VLOOKUP(C27,$W$1:$X$1,2,0))</f>
        <v/>
      </c>
      <c r="AR27" s="287">
        <v>11</v>
      </c>
      <c r="AS27" s="287">
        <v>0</v>
      </c>
      <c r="AT27" s="287">
        <v>0</v>
      </c>
      <c r="AU27" s="288">
        <v>11</v>
      </c>
      <c r="AV27" s="287">
        <f t="shared" si="17"/>
        <v>-11</v>
      </c>
      <c r="AW27" s="287">
        <f t="shared" si="18"/>
        <v>0</v>
      </c>
      <c r="AX27" s="287">
        <f t="shared" si="19"/>
        <v>0</v>
      </c>
      <c r="AY27" s="287">
        <f t="shared" si="20"/>
        <v>-11</v>
      </c>
      <c r="BA27" s="287">
        <v>14</v>
      </c>
      <c r="BB27" s="287">
        <v>0</v>
      </c>
      <c r="BC27" s="287">
        <v>0</v>
      </c>
      <c r="BD27" s="288">
        <v>14</v>
      </c>
      <c r="BE27" s="287">
        <f t="shared" si="21"/>
        <v>-14</v>
      </c>
      <c r="BF27" s="287">
        <f t="shared" si="9"/>
        <v>0</v>
      </c>
      <c r="BG27" s="287">
        <f t="shared" si="10"/>
        <v>0</v>
      </c>
      <c r="BH27" s="287">
        <f t="shared" si="11"/>
        <v>-14</v>
      </c>
      <c r="BI27" s="337"/>
      <c r="BJ27" s="337"/>
      <c r="DJ27" s="338"/>
    </row>
    <row r="28" spans="1:114" ht="12.75" customHeight="1" outlineLevel="1" x14ac:dyDescent="0.25">
      <c r="A28" s="328" t="str">
        <f t="shared" si="0"/>
        <v>Hotel NameApr-23</v>
      </c>
      <c r="B28" s="328" t="str">
        <f t="shared" si="1"/>
        <v>Hotel Name45043</v>
      </c>
      <c r="C28" s="329" t="s">
        <v>183</v>
      </c>
      <c r="D28" s="330" t="str">
        <f t="shared" si="12"/>
        <v>Apr-23</v>
      </c>
      <c r="E28" s="330" t="s">
        <v>51</v>
      </c>
      <c r="F28" s="330">
        <v>45043</v>
      </c>
      <c r="G28" s="331">
        <f t="shared" si="13"/>
        <v>5</v>
      </c>
      <c r="H28" s="287"/>
      <c r="I28" s="287"/>
      <c r="J28" s="287"/>
      <c r="K28" s="288">
        <f t="shared" si="14"/>
        <v>0</v>
      </c>
      <c r="L28" s="287"/>
      <c r="M28" s="287"/>
      <c r="N28" s="287"/>
      <c r="O28" s="288">
        <f t="shared" si="2"/>
        <v>0</v>
      </c>
      <c r="P28" s="332" t="str">
        <f>IF(ISERROR(K28/VLOOKUP(C28,$W$1:$X$1,2,0)),"",K28/VLOOKUP(C28,$W$1:$X$1,2,0))</f>
        <v/>
      </c>
      <c r="Q28" s="332" t="str">
        <f>IF(ISERROR(O28/VLOOKUP(C28,$W$1:$X$1,2,0)),"",O28/VLOOKUP(C28,$W$1:$X$1,2,0))</f>
        <v/>
      </c>
      <c r="R28" s="287" t="s">
        <v>11</v>
      </c>
      <c r="S28" s="287">
        <f t="shared" si="25"/>
        <v>0</v>
      </c>
      <c r="T28" s="332" t="e">
        <f>(O28+S28)/VLOOKUP(C28,$W$1:$X$1,2,0)</f>
        <v>#N/A</v>
      </c>
      <c r="U28" s="287" t="s">
        <v>11</v>
      </c>
      <c r="V28" s="333" t="b">
        <f t="shared" si="4"/>
        <v>1</v>
      </c>
      <c r="W28" s="317"/>
      <c r="X28" s="323">
        <f t="shared" si="23"/>
        <v>0</v>
      </c>
      <c r="Y28" s="323">
        <f t="shared" si="22"/>
        <v>0</v>
      </c>
      <c r="Z28" s="336"/>
      <c r="AB28" s="287">
        <f t="shared" si="5"/>
        <v>0</v>
      </c>
      <c r="AC28" s="287">
        <f t="shared" si="6"/>
        <v>0</v>
      </c>
      <c r="AD28" s="287">
        <f t="shared" si="7"/>
        <v>0</v>
      </c>
      <c r="AE28" s="287">
        <f t="shared" si="8"/>
        <v>0</v>
      </c>
      <c r="AF28" s="287"/>
      <c r="AG28" s="287"/>
      <c r="AH28" s="287"/>
      <c r="AI28" s="287"/>
      <c r="AJ28" s="287">
        <f t="shared" si="15"/>
        <v>0</v>
      </c>
      <c r="AK28" s="287"/>
      <c r="AL28" s="287"/>
      <c r="AM28" s="287"/>
      <c r="AN28" s="287">
        <f t="shared" si="16"/>
        <v>0</v>
      </c>
      <c r="AO28" s="332" t="str">
        <f>IF(ISERROR(AJ28/VLOOKUP(C28,$W$1:$X$1,2,0)),"",AJ28/VLOOKUP(C28,$W$1:$X$1,2,0))</f>
        <v/>
      </c>
      <c r="AP28" s="332" t="str">
        <f>IF(ISERROR(AN28/VLOOKUP(C28,$W$1:$X$1,2,0)),"",AN28/VLOOKUP(C28,$W$1:$X$1,2,0))</f>
        <v/>
      </c>
      <c r="AR28" s="287">
        <v>16</v>
      </c>
      <c r="AS28" s="287">
        <v>0</v>
      </c>
      <c r="AT28" s="287">
        <v>0</v>
      </c>
      <c r="AU28" s="288">
        <v>16</v>
      </c>
      <c r="AV28" s="287">
        <f t="shared" si="17"/>
        <v>-16</v>
      </c>
      <c r="AW28" s="287">
        <f t="shared" si="18"/>
        <v>0</v>
      </c>
      <c r="AX28" s="287">
        <f t="shared" si="19"/>
        <v>0</v>
      </c>
      <c r="AY28" s="287">
        <f t="shared" si="20"/>
        <v>-16</v>
      </c>
      <c r="BA28" s="287">
        <v>20</v>
      </c>
      <c r="BB28" s="287">
        <v>0</v>
      </c>
      <c r="BC28" s="287">
        <v>0</v>
      </c>
      <c r="BD28" s="288">
        <v>20</v>
      </c>
      <c r="BE28" s="287">
        <f t="shared" si="21"/>
        <v>-20</v>
      </c>
      <c r="BF28" s="287">
        <f t="shared" si="9"/>
        <v>0</v>
      </c>
      <c r="BG28" s="287">
        <f t="shared" si="10"/>
        <v>0</v>
      </c>
      <c r="BH28" s="287">
        <f t="shared" si="11"/>
        <v>-20</v>
      </c>
      <c r="BI28" s="337"/>
      <c r="BJ28" s="337"/>
      <c r="DJ28" s="338"/>
    </row>
    <row r="29" spans="1:114" ht="12.75" customHeight="1" outlineLevel="1" x14ac:dyDescent="0.25">
      <c r="A29" s="328" t="str">
        <f t="shared" si="0"/>
        <v>Hotel NameApr-23</v>
      </c>
      <c r="B29" s="328" t="str">
        <f t="shared" si="1"/>
        <v>Hotel Name45044</v>
      </c>
      <c r="C29" s="329" t="s">
        <v>183</v>
      </c>
      <c r="D29" s="330" t="str">
        <f t="shared" si="12"/>
        <v>Apr-23</v>
      </c>
      <c r="E29" s="330" t="s">
        <v>51</v>
      </c>
      <c r="F29" s="330">
        <v>45044</v>
      </c>
      <c r="G29" s="331">
        <f t="shared" si="13"/>
        <v>6</v>
      </c>
      <c r="H29" s="287"/>
      <c r="I29" s="287"/>
      <c r="J29" s="287"/>
      <c r="K29" s="288">
        <f t="shared" si="14"/>
        <v>0</v>
      </c>
      <c r="L29" s="287"/>
      <c r="M29" s="287"/>
      <c r="N29" s="287"/>
      <c r="O29" s="288">
        <f t="shared" si="2"/>
        <v>0</v>
      </c>
      <c r="P29" s="332" t="str">
        <f>IF(ISERROR(K29/VLOOKUP(C29,$W$1:$X$1,2,0)),"",K29/VLOOKUP(C29,$W$1:$X$1,2,0))</f>
        <v/>
      </c>
      <c r="Q29" s="332" t="str">
        <f>IF(ISERROR(O29/VLOOKUP(C29,$W$1:$X$1,2,0)),"",O29/VLOOKUP(C29,$W$1:$X$1,2,0))</f>
        <v/>
      </c>
      <c r="R29" s="287" t="s">
        <v>11</v>
      </c>
      <c r="S29" s="287">
        <f t="shared" si="25"/>
        <v>0</v>
      </c>
      <c r="T29" s="332" t="e">
        <f>(O29+S29)/VLOOKUP(C29,$W$1:$X$1,2,0)</f>
        <v>#N/A</v>
      </c>
      <c r="U29" s="287" t="s">
        <v>11</v>
      </c>
      <c r="V29" s="333" t="b">
        <f t="shared" si="4"/>
        <v>1</v>
      </c>
      <c r="W29" s="317"/>
      <c r="X29" s="323">
        <f t="shared" si="23"/>
        <v>0</v>
      </c>
      <c r="Y29" s="323">
        <f t="shared" si="22"/>
        <v>0</v>
      </c>
      <c r="Z29" s="336"/>
      <c r="AB29" s="287">
        <f t="shared" si="5"/>
        <v>0</v>
      </c>
      <c r="AC29" s="287">
        <f t="shared" si="6"/>
        <v>0</v>
      </c>
      <c r="AD29" s="287">
        <f t="shared" si="7"/>
        <v>0</v>
      </c>
      <c r="AE29" s="287">
        <f t="shared" si="8"/>
        <v>0</v>
      </c>
      <c r="AF29" s="287"/>
      <c r="AG29" s="287"/>
      <c r="AH29" s="287"/>
      <c r="AI29" s="287"/>
      <c r="AJ29" s="287">
        <f t="shared" si="15"/>
        <v>0</v>
      </c>
      <c r="AK29" s="287"/>
      <c r="AL29" s="287"/>
      <c r="AM29" s="287"/>
      <c r="AN29" s="287">
        <f t="shared" si="16"/>
        <v>0</v>
      </c>
      <c r="AO29" s="332" t="str">
        <f>IF(ISERROR(AJ29/VLOOKUP(C29,$W$1:$X$1,2,0)),"",AJ29/VLOOKUP(C29,$W$1:$X$1,2,0))</f>
        <v/>
      </c>
      <c r="AP29" s="332" t="str">
        <f>IF(ISERROR(AN29/VLOOKUP(C29,$W$1:$X$1,2,0)),"",AN29/VLOOKUP(C29,$W$1:$X$1,2,0))</f>
        <v/>
      </c>
      <c r="AR29" s="287">
        <v>20</v>
      </c>
      <c r="AS29" s="287">
        <v>0</v>
      </c>
      <c r="AT29" s="287">
        <v>0</v>
      </c>
      <c r="AU29" s="288">
        <v>20</v>
      </c>
      <c r="AV29" s="287">
        <f t="shared" si="17"/>
        <v>-20</v>
      </c>
      <c r="AW29" s="287">
        <f t="shared" si="18"/>
        <v>0</v>
      </c>
      <c r="AX29" s="287">
        <f t="shared" si="19"/>
        <v>0</v>
      </c>
      <c r="AY29" s="287">
        <f t="shared" si="20"/>
        <v>-20</v>
      </c>
      <c r="BA29" s="287">
        <v>26</v>
      </c>
      <c r="BB29" s="287">
        <v>0</v>
      </c>
      <c r="BC29" s="287">
        <v>0</v>
      </c>
      <c r="BD29" s="288">
        <v>26</v>
      </c>
      <c r="BE29" s="287">
        <f t="shared" si="21"/>
        <v>-26</v>
      </c>
      <c r="BF29" s="287">
        <f t="shared" si="9"/>
        <v>0</v>
      </c>
      <c r="BG29" s="287">
        <f t="shared" si="10"/>
        <v>0</v>
      </c>
      <c r="BH29" s="287">
        <f t="shared" si="11"/>
        <v>-26</v>
      </c>
      <c r="BI29" s="337"/>
      <c r="BJ29" s="337"/>
      <c r="DJ29" s="338"/>
    </row>
    <row r="30" spans="1:114" ht="12.75" customHeight="1" outlineLevel="1" x14ac:dyDescent="0.25">
      <c r="A30" s="328" t="str">
        <f t="shared" si="0"/>
        <v>Hotel NameApr-23</v>
      </c>
      <c r="B30" s="328" t="str">
        <f t="shared" si="1"/>
        <v>Hotel Name45045</v>
      </c>
      <c r="C30" s="329" t="s">
        <v>183</v>
      </c>
      <c r="D30" s="330" t="str">
        <f t="shared" si="12"/>
        <v>Apr-23</v>
      </c>
      <c r="E30" s="330" t="s">
        <v>51</v>
      </c>
      <c r="F30" s="330">
        <v>45045</v>
      </c>
      <c r="G30" s="331">
        <f t="shared" si="13"/>
        <v>7</v>
      </c>
      <c r="H30" s="287"/>
      <c r="I30" s="287"/>
      <c r="J30" s="287"/>
      <c r="K30" s="288">
        <f t="shared" si="14"/>
        <v>0</v>
      </c>
      <c r="L30" s="287"/>
      <c r="M30" s="287"/>
      <c r="N30" s="287"/>
      <c r="O30" s="288">
        <f t="shared" si="2"/>
        <v>0</v>
      </c>
      <c r="P30" s="332" t="str">
        <f>IF(ISERROR(K30/VLOOKUP(C30,$W$1:$X$1,2,0)),"",K30/VLOOKUP(C30,$W$1:$X$1,2,0))</f>
        <v/>
      </c>
      <c r="Q30" s="332" t="str">
        <f>IF(ISERROR(O30/VLOOKUP(C30,$W$1:$X$1,2,0)),"",O30/VLOOKUP(C30,$W$1:$X$1,2,0))</f>
        <v/>
      </c>
      <c r="R30" s="287" t="s">
        <v>11</v>
      </c>
      <c r="S30" s="287">
        <f t="shared" si="25"/>
        <v>0</v>
      </c>
      <c r="T30" s="332" t="e">
        <f>(O30+S30)/VLOOKUP(C30,$W$1:$X$1,2,0)</f>
        <v>#N/A</v>
      </c>
      <c r="U30" s="287" t="s">
        <v>11</v>
      </c>
      <c r="V30" s="333" t="b">
        <f t="shared" si="4"/>
        <v>1</v>
      </c>
      <c r="W30" s="317"/>
      <c r="X30" s="323">
        <f t="shared" si="23"/>
        <v>0</v>
      </c>
      <c r="Y30" s="323">
        <f t="shared" si="22"/>
        <v>0</v>
      </c>
      <c r="Z30" s="336"/>
      <c r="AB30" s="287">
        <f t="shared" si="5"/>
        <v>0</v>
      </c>
      <c r="AC30" s="287">
        <f t="shared" si="6"/>
        <v>0</v>
      </c>
      <c r="AD30" s="287">
        <f t="shared" si="7"/>
        <v>0</v>
      </c>
      <c r="AE30" s="287">
        <f t="shared" si="8"/>
        <v>0</v>
      </c>
      <c r="AF30" s="287"/>
      <c r="AG30" s="287"/>
      <c r="AH30" s="287"/>
      <c r="AI30" s="287"/>
      <c r="AJ30" s="287">
        <f t="shared" si="15"/>
        <v>0</v>
      </c>
      <c r="AK30" s="287"/>
      <c r="AL30" s="287"/>
      <c r="AM30" s="287"/>
      <c r="AN30" s="287">
        <f t="shared" si="16"/>
        <v>0</v>
      </c>
      <c r="AO30" s="332" t="str">
        <f>IF(ISERROR(AJ30/VLOOKUP(C30,$W$1:$X$1,2,0)),"",AJ30/VLOOKUP(C30,$W$1:$X$1,2,0))</f>
        <v/>
      </c>
      <c r="AP30" s="332" t="str">
        <f>IF(ISERROR(AN30/VLOOKUP(C30,$W$1:$X$1,2,0)),"",AN30/VLOOKUP(C30,$W$1:$X$1,2,0))</f>
        <v/>
      </c>
      <c r="AR30" s="287">
        <v>19</v>
      </c>
      <c r="AS30" s="287">
        <v>0</v>
      </c>
      <c r="AT30" s="287">
        <v>0</v>
      </c>
      <c r="AU30" s="288">
        <v>19</v>
      </c>
      <c r="AV30" s="287">
        <f t="shared" si="17"/>
        <v>-19</v>
      </c>
      <c r="AW30" s="287">
        <f t="shared" si="18"/>
        <v>0</v>
      </c>
      <c r="AX30" s="287">
        <f t="shared" si="19"/>
        <v>0</v>
      </c>
      <c r="AY30" s="287">
        <f t="shared" si="20"/>
        <v>-19</v>
      </c>
      <c r="BA30" s="287">
        <v>25</v>
      </c>
      <c r="BB30" s="287">
        <v>0</v>
      </c>
      <c r="BC30" s="287">
        <v>0</v>
      </c>
      <c r="BD30" s="288">
        <v>25</v>
      </c>
      <c r="BE30" s="287">
        <f t="shared" si="21"/>
        <v>-25</v>
      </c>
      <c r="BF30" s="287">
        <f t="shared" si="9"/>
        <v>0</v>
      </c>
      <c r="BG30" s="287">
        <f t="shared" si="10"/>
        <v>0</v>
      </c>
      <c r="BH30" s="287">
        <f t="shared" si="11"/>
        <v>-25</v>
      </c>
      <c r="BI30" s="337"/>
      <c r="BJ30" s="337"/>
      <c r="DJ30" s="338"/>
    </row>
    <row r="31" spans="1:114" ht="12.75" customHeight="1" outlineLevel="1" x14ac:dyDescent="0.25">
      <c r="A31" s="328" t="str">
        <f t="shared" si="0"/>
        <v>Hotel NameApr-23</v>
      </c>
      <c r="B31" s="328" t="str">
        <f t="shared" si="1"/>
        <v>Hotel Name45046</v>
      </c>
      <c r="C31" s="329" t="s">
        <v>183</v>
      </c>
      <c r="D31" s="330" t="str">
        <f t="shared" si="12"/>
        <v>Apr-23</v>
      </c>
      <c r="E31" s="330" t="s">
        <v>51</v>
      </c>
      <c r="F31" s="330">
        <v>45046</v>
      </c>
      <c r="G31" s="331">
        <f t="shared" si="13"/>
        <v>1</v>
      </c>
      <c r="H31" s="287"/>
      <c r="I31" s="287"/>
      <c r="J31" s="287"/>
      <c r="K31" s="288">
        <f t="shared" si="14"/>
        <v>0</v>
      </c>
      <c r="L31" s="287"/>
      <c r="M31" s="287"/>
      <c r="N31" s="287"/>
      <c r="O31" s="288">
        <f t="shared" si="2"/>
        <v>0</v>
      </c>
      <c r="P31" s="332" t="str">
        <f>IF(ISERROR(K31/VLOOKUP(C31,$W$1:$X$1,2,0)),"",K31/VLOOKUP(C31,$W$1:$X$1,2,0))</f>
        <v/>
      </c>
      <c r="Q31" s="332" t="str">
        <f>IF(ISERROR(O31/VLOOKUP(C31,$W$1:$X$1,2,0)),"",O31/VLOOKUP(C31,$W$1:$X$1,2,0))</f>
        <v/>
      </c>
      <c r="R31" s="287" t="s">
        <v>11</v>
      </c>
      <c r="S31" s="287">
        <f t="shared" si="25"/>
        <v>0</v>
      </c>
      <c r="T31" s="332" t="e">
        <f>(O31+S31)/VLOOKUP(C31,$W$1:$X$1,2,0)</f>
        <v>#N/A</v>
      </c>
      <c r="U31" s="287" t="s">
        <v>11</v>
      </c>
      <c r="V31" s="333" t="b">
        <f t="shared" si="4"/>
        <v>1</v>
      </c>
      <c r="W31" s="317"/>
      <c r="X31" s="323">
        <f t="shared" si="23"/>
        <v>0</v>
      </c>
      <c r="Y31" s="323">
        <f t="shared" si="22"/>
        <v>0</v>
      </c>
      <c r="Z31" s="336"/>
      <c r="AB31" s="287">
        <f t="shared" si="5"/>
        <v>0</v>
      </c>
      <c r="AC31" s="287">
        <f t="shared" si="6"/>
        <v>0</v>
      </c>
      <c r="AD31" s="287">
        <f t="shared" si="7"/>
        <v>0</v>
      </c>
      <c r="AE31" s="287">
        <f t="shared" si="8"/>
        <v>0</v>
      </c>
      <c r="AF31" s="287"/>
      <c r="AG31" s="287"/>
      <c r="AH31" s="287"/>
      <c r="AI31" s="287"/>
      <c r="AJ31" s="287">
        <f t="shared" si="15"/>
        <v>0</v>
      </c>
      <c r="AK31" s="287"/>
      <c r="AL31" s="287"/>
      <c r="AM31" s="287"/>
      <c r="AN31" s="287">
        <f t="shared" si="16"/>
        <v>0</v>
      </c>
      <c r="AO31" s="332" t="str">
        <f>IF(ISERROR(AJ31/VLOOKUP(C31,$W$1:$X$1,2,0)),"",AJ31/VLOOKUP(C31,$W$1:$X$1,2,0))</f>
        <v/>
      </c>
      <c r="AP31" s="332" t="str">
        <f>IF(ISERROR(AN31/VLOOKUP(C31,$W$1:$X$1,2,0)),"",AN31/VLOOKUP(C31,$W$1:$X$1,2,0))</f>
        <v/>
      </c>
      <c r="AR31" s="287">
        <v>16</v>
      </c>
      <c r="AS31" s="287">
        <v>0</v>
      </c>
      <c r="AT31" s="287">
        <v>0</v>
      </c>
      <c r="AU31" s="288">
        <v>16</v>
      </c>
      <c r="AV31" s="287">
        <f t="shared" si="17"/>
        <v>-16</v>
      </c>
      <c r="AW31" s="287">
        <f t="shared" si="18"/>
        <v>0</v>
      </c>
      <c r="AX31" s="287">
        <f t="shared" si="19"/>
        <v>0</v>
      </c>
      <c r="AY31" s="287">
        <f t="shared" si="20"/>
        <v>-16</v>
      </c>
      <c r="BA31" s="287">
        <v>21</v>
      </c>
      <c r="BB31" s="287">
        <v>0</v>
      </c>
      <c r="BC31" s="287">
        <v>0</v>
      </c>
      <c r="BD31" s="288">
        <v>21</v>
      </c>
      <c r="BE31" s="287">
        <f t="shared" si="21"/>
        <v>-21</v>
      </c>
      <c r="BF31" s="287">
        <f t="shared" si="9"/>
        <v>0</v>
      </c>
      <c r="BG31" s="287">
        <f t="shared" si="10"/>
        <v>0</v>
      </c>
      <c r="BH31" s="287">
        <f t="shared" si="11"/>
        <v>-21</v>
      </c>
      <c r="BI31" s="337"/>
      <c r="BJ31" s="337"/>
      <c r="DJ31" s="338"/>
    </row>
    <row r="32" spans="1:114" ht="12.75" customHeight="1" outlineLevel="1" collapsed="1" x14ac:dyDescent="0.25">
      <c r="A32" s="328" t="str">
        <f t="shared" ref="A32:A66" si="26">C32&amp;D32</f>
        <v>Hotel NameMay-23</v>
      </c>
      <c r="B32" s="328" t="str">
        <f t="shared" ref="B32:B66" si="27">C32&amp;F32</f>
        <v>Hotel Name45047</v>
      </c>
      <c r="C32" s="329" t="s">
        <v>183</v>
      </c>
      <c r="D32" s="330" t="str">
        <f t="shared" ref="D32:D66" si="28">TEXT(F32,"mmm")&amp;"-"&amp;RIGHT(YEAR(F32),2)</f>
        <v>May-23</v>
      </c>
      <c r="E32" s="330" t="s">
        <v>51</v>
      </c>
      <c r="F32" s="330">
        <v>45047</v>
      </c>
      <c r="G32" s="331">
        <f t="shared" ref="G32:G66" si="29">WEEKDAY(F32)</f>
        <v>2</v>
      </c>
      <c r="H32" s="287"/>
      <c r="I32" s="287"/>
      <c r="J32" s="287"/>
      <c r="K32" s="288">
        <f t="shared" si="14"/>
        <v>0</v>
      </c>
      <c r="L32" s="287"/>
      <c r="M32" s="287"/>
      <c r="N32" s="287"/>
      <c r="O32" s="288">
        <f t="shared" si="2"/>
        <v>0</v>
      </c>
      <c r="P32" s="332" t="str">
        <f>IF(ISERROR(K32/VLOOKUP(C32,$W$1:$X$1,2,0)),"",K32/VLOOKUP(C32,$W$1:$X$1,2,0))</f>
        <v/>
      </c>
      <c r="Q32" s="332" t="str">
        <f>IF(ISERROR(O32/VLOOKUP(C32,$W$1:$X$1,2,0)),"",O32/VLOOKUP(C32,$W$1:$X$1,2,0))</f>
        <v/>
      </c>
      <c r="R32" s="287" t="s">
        <v>11</v>
      </c>
      <c r="S32" s="287">
        <f t="shared" si="25"/>
        <v>0</v>
      </c>
      <c r="T32" s="332" t="e">
        <f>(O32+S32)/VLOOKUP(C32,$W$1:$X$1,2,0)</f>
        <v>#N/A</v>
      </c>
      <c r="U32" s="287" t="s">
        <v>11</v>
      </c>
      <c r="V32" s="333" t="b">
        <f t="shared" ref="V32:V66" si="30">U32=R32</f>
        <v>1</v>
      </c>
      <c r="W32" s="317"/>
      <c r="X32" s="323">
        <f t="shared" ref="X32:X92" si="31">ROUND(L32,0)</f>
        <v>0</v>
      </c>
      <c r="Y32" s="323">
        <f t="shared" ref="Y32:Y92" si="32">ROUND(M32,0)</f>
        <v>0</v>
      </c>
      <c r="Z32" s="336"/>
      <c r="AB32" s="287">
        <f t="shared" si="5"/>
        <v>0</v>
      </c>
      <c r="AC32" s="287">
        <f t="shared" si="6"/>
        <v>0</v>
      </c>
      <c r="AD32" s="287">
        <f t="shared" si="7"/>
        <v>0</v>
      </c>
      <c r="AE32" s="287">
        <f t="shared" si="8"/>
        <v>0</v>
      </c>
      <c r="AF32" s="287"/>
      <c r="AG32" s="287"/>
      <c r="AH32" s="287"/>
      <c r="AI32" s="287"/>
      <c r="AJ32" s="287">
        <f t="shared" si="15"/>
        <v>0</v>
      </c>
      <c r="AK32" s="287"/>
      <c r="AL32" s="287"/>
      <c r="AM32" s="287"/>
      <c r="AN32" s="287">
        <f t="shared" si="16"/>
        <v>0</v>
      </c>
      <c r="AO32" s="332" t="str">
        <f>IF(ISERROR(AJ32/VLOOKUP(C32,$W$1:$X$1,2,0)),"",AJ32/VLOOKUP(C32,$W$1:$X$1,2,0))</f>
        <v/>
      </c>
      <c r="AP32" s="332" t="str">
        <f>IF(ISERROR(AN32/VLOOKUP(C32,$W$1:$X$1,2,0)),"",AN32/VLOOKUP(C32,$W$1:$X$1,2,0))</f>
        <v/>
      </c>
      <c r="AR32" s="287">
        <v>19</v>
      </c>
      <c r="AS32" s="287">
        <v>0</v>
      </c>
      <c r="AT32" s="287">
        <v>0</v>
      </c>
      <c r="AU32" s="288">
        <v>19</v>
      </c>
      <c r="AV32" s="287">
        <f t="shared" si="17"/>
        <v>-19</v>
      </c>
      <c r="AW32" s="287">
        <f t="shared" si="18"/>
        <v>0</v>
      </c>
      <c r="AX32" s="287">
        <f t="shared" si="19"/>
        <v>0</v>
      </c>
      <c r="AY32" s="287">
        <f t="shared" si="20"/>
        <v>-19</v>
      </c>
      <c r="BA32" s="287">
        <v>27</v>
      </c>
      <c r="BB32" s="287">
        <v>0</v>
      </c>
      <c r="BC32" s="287">
        <v>0</v>
      </c>
      <c r="BD32" s="288">
        <v>27</v>
      </c>
      <c r="BE32" s="287">
        <f t="shared" si="21"/>
        <v>-27</v>
      </c>
      <c r="BF32" s="287">
        <f t="shared" si="9"/>
        <v>0</v>
      </c>
      <c r="BG32" s="287">
        <f t="shared" si="10"/>
        <v>0</v>
      </c>
      <c r="BH32" s="287">
        <f t="shared" si="11"/>
        <v>-27</v>
      </c>
      <c r="BI32" s="337"/>
      <c r="BJ32" s="337"/>
      <c r="DJ32" s="338"/>
    </row>
    <row r="33" spans="1:114" ht="12.75" customHeight="1" outlineLevel="1" x14ac:dyDescent="0.25">
      <c r="A33" s="328" t="str">
        <f t="shared" si="26"/>
        <v>Hotel NameMay-23</v>
      </c>
      <c r="B33" s="328" t="str">
        <f t="shared" si="27"/>
        <v>Hotel Name45048</v>
      </c>
      <c r="C33" s="329" t="s">
        <v>183</v>
      </c>
      <c r="D33" s="330" t="str">
        <f t="shared" si="28"/>
        <v>May-23</v>
      </c>
      <c r="E33" s="330" t="s">
        <v>51</v>
      </c>
      <c r="F33" s="330">
        <v>45048</v>
      </c>
      <c r="G33" s="331">
        <f t="shared" si="29"/>
        <v>3</v>
      </c>
      <c r="H33" s="287"/>
      <c r="I33" s="287"/>
      <c r="J33" s="287"/>
      <c r="K33" s="288">
        <f t="shared" si="14"/>
        <v>0</v>
      </c>
      <c r="L33" s="287"/>
      <c r="M33" s="287"/>
      <c r="N33" s="287"/>
      <c r="O33" s="288">
        <f t="shared" si="2"/>
        <v>0</v>
      </c>
      <c r="P33" s="332" t="str">
        <f>IF(ISERROR(K33/VLOOKUP(C33,$W$1:$X$1,2,0)),"",K33/VLOOKUP(C33,$W$1:$X$1,2,0))</f>
        <v/>
      </c>
      <c r="Q33" s="332" t="str">
        <f>IF(ISERROR(O33/VLOOKUP(C33,$W$1:$X$1,2,0)),"",O33/VLOOKUP(C33,$W$1:$X$1,2,0))</f>
        <v/>
      </c>
      <c r="R33" s="287" t="s">
        <v>11</v>
      </c>
      <c r="S33" s="287">
        <f t="shared" si="25"/>
        <v>0</v>
      </c>
      <c r="T33" s="332" t="e">
        <f>(O33+S33)/VLOOKUP(C33,$W$1:$X$1,2,0)</f>
        <v>#N/A</v>
      </c>
      <c r="U33" s="287" t="s">
        <v>11</v>
      </c>
      <c r="V33" s="333" t="b">
        <f t="shared" si="30"/>
        <v>1</v>
      </c>
      <c r="W33" s="317"/>
      <c r="X33" s="323">
        <f t="shared" si="31"/>
        <v>0</v>
      </c>
      <c r="Y33" s="323">
        <f t="shared" si="32"/>
        <v>0</v>
      </c>
      <c r="Z33" s="336"/>
      <c r="AB33" s="287">
        <f t="shared" si="5"/>
        <v>0</v>
      </c>
      <c r="AC33" s="287">
        <f t="shared" si="6"/>
        <v>0</v>
      </c>
      <c r="AD33" s="287">
        <f t="shared" si="7"/>
        <v>0</v>
      </c>
      <c r="AE33" s="287">
        <f t="shared" si="8"/>
        <v>0</v>
      </c>
      <c r="AF33" s="287"/>
      <c r="AG33" s="287"/>
      <c r="AH33" s="287"/>
      <c r="AI33" s="287"/>
      <c r="AJ33" s="287">
        <f t="shared" si="15"/>
        <v>0</v>
      </c>
      <c r="AK33" s="287"/>
      <c r="AL33" s="287"/>
      <c r="AM33" s="287"/>
      <c r="AN33" s="287">
        <f t="shared" si="16"/>
        <v>0</v>
      </c>
      <c r="AO33" s="332" t="str">
        <f>IF(ISERROR(AJ33/VLOOKUP(C33,$W$1:$X$1,2,0)),"",AJ33/VLOOKUP(C33,$W$1:$X$1,2,0))</f>
        <v/>
      </c>
      <c r="AP33" s="332" t="str">
        <f>IF(ISERROR(AN33/VLOOKUP(C33,$W$1:$X$1,2,0)),"",AN33/VLOOKUP(C33,$W$1:$X$1,2,0))</f>
        <v/>
      </c>
      <c r="AR33" s="287">
        <v>18</v>
      </c>
      <c r="AS33" s="287">
        <v>0</v>
      </c>
      <c r="AT33" s="287">
        <v>0</v>
      </c>
      <c r="AU33" s="288">
        <v>18</v>
      </c>
      <c r="AV33" s="287">
        <f t="shared" si="17"/>
        <v>-18</v>
      </c>
      <c r="AW33" s="287">
        <f t="shared" si="18"/>
        <v>0</v>
      </c>
      <c r="AX33" s="287">
        <f t="shared" si="19"/>
        <v>0</v>
      </c>
      <c r="AY33" s="287">
        <f t="shared" si="20"/>
        <v>-18</v>
      </c>
      <c r="BA33" s="287">
        <v>23</v>
      </c>
      <c r="BB33" s="287">
        <v>0</v>
      </c>
      <c r="BC33" s="287">
        <v>0</v>
      </c>
      <c r="BD33" s="288">
        <v>23</v>
      </c>
      <c r="BE33" s="287">
        <f t="shared" si="21"/>
        <v>-23</v>
      </c>
      <c r="BF33" s="287">
        <f t="shared" si="9"/>
        <v>0</v>
      </c>
      <c r="BG33" s="287">
        <f t="shared" si="10"/>
        <v>0</v>
      </c>
      <c r="BH33" s="287">
        <f t="shared" si="11"/>
        <v>-23</v>
      </c>
      <c r="BI33" s="337"/>
      <c r="BJ33" s="337"/>
      <c r="DJ33" s="338"/>
    </row>
    <row r="34" spans="1:114" ht="12.75" customHeight="1" outlineLevel="1" x14ac:dyDescent="0.25">
      <c r="A34" s="328" t="str">
        <f t="shared" si="26"/>
        <v>Hotel NameMay-23</v>
      </c>
      <c r="B34" s="328" t="str">
        <f t="shared" si="27"/>
        <v>Hotel Name45049</v>
      </c>
      <c r="C34" s="329" t="s">
        <v>183</v>
      </c>
      <c r="D34" s="330" t="str">
        <f t="shared" si="28"/>
        <v>May-23</v>
      </c>
      <c r="E34" s="330" t="s">
        <v>51</v>
      </c>
      <c r="F34" s="330">
        <v>45049</v>
      </c>
      <c r="G34" s="331">
        <f t="shared" si="29"/>
        <v>4</v>
      </c>
      <c r="H34" s="287"/>
      <c r="I34" s="287"/>
      <c r="J34" s="287"/>
      <c r="K34" s="288">
        <f t="shared" si="14"/>
        <v>0</v>
      </c>
      <c r="L34" s="287"/>
      <c r="M34" s="287"/>
      <c r="N34" s="287"/>
      <c r="O34" s="288">
        <f t="shared" si="2"/>
        <v>0</v>
      </c>
      <c r="P34" s="332" t="str">
        <f>IF(ISERROR(K34/VLOOKUP(C34,$W$1:$X$1,2,0)),"",K34/VLOOKUP(C34,$W$1:$X$1,2,0))</f>
        <v/>
      </c>
      <c r="Q34" s="332" t="str">
        <f>IF(ISERROR(O34/VLOOKUP(C34,$W$1:$X$1,2,0)),"",O34/VLOOKUP(C34,$W$1:$X$1,2,0))</f>
        <v/>
      </c>
      <c r="R34" s="287" t="s">
        <v>11</v>
      </c>
      <c r="S34" s="287">
        <f t="shared" si="25"/>
        <v>0</v>
      </c>
      <c r="T34" s="332" t="e">
        <f>(O34+S34)/VLOOKUP(C34,$W$1:$X$1,2,0)</f>
        <v>#N/A</v>
      </c>
      <c r="U34" s="287" t="s">
        <v>11</v>
      </c>
      <c r="V34" s="333" t="b">
        <f t="shared" si="30"/>
        <v>1</v>
      </c>
      <c r="W34" s="317"/>
      <c r="X34" s="323">
        <f t="shared" si="31"/>
        <v>0</v>
      </c>
      <c r="Y34" s="323">
        <f t="shared" si="32"/>
        <v>0</v>
      </c>
      <c r="Z34" s="336"/>
      <c r="AB34" s="287">
        <f t="shared" si="5"/>
        <v>0</v>
      </c>
      <c r="AC34" s="287">
        <f t="shared" si="6"/>
        <v>0</v>
      </c>
      <c r="AD34" s="287">
        <f t="shared" si="7"/>
        <v>0</v>
      </c>
      <c r="AE34" s="287">
        <f t="shared" si="8"/>
        <v>0</v>
      </c>
      <c r="AF34" s="287"/>
      <c r="AG34" s="287"/>
      <c r="AH34" s="287"/>
      <c r="AI34" s="287"/>
      <c r="AJ34" s="287">
        <f t="shared" si="15"/>
        <v>0</v>
      </c>
      <c r="AK34" s="287"/>
      <c r="AL34" s="287"/>
      <c r="AM34" s="287"/>
      <c r="AN34" s="287">
        <f t="shared" si="16"/>
        <v>0</v>
      </c>
      <c r="AO34" s="332" t="str">
        <f>IF(ISERROR(AJ34/VLOOKUP(C34,$W$1:$X$1,2,0)),"",AJ34/VLOOKUP(C34,$W$1:$X$1,2,0))</f>
        <v/>
      </c>
      <c r="AP34" s="332" t="str">
        <f>IF(ISERROR(AN34/VLOOKUP(C34,$W$1:$X$1,2,0)),"",AN34/VLOOKUP(C34,$W$1:$X$1,2,0))</f>
        <v/>
      </c>
      <c r="AR34" s="287">
        <v>17</v>
      </c>
      <c r="AS34" s="287">
        <v>0</v>
      </c>
      <c r="AT34" s="287">
        <v>0</v>
      </c>
      <c r="AU34" s="288">
        <v>17</v>
      </c>
      <c r="AV34" s="287">
        <f t="shared" si="17"/>
        <v>-17</v>
      </c>
      <c r="AW34" s="287">
        <f t="shared" si="18"/>
        <v>0</v>
      </c>
      <c r="AX34" s="287">
        <f t="shared" si="19"/>
        <v>0</v>
      </c>
      <c r="AY34" s="287">
        <f t="shared" si="20"/>
        <v>-17</v>
      </c>
      <c r="BA34" s="287">
        <v>23</v>
      </c>
      <c r="BB34" s="287">
        <v>0</v>
      </c>
      <c r="BC34" s="287">
        <v>0</v>
      </c>
      <c r="BD34" s="288">
        <v>23</v>
      </c>
      <c r="BE34" s="287">
        <f t="shared" si="21"/>
        <v>-23</v>
      </c>
      <c r="BF34" s="287">
        <f t="shared" si="9"/>
        <v>0</v>
      </c>
      <c r="BG34" s="287">
        <f t="shared" si="10"/>
        <v>0</v>
      </c>
      <c r="BH34" s="287">
        <f t="shared" si="11"/>
        <v>-23</v>
      </c>
      <c r="BI34" s="337"/>
      <c r="BJ34" s="337"/>
      <c r="DJ34" s="338"/>
    </row>
    <row r="35" spans="1:114" ht="12.75" customHeight="1" outlineLevel="1" x14ac:dyDescent="0.25">
      <c r="A35" s="328" t="str">
        <f t="shared" si="26"/>
        <v>Hotel NameMay-23</v>
      </c>
      <c r="B35" s="328" t="str">
        <f t="shared" si="27"/>
        <v>Hotel Name45050</v>
      </c>
      <c r="C35" s="329" t="s">
        <v>183</v>
      </c>
      <c r="D35" s="330" t="str">
        <f t="shared" si="28"/>
        <v>May-23</v>
      </c>
      <c r="E35" s="330" t="s">
        <v>51</v>
      </c>
      <c r="F35" s="330">
        <v>45050</v>
      </c>
      <c r="G35" s="331">
        <f t="shared" si="29"/>
        <v>5</v>
      </c>
      <c r="H35" s="287"/>
      <c r="I35" s="287"/>
      <c r="J35" s="287"/>
      <c r="K35" s="288">
        <f t="shared" si="14"/>
        <v>0</v>
      </c>
      <c r="L35" s="287"/>
      <c r="M35" s="287"/>
      <c r="N35" s="287"/>
      <c r="O35" s="288">
        <f t="shared" si="2"/>
        <v>0</v>
      </c>
      <c r="P35" s="332" t="str">
        <f>IF(ISERROR(K35/VLOOKUP(C35,$W$1:$X$1,2,0)),"",K35/VLOOKUP(C35,$W$1:$X$1,2,0))</f>
        <v/>
      </c>
      <c r="Q35" s="332" t="str">
        <f>IF(ISERROR(O35/VLOOKUP(C35,$W$1:$X$1,2,0)),"",O35/VLOOKUP(C35,$W$1:$X$1,2,0))</f>
        <v/>
      </c>
      <c r="R35" s="287" t="s">
        <v>11</v>
      </c>
      <c r="S35" s="287">
        <f t="shared" si="25"/>
        <v>0</v>
      </c>
      <c r="T35" s="332" t="e">
        <f>(O35+S35)/VLOOKUP(C35,$W$1:$X$1,2,0)</f>
        <v>#N/A</v>
      </c>
      <c r="U35" s="287" t="s">
        <v>11</v>
      </c>
      <c r="V35" s="333" t="b">
        <f t="shared" si="30"/>
        <v>1</v>
      </c>
      <c r="W35" s="317"/>
      <c r="X35" s="323">
        <f t="shared" si="31"/>
        <v>0</v>
      </c>
      <c r="Y35" s="323">
        <f t="shared" si="32"/>
        <v>0</v>
      </c>
      <c r="Z35" s="336"/>
      <c r="AB35" s="287">
        <f t="shared" si="5"/>
        <v>0</v>
      </c>
      <c r="AC35" s="287">
        <f t="shared" si="6"/>
        <v>0</v>
      </c>
      <c r="AD35" s="287">
        <f t="shared" si="7"/>
        <v>0</v>
      </c>
      <c r="AE35" s="287">
        <f t="shared" si="8"/>
        <v>0</v>
      </c>
      <c r="AF35" s="287"/>
      <c r="AG35" s="287"/>
      <c r="AH35" s="287"/>
      <c r="AI35" s="287"/>
      <c r="AJ35" s="287">
        <f t="shared" si="15"/>
        <v>0</v>
      </c>
      <c r="AK35" s="287"/>
      <c r="AL35" s="287"/>
      <c r="AM35" s="287"/>
      <c r="AN35" s="287">
        <f t="shared" si="16"/>
        <v>0</v>
      </c>
      <c r="AO35" s="332" t="str">
        <f>IF(ISERROR(AJ35/VLOOKUP(C35,$W$1:$X$1,2,0)),"",AJ35/VLOOKUP(C35,$W$1:$X$1,2,0))</f>
        <v/>
      </c>
      <c r="AP35" s="332" t="str">
        <f>IF(ISERROR(AN35/VLOOKUP(C35,$W$1:$X$1,2,0)),"",AN35/VLOOKUP(C35,$W$1:$X$1,2,0))</f>
        <v/>
      </c>
      <c r="AR35" s="287">
        <v>18</v>
      </c>
      <c r="AS35" s="287">
        <v>2</v>
      </c>
      <c r="AT35" s="287">
        <v>0</v>
      </c>
      <c r="AU35" s="288">
        <v>20</v>
      </c>
      <c r="AV35" s="287">
        <f t="shared" si="17"/>
        <v>-18</v>
      </c>
      <c r="AW35" s="287">
        <f t="shared" si="18"/>
        <v>-2</v>
      </c>
      <c r="AX35" s="287">
        <f t="shared" si="19"/>
        <v>0</v>
      </c>
      <c r="AY35" s="287">
        <f t="shared" si="20"/>
        <v>-20</v>
      </c>
      <c r="BA35" s="287">
        <v>26</v>
      </c>
      <c r="BB35" s="287">
        <v>2</v>
      </c>
      <c r="BC35" s="287">
        <v>0</v>
      </c>
      <c r="BD35" s="288">
        <v>28</v>
      </c>
      <c r="BE35" s="287">
        <f t="shared" si="21"/>
        <v>-26</v>
      </c>
      <c r="BF35" s="287">
        <f t="shared" si="9"/>
        <v>-2</v>
      </c>
      <c r="BG35" s="287">
        <f t="shared" si="10"/>
        <v>0</v>
      </c>
      <c r="BH35" s="287">
        <f t="shared" si="11"/>
        <v>-28</v>
      </c>
      <c r="BI35" s="337"/>
      <c r="BJ35" s="337"/>
      <c r="DJ35" s="338"/>
    </row>
    <row r="36" spans="1:114" ht="12.75" customHeight="1" outlineLevel="1" x14ac:dyDescent="0.25">
      <c r="A36" s="328" t="str">
        <f t="shared" si="26"/>
        <v>Hotel NameMay-23</v>
      </c>
      <c r="B36" s="328" t="str">
        <f t="shared" si="27"/>
        <v>Hotel Name45051</v>
      </c>
      <c r="C36" s="329" t="s">
        <v>183</v>
      </c>
      <c r="D36" s="330" t="str">
        <f t="shared" si="28"/>
        <v>May-23</v>
      </c>
      <c r="E36" s="330" t="s">
        <v>51</v>
      </c>
      <c r="F36" s="330">
        <v>45051</v>
      </c>
      <c r="G36" s="331">
        <f t="shared" si="29"/>
        <v>6</v>
      </c>
      <c r="H36" s="287"/>
      <c r="I36" s="287"/>
      <c r="J36" s="287"/>
      <c r="K36" s="288">
        <f t="shared" si="14"/>
        <v>0</v>
      </c>
      <c r="L36" s="287"/>
      <c r="M36" s="287"/>
      <c r="N36" s="287"/>
      <c r="O36" s="288">
        <f t="shared" si="2"/>
        <v>0</v>
      </c>
      <c r="P36" s="332" t="str">
        <f>IF(ISERROR(K36/VLOOKUP(C36,$W$1:$X$1,2,0)),"",K36/VLOOKUP(C36,$W$1:$X$1,2,0))</f>
        <v/>
      </c>
      <c r="Q36" s="332" t="str">
        <f>IF(ISERROR(O36/VLOOKUP(C36,$W$1:$X$1,2,0)),"",O36/VLOOKUP(C36,$W$1:$X$1,2,0))</f>
        <v/>
      </c>
      <c r="R36" s="287" t="s">
        <v>11</v>
      </c>
      <c r="S36" s="287">
        <f t="shared" si="25"/>
        <v>0</v>
      </c>
      <c r="T36" s="332" t="e">
        <f>(O36+S36)/VLOOKUP(C36,$W$1:$X$1,2,0)</f>
        <v>#N/A</v>
      </c>
      <c r="U36" s="287" t="s">
        <v>11</v>
      </c>
      <c r="V36" s="333" t="b">
        <f t="shared" si="30"/>
        <v>1</v>
      </c>
      <c r="W36" s="317"/>
      <c r="X36" s="323">
        <f t="shared" si="31"/>
        <v>0</v>
      </c>
      <c r="Y36" s="323">
        <f t="shared" si="32"/>
        <v>0</v>
      </c>
      <c r="Z36" s="336"/>
      <c r="AB36" s="287">
        <f t="shared" si="5"/>
        <v>0</v>
      </c>
      <c r="AC36" s="287">
        <f t="shared" si="6"/>
        <v>0</v>
      </c>
      <c r="AD36" s="287">
        <f t="shared" si="7"/>
        <v>0</v>
      </c>
      <c r="AE36" s="287">
        <f t="shared" si="8"/>
        <v>0</v>
      </c>
      <c r="AF36" s="287"/>
      <c r="AG36" s="287"/>
      <c r="AH36" s="287"/>
      <c r="AI36" s="287"/>
      <c r="AJ36" s="287">
        <f t="shared" si="15"/>
        <v>0</v>
      </c>
      <c r="AK36" s="287"/>
      <c r="AL36" s="287"/>
      <c r="AM36" s="287"/>
      <c r="AN36" s="287">
        <f t="shared" si="16"/>
        <v>0</v>
      </c>
      <c r="AO36" s="332" t="str">
        <f>IF(ISERROR(AJ36/VLOOKUP(C36,$W$1:$X$1,2,0)),"",AJ36/VLOOKUP(C36,$W$1:$X$1,2,0))</f>
        <v/>
      </c>
      <c r="AP36" s="332" t="str">
        <f>IF(ISERROR(AN36/VLOOKUP(C36,$W$1:$X$1,2,0)),"",AN36/VLOOKUP(C36,$W$1:$X$1,2,0))</f>
        <v/>
      </c>
      <c r="AR36" s="287">
        <v>16</v>
      </c>
      <c r="AS36" s="287">
        <v>2</v>
      </c>
      <c r="AT36" s="287">
        <v>0</v>
      </c>
      <c r="AU36" s="288">
        <v>18</v>
      </c>
      <c r="AV36" s="287">
        <f t="shared" si="17"/>
        <v>-16</v>
      </c>
      <c r="AW36" s="287">
        <f t="shared" si="18"/>
        <v>-2</v>
      </c>
      <c r="AX36" s="287">
        <f t="shared" si="19"/>
        <v>0</v>
      </c>
      <c r="AY36" s="287">
        <f t="shared" si="20"/>
        <v>-18</v>
      </c>
      <c r="BA36" s="287">
        <v>24</v>
      </c>
      <c r="BB36" s="287">
        <v>2</v>
      </c>
      <c r="BC36" s="287">
        <v>0</v>
      </c>
      <c r="BD36" s="288">
        <v>26</v>
      </c>
      <c r="BE36" s="287">
        <f t="shared" si="21"/>
        <v>-24</v>
      </c>
      <c r="BF36" s="287">
        <f t="shared" si="9"/>
        <v>-2</v>
      </c>
      <c r="BG36" s="287">
        <f t="shared" si="10"/>
        <v>0</v>
      </c>
      <c r="BH36" s="287">
        <f t="shared" si="11"/>
        <v>-26</v>
      </c>
      <c r="BI36" s="337"/>
      <c r="BJ36" s="337"/>
      <c r="DJ36" s="338"/>
    </row>
    <row r="37" spans="1:114" ht="12.75" customHeight="1" outlineLevel="1" x14ac:dyDescent="0.25">
      <c r="A37" s="328" t="str">
        <f t="shared" si="26"/>
        <v>Hotel NameMay-23</v>
      </c>
      <c r="B37" s="328" t="str">
        <f t="shared" si="27"/>
        <v>Hotel Name45052</v>
      </c>
      <c r="C37" s="329" t="s">
        <v>183</v>
      </c>
      <c r="D37" s="330" t="str">
        <f t="shared" si="28"/>
        <v>May-23</v>
      </c>
      <c r="E37" s="330" t="s">
        <v>51</v>
      </c>
      <c r="F37" s="330">
        <v>45052</v>
      </c>
      <c r="G37" s="331">
        <f t="shared" si="29"/>
        <v>7</v>
      </c>
      <c r="H37" s="287"/>
      <c r="I37" s="287"/>
      <c r="J37" s="287"/>
      <c r="K37" s="288">
        <f t="shared" si="14"/>
        <v>0</v>
      </c>
      <c r="L37" s="287"/>
      <c r="M37" s="287"/>
      <c r="N37" s="287"/>
      <c r="O37" s="288">
        <f t="shared" si="2"/>
        <v>0</v>
      </c>
      <c r="P37" s="332" t="str">
        <f>IF(ISERROR(K37/VLOOKUP(C37,$W$1:$X$1,2,0)),"",K37/VLOOKUP(C37,$W$1:$X$1,2,0))</f>
        <v/>
      </c>
      <c r="Q37" s="332" t="str">
        <f>IF(ISERROR(O37/VLOOKUP(C37,$W$1:$X$1,2,0)),"",O37/VLOOKUP(C37,$W$1:$X$1,2,0))</f>
        <v/>
      </c>
      <c r="R37" s="287" t="s">
        <v>11</v>
      </c>
      <c r="S37" s="287">
        <f t="shared" si="25"/>
        <v>0</v>
      </c>
      <c r="T37" s="332" t="e">
        <f>(O37+S37)/VLOOKUP(C37,$W$1:$X$1,2,0)</f>
        <v>#N/A</v>
      </c>
      <c r="U37" s="287" t="s">
        <v>11</v>
      </c>
      <c r="V37" s="333" t="b">
        <f t="shared" si="30"/>
        <v>1</v>
      </c>
      <c r="W37" s="317"/>
      <c r="X37" s="323">
        <f t="shared" si="31"/>
        <v>0</v>
      </c>
      <c r="Y37" s="323">
        <f t="shared" si="32"/>
        <v>0</v>
      </c>
      <c r="Z37" s="336"/>
      <c r="AB37" s="287">
        <f t="shared" si="5"/>
        <v>0</v>
      </c>
      <c r="AC37" s="287">
        <f t="shared" si="6"/>
        <v>0</v>
      </c>
      <c r="AD37" s="287">
        <f t="shared" si="7"/>
        <v>0</v>
      </c>
      <c r="AE37" s="287">
        <f t="shared" si="8"/>
        <v>0</v>
      </c>
      <c r="AF37" s="287"/>
      <c r="AG37" s="287"/>
      <c r="AH37" s="287"/>
      <c r="AI37" s="287"/>
      <c r="AJ37" s="287">
        <f t="shared" si="15"/>
        <v>0</v>
      </c>
      <c r="AK37" s="287"/>
      <c r="AL37" s="287"/>
      <c r="AM37" s="287"/>
      <c r="AN37" s="287">
        <f t="shared" si="16"/>
        <v>0</v>
      </c>
      <c r="AO37" s="332" t="str">
        <f>IF(ISERROR(AJ37/VLOOKUP(C37,$W$1:$X$1,2,0)),"",AJ37/VLOOKUP(C37,$W$1:$X$1,2,0))</f>
        <v/>
      </c>
      <c r="AP37" s="332" t="str">
        <f>IF(ISERROR(AN37/VLOOKUP(C37,$W$1:$X$1,2,0)),"",AN37/VLOOKUP(C37,$W$1:$X$1,2,0))</f>
        <v/>
      </c>
      <c r="AR37" s="287">
        <v>10</v>
      </c>
      <c r="AS37" s="287">
        <v>2</v>
      </c>
      <c r="AT37" s="287">
        <v>0</v>
      </c>
      <c r="AU37" s="288">
        <v>12</v>
      </c>
      <c r="AV37" s="287">
        <f t="shared" si="17"/>
        <v>-10</v>
      </c>
      <c r="AW37" s="287">
        <f t="shared" si="18"/>
        <v>-2</v>
      </c>
      <c r="AX37" s="287">
        <f t="shared" si="19"/>
        <v>0</v>
      </c>
      <c r="AY37" s="287">
        <f t="shared" si="20"/>
        <v>-12</v>
      </c>
      <c r="BA37" s="287">
        <v>21</v>
      </c>
      <c r="BB37" s="287">
        <v>2</v>
      </c>
      <c r="BC37" s="287">
        <v>0</v>
      </c>
      <c r="BD37" s="288">
        <v>23</v>
      </c>
      <c r="BE37" s="287">
        <f t="shared" si="21"/>
        <v>-21</v>
      </c>
      <c r="BF37" s="287">
        <f t="shared" si="9"/>
        <v>-2</v>
      </c>
      <c r="BG37" s="287">
        <f t="shared" si="10"/>
        <v>0</v>
      </c>
      <c r="BH37" s="287">
        <f t="shared" si="11"/>
        <v>-23</v>
      </c>
      <c r="BI37" s="337"/>
      <c r="BJ37" s="337"/>
      <c r="DJ37" s="338"/>
    </row>
    <row r="38" spans="1:114" ht="12.75" customHeight="1" outlineLevel="1" x14ac:dyDescent="0.25">
      <c r="A38" s="328" t="str">
        <f t="shared" si="26"/>
        <v>Hotel NameMay-23</v>
      </c>
      <c r="B38" s="328" t="str">
        <f t="shared" si="27"/>
        <v>Hotel Name45053</v>
      </c>
      <c r="C38" s="329" t="s">
        <v>183</v>
      </c>
      <c r="D38" s="330" t="str">
        <f t="shared" si="28"/>
        <v>May-23</v>
      </c>
      <c r="E38" s="330" t="s">
        <v>51</v>
      </c>
      <c r="F38" s="330">
        <v>45053</v>
      </c>
      <c r="G38" s="331">
        <f t="shared" si="29"/>
        <v>1</v>
      </c>
      <c r="H38" s="287"/>
      <c r="I38" s="287"/>
      <c r="J38" s="287"/>
      <c r="K38" s="288">
        <f t="shared" si="14"/>
        <v>0</v>
      </c>
      <c r="L38" s="287"/>
      <c r="M38" s="287"/>
      <c r="N38" s="287"/>
      <c r="O38" s="288">
        <f t="shared" si="2"/>
        <v>0</v>
      </c>
      <c r="P38" s="332" t="str">
        <f>IF(ISERROR(K38/VLOOKUP(C38,$W$1:$X$1,2,0)),"",K38/VLOOKUP(C38,$W$1:$X$1,2,0))</f>
        <v/>
      </c>
      <c r="Q38" s="332" t="str">
        <f>IF(ISERROR(O38/VLOOKUP(C38,$W$1:$X$1,2,0)),"",O38/VLOOKUP(C38,$W$1:$X$1,2,0))</f>
        <v/>
      </c>
      <c r="R38" s="287" t="s">
        <v>11</v>
      </c>
      <c r="S38" s="287">
        <f t="shared" si="25"/>
        <v>0</v>
      </c>
      <c r="T38" s="332" t="e">
        <f>(O38+S38)/VLOOKUP(C38,$W$1:$X$1,2,0)</f>
        <v>#N/A</v>
      </c>
      <c r="U38" s="287" t="s">
        <v>11</v>
      </c>
      <c r="V38" s="333" t="b">
        <f t="shared" si="30"/>
        <v>1</v>
      </c>
      <c r="W38" s="317"/>
      <c r="X38" s="323">
        <f t="shared" si="31"/>
        <v>0</v>
      </c>
      <c r="Y38" s="323">
        <f t="shared" si="32"/>
        <v>0</v>
      </c>
      <c r="Z38" s="336"/>
      <c r="AB38" s="287">
        <f t="shared" si="5"/>
        <v>0</v>
      </c>
      <c r="AC38" s="287">
        <f t="shared" si="6"/>
        <v>0</v>
      </c>
      <c r="AD38" s="287">
        <f t="shared" si="7"/>
        <v>0</v>
      </c>
      <c r="AE38" s="287">
        <f t="shared" si="8"/>
        <v>0</v>
      </c>
      <c r="AF38" s="287"/>
      <c r="AG38" s="287"/>
      <c r="AH38" s="287"/>
      <c r="AI38" s="287"/>
      <c r="AJ38" s="287">
        <f t="shared" si="15"/>
        <v>0</v>
      </c>
      <c r="AK38" s="287"/>
      <c r="AL38" s="287"/>
      <c r="AM38" s="287"/>
      <c r="AN38" s="287">
        <f t="shared" si="16"/>
        <v>0</v>
      </c>
      <c r="AO38" s="332" t="str">
        <f>IF(ISERROR(AJ38/VLOOKUP(C38,$W$1:$X$1,2,0)),"",AJ38/VLOOKUP(C38,$W$1:$X$1,2,0))</f>
        <v/>
      </c>
      <c r="AP38" s="332" t="str">
        <f>IF(ISERROR(AN38/VLOOKUP(C38,$W$1:$X$1,2,0)),"",AN38/VLOOKUP(C38,$W$1:$X$1,2,0))</f>
        <v/>
      </c>
      <c r="AR38" s="287">
        <v>11</v>
      </c>
      <c r="AS38" s="287">
        <v>2</v>
      </c>
      <c r="AT38" s="287">
        <v>0</v>
      </c>
      <c r="AU38" s="288">
        <v>13</v>
      </c>
      <c r="AV38" s="287">
        <f t="shared" si="17"/>
        <v>-11</v>
      </c>
      <c r="AW38" s="287">
        <f t="shared" si="18"/>
        <v>-2</v>
      </c>
      <c r="AX38" s="287">
        <f t="shared" si="19"/>
        <v>0</v>
      </c>
      <c r="AY38" s="287">
        <f t="shared" si="20"/>
        <v>-13</v>
      </c>
      <c r="BA38" s="287">
        <v>22</v>
      </c>
      <c r="BB38" s="287">
        <v>2</v>
      </c>
      <c r="BC38" s="287">
        <v>0</v>
      </c>
      <c r="BD38" s="288">
        <v>24</v>
      </c>
      <c r="BE38" s="287">
        <f t="shared" si="21"/>
        <v>-22</v>
      </c>
      <c r="BF38" s="287">
        <f t="shared" si="9"/>
        <v>-2</v>
      </c>
      <c r="BG38" s="287">
        <f t="shared" si="10"/>
        <v>0</v>
      </c>
      <c r="BH38" s="287">
        <f t="shared" si="11"/>
        <v>-24</v>
      </c>
      <c r="BI38" s="337"/>
      <c r="BJ38" s="337"/>
      <c r="DJ38" s="338"/>
    </row>
    <row r="39" spans="1:114" ht="12.75" customHeight="1" outlineLevel="1" x14ac:dyDescent="0.25">
      <c r="A39" s="328" t="str">
        <f t="shared" si="26"/>
        <v>Hotel NameMay-23</v>
      </c>
      <c r="B39" s="328" t="str">
        <f t="shared" si="27"/>
        <v>Hotel Name45054</v>
      </c>
      <c r="C39" s="329" t="s">
        <v>183</v>
      </c>
      <c r="D39" s="330" t="str">
        <f t="shared" si="28"/>
        <v>May-23</v>
      </c>
      <c r="E39" s="330" t="s">
        <v>51</v>
      </c>
      <c r="F39" s="330">
        <v>45054</v>
      </c>
      <c r="G39" s="331">
        <f t="shared" si="29"/>
        <v>2</v>
      </c>
      <c r="H39" s="287"/>
      <c r="I39" s="287"/>
      <c r="J39" s="287"/>
      <c r="K39" s="288">
        <f t="shared" si="14"/>
        <v>0</v>
      </c>
      <c r="L39" s="287"/>
      <c r="M39" s="287"/>
      <c r="N39" s="287"/>
      <c r="O39" s="288">
        <f t="shared" si="2"/>
        <v>0</v>
      </c>
      <c r="P39" s="332" t="str">
        <f>IF(ISERROR(K39/VLOOKUP(C39,$W$1:$X$1,2,0)),"",K39/VLOOKUP(C39,$W$1:$X$1,2,0))</f>
        <v/>
      </c>
      <c r="Q39" s="332" t="str">
        <f>IF(ISERROR(O39/VLOOKUP(C39,$W$1:$X$1,2,0)),"",O39/VLOOKUP(C39,$W$1:$X$1,2,0))</f>
        <v/>
      </c>
      <c r="R39" s="287" t="s">
        <v>11</v>
      </c>
      <c r="S39" s="287">
        <f t="shared" si="25"/>
        <v>0</v>
      </c>
      <c r="T39" s="332" t="e">
        <f>(O39+S39)/VLOOKUP(C39,$W$1:$X$1,2,0)</f>
        <v>#N/A</v>
      </c>
      <c r="U39" s="287" t="s">
        <v>11</v>
      </c>
      <c r="V39" s="333" t="b">
        <f t="shared" si="30"/>
        <v>1</v>
      </c>
      <c r="W39" s="317"/>
      <c r="X39" s="323">
        <f t="shared" si="31"/>
        <v>0</v>
      </c>
      <c r="Y39" s="323">
        <f t="shared" si="32"/>
        <v>0</v>
      </c>
      <c r="Z39" s="336"/>
      <c r="AB39" s="287">
        <f t="shared" si="5"/>
        <v>0</v>
      </c>
      <c r="AC39" s="287">
        <f t="shared" si="6"/>
        <v>0</v>
      </c>
      <c r="AD39" s="287">
        <f t="shared" si="7"/>
        <v>0</v>
      </c>
      <c r="AE39" s="287">
        <f t="shared" si="8"/>
        <v>0</v>
      </c>
      <c r="AF39" s="287"/>
      <c r="AG39" s="287"/>
      <c r="AH39" s="287"/>
      <c r="AI39" s="287"/>
      <c r="AJ39" s="287">
        <f t="shared" si="15"/>
        <v>0</v>
      </c>
      <c r="AK39" s="287"/>
      <c r="AL39" s="287"/>
      <c r="AM39" s="287"/>
      <c r="AN39" s="287">
        <f t="shared" si="16"/>
        <v>0</v>
      </c>
      <c r="AO39" s="332" t="str">
        <f>IF(ISERROR(AJ39/VLOOKUP(C39,$W$1:$X$1,2,0)),"",AJ39/VLOOKUP(C39,$W$1:$X$1,2,0))</f>
        <v/>
      </c>
      <c r="AP39" s="332" t="str">
        <f>IF(ISERROR(AN39/VLOOKUP(C39,$W$1:$X$1,2,0)),"",AN39/VLOOKUP(C39,$W$1:$X$1,2,0))</f>
        <v/>
      </c>
      <c r="AR39" s="287">
        <v>12</v>
      </c>
      <c r="AS39" s="287">
        <v>12</v>
      </c>
      <c r="AT39" s="287">
        <v>0</v>
      </c>
      <c r="AU39" s="288">
        <v>24</v>
      </c>
      <c r="AV39" s="287">
        <f t="shared" si="17"/>
        <v>-12</v>
      </c>
      <c r="AW39" s="287">
        <f t="shared" si="18"/>
        <v>-12</v>
      </c>
      <c r="AX39" s="287">
        <f t="shared" si="19"/>
        <v>0</v>
      </c>
      <c r="AY39" s="287">
        <f t="shared" si="20"/>
        <v>-24</v>
      </c>
      <c r="BA39" s="287">
        <v>21</v>
      </c>
      <c r="BB39" s="287">
        <v>12</v>
      </c>
      <c r="BC39" s="287">
        <v>0</v>
      </c>
      <c r="BD39" s="288">
        <v>33</v>
      </c>
      <c r="BE39" s="287">
        <f t="shared" si="21"/>
        <v>-21</v>
      </c>
      <c r="BF39" s="287">
        <f t="shared" si="9"/>
        <v>-12</v>
      </c>
      <c r="BG39" s="287">
        <f t="shared" si="10"/>
        <v>0</v>
      </c>
      <c r="BH39" s="287">
        <f t="shared" si="11"/>
        <v>-33</v>
      </c>
      <c r="BI39" s="337"/>
      <c r="BJ39" s="337"/>
      <c r="DJ39" s="338"/>
    </row>
    <row r="40" spans="1:114" ht="12.75" customHeight="1" outlineLevel="1" x14ac:dyDescent="0.25">
      <c r="A40" s="328" t="str">
        <f t="shared" si="26"/>
        <v>Hotel NameMay-23</v>
      </c>
      <c r="B40" s="328" t="str">
        <f t="shared" si="27"/>
        <v>Hotel Name45055</v>
      </c>
      <c r="C40" s="329" t="s">
        <v>183</v>
      </c>
      <c r="D40" s="330" t="str">
        <f t="shared" si="28"/>
        <v>May-23</v>
      </c>
      <c r="E40" s="330" t="s">
        <v>51</v>
      </c>
      <c r="F40" s="330">
        <v>45055</v>
      </c>
      <c r="G40" s="331">
        <f t="shared" si="29"/>
        <v>3</v>
      </c>
      <c r="H40" s="287"/>
      <c r="I40" s="287"/>
      <c r="J40" s="287"/>
      <c r="K40" s="288">
        <f t="shared" si="14"/>
        <v>0</v>
      </c>
      <c r="L40" s="287"/>
      <c r="M40" s="287"/>
      <c r="N40" s="287"/>
      <c r="O40" s="288">
        <f t="shared" si="2"/>
        <v>0</v>
      </c>
      <c r="P40" s="332" t="str">
        <f>IF(ISERROR(K40/VLOOKUP(C40,$W$1:$X$1,2,0)),"",K40/VLOOKUP(C40,$W$1:$X$1,2,0))</f>
        <v/>
      </c>
      <c r="Q40" s="332" t="str">
        <f>IF(ISERROR(O40/VLOOKUP(C40,$W$1:$X$1,2,0)),"",O40/VLOOKUP(C40,$W$1:$X$1,2,0))</f>
        <v/>
      </c>
      <c r="R40" s="287" t="s">
        <v>11</v>
      </c>
      <c r="S40" s="287">
        <f t="shared" si="25"/>
        <v>0</v>
      </c>
      <c r="T40" s="332" t="e">
        <f>(O40+S40)/VLOOKUP(C40,$W$1:$X$1,2,0)</f>
        <v>#N/A</v>
      </c>
      <c r="U40" s="287" t="s">
        <v>11</v>
      </c>
      <c r="V40" s="333" t="b">
        <f t="shared" si="30"/>
        <v>1</v>
      </c>
      <c r="W40" s="317"/>
      <c r="X40" s="323">
        <f t="shared" si="31"/>
        <v>0</v>
      </c>
      <c r="Y40" s="323">
        <f t="shared" si="32"/>
        <v>0</v>
      </c>
      <c r="Z40" s="336"/>
      <c r="AB40" s="287">
        <f t="shared" si="5"/>
        <v>0</v>
      </c>
      <c r="AC40" s="287">
        <f t="shared" si="6"/>
        <v>0</v>
      </c>
      <c r="AD40" s="287">
        <f t="shared" si="7"/>
        <v>0</v>
      </c>
      <c r="AE40" s="287">
        <f t="shared" si="8"/>
        <v>0</v>
      </c>
      <c r="AF40" s="287"/>
      <c r="AG40" s="287"/>
      <c r="AH40" s="287"/>
      <c r="AI40" s="287"/>
      <c r="AJ40" s="287">
        <f t="shared" si="15"/>
        <v>0</v>
      </c>
      <c r="AK40" s="287"/>
      <c r="AL40" s="287"/>
      <c r="AM40" s="287"/>
      <c r="AN40" s="287">
        <f t="shared" si="16"/>
        <v>0</v>
      </c>
      <c r="AO40" s="332" t="str">
        <f>IF(ISERROR(AJ40/VLOOKUP(C40,$W$1:$X$1,2,0)),"",AJ40/VLOOKUP(C40,$W$1:$X$1,2,0))</f>
        <v/>
      </c>
      <c r="AP40" s="332" t="str">
        <f>IF(ISERROR(AN40/VLOOKUP(C40,$W$1:$X$1,2,0)),"",AN40/VLOOKUP(C40,$W$1:$X$1,2,0))</f>
        <v/>
      </c>
      <c r="AR40" s="287">
        <v>11</v>
      </c>
      <c r="AS40" s="287">
        <v>12</v>
      </c>
      <c r="AT40" s="287">
        <v>0</v>
      </c>
      <c r="AU40" s="288">
        <v>23</v>
      </c>
      <c r="AV40" s="287">
        <f t="shared" si="17"/>
        <v>-11</v>
      </c>
      <c r="AW40" s="287">
        <f t="shared" si="18"/>
        <v>-12</v>
      </c>
      <c r="AX40" s="287">
        <f t="shared" si="19"/>
        <v>0</v>
      </c>
      <c r="AY40" s="287">
        <f t="shared" si="20"/>
        <v>-23</v>
      </c>
      <c r="BA40" s="287">
        <v>17</v>
      </c>
      <c r="BB40" s="287">
        <v>12</v>
      </c>
      <c r="BC40" s="287">
        <v>0</v>
      </c>
      <c r="BD40" s="288">
        <v>29</v>
      </c>
      <c r="BE40" s="287">
        <f t="shared" si="21"/>
        <v>-17</v>
      </c>
      <c r="BF40" s="287">
        <f t="shared" si="9"/>
        <v>-12</v>
      </c>
      <c r="BG40" s="287">
        <f t="shared" si="10"/>
        <v>0</v>
      </c>
      <c r="BH40" s="287">
        <f t="shared" si="11"/>
        <v>-29</v>
      </c>
      <c r="BI40" s="337"/>
      <c r="BJ40" s="337"/>
      <c r="DJ40" s="338"/>
    </row>
    <row r="41" spans="1:114" ht="12.75" customHeight="1" outlineLevel="1" x14ac:dyDescent="0.25">
      <c r="A41" s="328" t="str">
        <f t="shared" si="26"/>
        <v>Hotel NameMay-23</v>
      </c>
      <c r="B41" s="328" t="str">
        <f t="shared" si="27"/>
        <v>Hotel Name45056</v>
      </c>
      <c r="C41" s="329" t="s">
        <v>183</v>
      </c>
      <c r="D41" s="330" t="str">
        <f t="shared" si="28"/>
        <v>May-23</v>
      </c>
      <c r="E41" s="330" t="s">
        <v>51</v>
      </c>
      <c r="F41" s="330">
        <v>45056</v>
      </c>
      <c r="G41" s="331">
        <f t="shared" si="29"/>
        <v>4</v>
      </c>
      <c r="H41" s="287"/>
      <c r="I41" s="287"/>
      <c r="J41" s="287"/>
      <c r="K41" s="288">
        <f t="shared" si="14"/>
        <v>0</v>
      </c>
      <c r="L41" s="287"/>
      <c r="M41" s="287"/>
      <c r="N41" s="287"/>
      <c r="O41" s="288">
        <f t="shared" si="2"/>
        <v>0</v>
      </c>
      <c r="P41" s="332" t="str">
        <f>IF(ISERROR(K41/VLOOKUP(C41,$W$1:$X$1,2,0)),"",K41/VLOOKUP(C41,$W$1:$X$1,2,0))</f>
        <v/>
      </c>
      <c r="Q41" s="332" t="str">
        <f>IF(ISERROR(O41/VLOOKUP(C41,$W$1:$X$1,2,0)),"",O41/VLOOKUP(C41,$W$1:$X$1,2,0))</f>
        <v/>
      </c>
      <c r="R41" s="287" t="s">
        <v>11</v>
      </c>
      <c r="S41" s="287">
        <f t="shared" si="25"/>
        <v>0</v>
      </c>
      <c r="T41" s="332" t="e">
        <f>(O41+S41)/VLOOKUP(C41,$W$1:$X$1,2,0)</f>
        <v>#N/A</v>
      </c>
      <c r="U41" s="287" t="s">
        <v>11</v>
      </c>
      <c r="V41" s="333" t="b">
        <f t="shared" si="30"/>
        <v>1</v>
      </c>
      <c r="W41" s="317"/>
      <c r="X41" s="323">
        <f t="shared" si="31"/>
        <v>0</v>
      </c>
      <c r="Y41" s="323">
        <f t="shared" si="32"/>
        <v>0</v>
      </c>
      <c r="Z41" s="336"/>
      <c r="AB41" s="287">
        <f t="shared" si="5"/>
        <v>0</v>
      </c>
      <c r="AC41" s="287">
        <f t="shared" si="6"/>
        <v>0</v>
      </c>
      <c r="AD41" s="287">
        <f t="shared" si="7"/>
        <v>0</v>
      </c>
      <c r="AE41" s="287">
        <f t="shared" si="8"/>
        <v>0</v>
      </c>
      <c r="AF41" s="287"/>
      <c r="AG41" s="287"/>
      <c r="AH41" s="287"/>
      <c r="AI41" s="287"/>
      <c r="AJ41" s="287">
        <f t="shared" si="15"/>
        <v>0</v>
      </c>
      <c r="AK41" s="287"/>
      <c r="AL41" s="287"/>
      <c r="AM41" s="287"/>
      <c r="AN41" s="287">
        <f t="shared" si="16"/>
        <v>0</v>
      </c>
      <c r="AO41" s="332" t="str">
        <f>IF(ISERROR(AJ41/VLOOKUP(C41,$W$1:$X$1,2,0)),"",AJ41/VLOOKUP(C41,$W$1:$X$1,2,0))</f>
        <v/>
      </c>
      <c r="AP41" s="332" t="str">
        <f>IF(ISERROR(AN41/VLOOKUP(C41,$W$1:$X$1,2,0)),"",AN41/VLOOKUP(C41,$W$1:$X$1,2,0))</f>
        <v/>
      </c>
      <c r="AR41" s="287">
        <v>7</v>
      </c>
      <c r="AS41" s="287">
        <v>12</v>
      </c>
      <c r="AT41" s="287">
        <v>0</v>
      </c>
      <c r="AU41" s="288">
        <v>19</v>
      </c>
      <c r="AV41" s="287">
        <f t="shared" si="17"/>
        <v>-7</v>
      </c>
      <c r="AW41" s="287">
        <f t="shared" si="18"/>
        <v>-12</v>
      </c>
      <c r="AX41" s="287">
        <f t="shared" si="19"/>
        <v>0</v>
      </c>
      <c r="AY41" s="287">
        <f t="shared" si="20"/>
        <v>-19</v>
      </c>
      <c r="BA41" s="287">
        <v>15</v>
      </c>
      <c r="BB41" s="287">
        <v>12</v>
      </c>
      <c r="BC41" s="287">
        <v>0</v>
      </c>
      <c r="BD41" s="288">
        <v>27</v>
      </c>
      <c r="BE41" s="287">
        <f t="shared" si="21"/>
        <v>-15</v>
      </c>
      <c r="BF41" s="287">
        <f t="shared" si="9"/>
        <v>-12</v>
      </c>
      <c r="BG41" s="287">
        <f t="shared" si="10"/>
        <v>0</v>
      </c>
      <c r="BH41" s="287">
        <f t="shared" si="11"/>
        <v>-27</v>
      </c>
      <c r="BI41" s="337"/>
      <c r="BJ41" s="337"/>
      <c r="DJ41" s="338"/>
    </row>
    <row r="42" spans="1:114" ht="12.75" customHeight="1" outlineLevel="1" x14ac:dyDescent="0.25">
      <c r="A42" s="328" t="str">
        <f t="shared" si="26"/>
        <v>Hotel NameMay-23</v>
      </c>
      <c r="B42" s="328" t="str">
        <f t="shared" si="27"/>
        <v>Hotel Name45057</v>
      </c>
      <c r="C42" s="329" t="s">
        <v>183</v>
      </c>
      <c r="D42" s="330" t="str">
        <f t="shared" si="28"/>
        <v>May-23</v>
      </c>
      <c r="E42" s="330" t="s">
        <v>51</v>
      </c>
      <c r="F42" s="330">
        <v>45057</v>
      </c>
      <c r="G42" s="331">
        <f t="shared" si="29"/>
        <v>5</v>
      </c>
      <c r="H42" s="287"/>
      <c r="I42" s="287"/>
      <c r="J42" s="287"/>
      <c r="K42" s="288">
        <f t="shared" si="14"/>
        <v>0</v>
      </c>
      <c r="L42" s="287"/>
      <c r="M42" s="287"/>
      <c r="N42" s="287"/>
      <c r="O42" s="288">
        <f t="shared" si="2"/>
        <v>0</v>
      </c>
      <c r="P42" s="332" t="str">
        <f>IF(ISERROR(K42/VLOOKUP(C42,$W$1:$X$1,2,0)),"",K42/VLOOKUP(C42,$W$1:$X$1,2,0))</f>
        <v/>
      </c>
      <c r="Q42" s="332" t="str">
        <f>IF(ISERROR(O42/VLOOKUP(C42,$W$1:$X$1,2,0)),"",O42/VLOOKUP(C42,$W$1:$X$1,2,0))</f>
        <v/>
      </c>
      <c r="R42" s="287" t="s">
        <v>11</v>
      </c>
      <c r="S42" s="287">
        <f t="shared" si="25"/>
        <v>0</v>
      </c>
      <c r="T42" s="332" t="e">
        <f>(O42+S42)/VLOOKUP(C42,$W$1:$X$1,2,0)</f>
        <v>#N/A</v>
      </c>
      <c r="U42" s="287" t="s">
        <v>11</v>
      </c>
      <c r="V42" s="333" t="b">
        <f t="shared" si="30"/>
        <v>1</v>
      </c>
      <c r="W42" s="317"/>
      <c r="X42" s="323">
        <f t="shared" si="31"/>
        <v>0</v>
      </c>
      <c r="Y42" s="323">
        <f t="shared" si="32"/>
        <v>0</v>
      </c>
      <c r="Z42" s="336"/>
      <c r="AB42" s="287">
        <f t="shared" si="5"/>
        <v>0</v>
      </c>
      <c r="AC42" s="287">
        <f t="shared" si="6"/>
        <v>0</v>
      </c>
      <c r="AD42" s="287">
        <f t="shared" si="7"/>
        <v>0</v>
      </c>
      <c r="AE42" s="287">
        <f t="shared" si="8"/>
        <v>0</v>
      </c>
      <c r="AF42" s="287"/>
      <c r="AG42" s="287"/>
      <c r="AH42" s="287"/>
      <c r="AI42" s="287"/>
      <c r="AJ42" s="287">
        <f t="shared" si="15"/>
        <v>0</v>
      </c>
      <c r="AK42" s="287"/>
      <c r="AL42" s="287"/>
      <c r="AM42" s="287"/>
      <c r="AN42" s="287">
        <f t="shared" si="16"/>
        <v>0</v>
      </c>
      <c r="AO42" s="332" t="str">
        <f>IF(ISERROR(AJ42/VLOOKUP(C42,$W$1:$X$1,2,0)),"",AJ42/VLOOKUP(C42,$W$1:$X$1,2,0))</f>
        <v/>
      </c>
      <c r="AP42" s="332" t="str">
        <f>IF(ISERROR(AN42/VLOOKUP(C42,$W$1:$X$1,2,0)),"",AN42/VLOOKUP(C42,$W$1:$X$1,2,0))</f>
        <v/>
      </c>
      <c r="AR42" s="287">
        <v>7</v>
      </c>
      <c r="AS42" s="287">
        <v>12</v>
      </c>
      <c r="AT42" s="287">
        <v>0</v>
      </c>
      <c r="AU42" s="288">
        <v>19</v>
      </c>
      <c r="AV42" s="287">
        <f t="shared" si="17"/>
        <v>-7</v>
      </c>
      <c r="AW42" s="287">
        <f t="shared" si="18"/>
        <v>-12</v>
      </c>
      <c r="AX42" s="287">
        <f t="shared" si="19"/>
        <v>0</v>
      </c>
      <c r="AY42" s="287">
        <f t="shared" si="20"/>
        <v>-19</v>
      </c>
      <c r="BA42" s="287">
        <v>16</v>
      </c>
      <c r="BB42" s="287">
        <v>12</v>
      </c>
      <c r="BC42" s="287">
        <v>0</v>
      </c>
      <c r="BD42" s="288">
        <v>28</v>
      </c>
      <c r="BE42" s="287">
        <f t="shared" si="21"/>
        <v>-16</v>
      </c>
      <c r="BF42" s="287">
        <f t="shared" si="9"/>
        <v>-12</v>
      </c>
      <c r="BG42" s="287">
        <f t="shared" si="10"/>
        <v>0</v>
      </c>
      <c r="BH42" s="287">
        <f t="shared" si="11"/>
        <v>-28</v>
      </c>
      <c r="BI42" s="337"/>
      <c r="BJ42" s="337"/>
      <c r="DJ42" s="338"/>
    </row>
    <row r="43" spans="1:114" ht="12.75" customHeight="1" outlineLevel="1" x14ac:dyDescent="0.25">
      <c r="A43" s="328" t="str">
        <f t="shared" si="26"/>
        <v>Hotel NameMay-23</v>
      </c>
      <c r="B43" s="328" t="str">
        <f t="shared" si="27"/>
        <v>Hotel Name45058</v>
      </c>
      <c r="C43" s="329" t="s">
        <v>183</v>
      </c>
      <c r="D43" s="330" t="str">
        <f t="shared" si="28"/>
        <v>May-23</v>
      </c>
      <c r="E43" s="330" t="s">
        <v>51</v>
      </c>
      <c r="F43" s="330">
        <v>45058</v>
      </c>
      <c r="G43" s="331">
        <f t="shared" si="29"/>
        <v>6</v>
      </c>
      <c r="H43" s="287"/>
      <c r="I43" s="287"/>
      <c r="J43" s="287"/>
      <c r="K43" s="288">
        <f t="shared" ref="K43:K65" si="33">SUM(H43:J43)-J43</f>
        <v>0</v>
      </c>
      <c r="L43" s="287"/>
      <c r="M43" s="287"/>
      <c r="N43" s="287"/>
      <c r="O43" s="288">
        <f t="shared" si="2"/>
        <v>0</v>
      </c>
      <c r="P43" s="332" t="str">
        <f>IF(ISERROR(K43/VLOOKUP(C43,$W$1:$X$1,2,0)),"",K43/VLOOKUP(C43,$W$1:$X$1,2,0))</f>
        <v/>
      </c>
      <c r="Q43" s="332" t="str">
        <f>IF(ISERROR(O43/VLOOKUP(C43,$W$1:$X$1,2,0)),"",O43/VLOOKUP(C43,$W$1:$X$1,2,0))</f>
        <v/>
      </c>
      <c r="R43" s="287" t="s">
        <v>11</v>
      </c>
      <c r="S43" s="287">
        <f t="shared" si="25"/>
        <v>0</v>
      </c>
      <c r="T43" s="332" t="e">
        <f>(O43+S43)/VLOOKUP(C43,$W$1:$X$1,2,0)</f>
        <v>#N/A</v>
      </c>
      <c r="U43" s="287" t="s">
        <v>11</v>
      </c>
      <c r="V43" s="333" t="b">
        <f t="shared" si="30"/>
        <v>1</v>
      </c>
      <c r="W43" s="317"/>
      <c r="X43" s="323">
        <f t="shared" si="31"/>
        <v>0</v>
      </c>
      <c r="Y43" s="323">
        <f t="shared" si="32"/>
        <v>0</v>
      </c>
      <c r="Z43" s="336"/>
      <c r="AB43" s="287">
        <f t="shared" si="5"/>
        <v>0</v>
      </c>
      <c r="AC43" s="287">
        <f t="shared" si="6"/>
        <v>0</v>
      </c>
      <c r="AD43" s="287">
        <f t="shared" si="7"/>
        <v>0</v>
      </c>
      <c r="AE43" s="287">
        <f t="shared" si="8"/>
        <v>0</v>
      </c>
      <c r="AF43" s="287"/>
      <c r="AG43" s="287"/>
      <c r="AH43" s="287"/>
      <c r="AI43" s="287"/>
      <c r="AJ43" s="287">
        <f t="shared" si="15"/>
        <v>0</v>
      </c>
      <c r="AK43" s="287"/>
      <c r="AL43" s="287"/>
      <c r="AM43" s="287"/>
      <c r="AN43" s="287">
        <f t="shared" si="16"/>
        <v>0</v>
      </c>
      <c r="AO43" s="332" t="str">
        <f>IF(ISERROR(AJ43/VLOOKUP(C43,$W$1:$X$1,2,0)),"",AJ43/VLOOKUP(C43,$W$1:$X$1,2,0))</f>
        <v/>
      </c>
      <c r="AP43" s="332" t="str">
        <f>IF(ISERROR(AN43/VLOOKUP(C43,$W$1:$X$1,2,0)),"",AN43/VLOOKUP(C43,$W$1:$X$1,2,0))</f>
        <v/>
      </c>
      <c r="AR43" s="287">
        <v>6</v>
      </c>
      <c r="AS43" s="287">
        <v>12</v>
      </c>
      <c r="AT43" s="287">
        <v>0</v>
      </c>
      <c r="AU43" s="288">
        <v>18</v>
      </c>
      <c r="AV43" s="287">
        <f t="shared" si="17"/>
        <v>-6</v>
      </c>
      <c r="AW43" s="287">
        <f t="shared" si="18"/>
        <v>-12</v>
      </c>
      <c r="AX43" s="287">
        <f t="shared" si="19"/>
        <v>0</v>
      </c>
      <c r="AY43" s="287">
        <f t="shared" si="20"/>
        <v>-18</v>
      </c>
      <c r="BA43" s="287">
        <v>15</v>
      </c>
      <c r="BB43" s="287">
        <v>12</v>
      </c>
      <c r="BC43" s="287">
        <v>0</v>
      </c>
      <c r="BD43" s="288">
        <v>27</v>
      </c>
      <c r="BE43" s="287">
        <f t="shared" si="21"/>
        <v>-15</v>
      </c>
      <c r="BF43" s="287">
        <f t="shared" si="9"/>
        <v>-12</v>
      </c>
      <c r="BG43" s="287">
        <f t="shared" si="10"/>
        <v>0</v>
      </c>
      <c r="BH43" s="287">
        <f t="shared" si="11"/>
        <v>-27</v>
      </c>
      <c r="BI43" s="337"/>
      <c r="BJ43" s="337"/>
      <c r="DJ43" s="338"/>
    </row>
    <row r="44" spans="1:114" ht="12.75" customHeight="1" outlineLevel="1" x14ac:dyDescent="0.25">
      <c r="A44" s="328" t="str">
        <f t="shared" si="26"/>
        <v>Hotel NameMay-23</v>
      </c>
      <c r="B44" s="328" t="str">
        <f t="shared" si="27"/>
        <v>Hotel Name45059</v>
      </c>
      <c r="C44" s="329" t="s">
        <v>183</v>
      </c>
      <c r="D44" s="330" t="str">
        <f t="shared" si="28"/>
        <v>May-23</v>
      </c>
      <c r="E44" s="330" t="s">
        <v>51</v>
      </c>
      <c r="F44" s="330">
        <v>45059</v>
      </c>
      <c r="G44" s="331">
        <f t="shared" si="29"/>
        <v>7</v>
      </c>
      <c r="H44" s="287"/>
      <c r="I44" s="287"/>
      <c r="J44" s="287"/>
      <c r="K44" s="288">
        <f t="shared" si="33"/>
        <v>0</v>
      </c>
      <c r="L44" s="287"/>
      <c r="M44" s="287"/>
      <c r="N44" s="287"/>
      <c r="O44" s="288">
        <f t="shared" si="2"/>
        <v>0</v>
      </c>
      <c r="P44" s="332" t="str">
        <f>IF(ISERROR(K44/VLOOKUP(C44,$W$1:$X$1,2,0)),"",K44/VLOOKUP(C44,$W$1:$X$1,2,0))</f>
        <v/>
      </c>
      <c r="Q44" s="332" t="str">
        <f>IF(ISERROR(O44/VLOOKUP(C44,$W$1:$X$1,2,0)),"",O44/VLOOKUP(C44,$W$1:$X$1,2,0))</f>
        <v/>
      </c>
      <c r="R44" s="287" t="s">
        <v>11</v>
      </c>
      <c r="S44" s="287">
        <f t="shared" si="25"/>
        <v>0</v>
      </c>
      <c r="T44" s="332" t="e">
        <f>(O44+S44)/VLOOKUP(C44,$W$1:$X$1,2,0)</f>
        <v>#N/A</v>
      </c>
      <c r="U44" s="287" t="s">
        <v>11</v>
      </c>
      <c r="V44" s="333" t="b">
        <f t="shared" si="30"/>
        <v>1</v>
      </c>
      <c r="W44" s="317"/>
      <c r="X44" s="323">
        <f t="shared" si="31"/>
        <v>0</v>
      </c>
      <c r="Y44" s="323">
        <f t="shared" si="32"/>
        <v>0</v>
      </c>
      <c r="Z44" s="336"/>
      <c r="AB44" s="287">
        <f t="shared" si="5"/>
        <v>0</v>
      </c>
      <c r="AC44" s="287">
        <f t="shared" si="6"/>
        <v>0</v>
      </c>
      <c r="AD44" s="287">
        <f t="shared" si="7"/>
        <v>0</v>
      </c>
      <c r="AE44" s="287">
        <f t="shared" si="8"/>
        <v>0</v>
      </c>
      <c r="AF44" s="287"/>
      <c r="AG44" s="287"/>
      <c r="AH44" s="287"/>
      <c r="AI44" s="287"/>
      <c r="AJ44" s="287">
        <f t="shared" si="15"/>
        <v>0</v>
      </c>
      <c r="AK44" s="287"/>
      <c r="AL44" s="287"/>
      <c r="AM44" s="287"/>
      <c r="AN44" s="287">
        <f t="shared" si="16"/>
        <v>0</v>
      </c>
      <c r="AO44" s="332" t="str">
        <f>IF(ISERROR(AJ44/VLOOKUP(C44,$W$1:$X$1,2,0)),"",AJ44/VLOOKUP(C44,$W$1:$X$1,2,0))</f>
        <v/>
      </c>
      <c r="AP44" s="332" t="str">
        <f>IF(ISERROR(AN44/VLOOKUP(C44,$W$1:$X$1,2,0)),"",AN44/VLOOKUP(C44,$W$1:$X$1,2,0))</f>
        <v/>
      </c>
      <c r="AR44" s="287">
        <v>7</v>
      </c>
      <c r="AS44" s="287">
        <v>8</v>
      </c>
      <c r="AT44" s="287">
        <v>0</v>
      </c>
      <c r="AU44" s="288">
        <v>15</v>
      </c>
      <c r="AV44" s="287">
        <f t="shared" si="17"/>
        <v>-7</v>
      </c>
      <c r="AW44" s="287">
        <f t="shared" si="18"/>
        <v>-8</v>
      </c>
      <c r="AX44" s="287">
        <f t="shared" si="19"/>
        <v>0</v>
      </c>
      <c r="AY44" s="287">
        <f t="shared" si="20"/>
        <v>-15</v>
      </c>
      <c r="BA44" s="287">
        <v>19</v>
      </c>
      <c r="BB44" s="287">
        <v>8</v>
      </c>
      <c r="BC44" s="287">
        <v>0</v>
      </c>
      <c r="BD44" s="288">
        <v>27</v>
      </c>
      <c r="BE44" s="287">
        <f t="shared" si="21"/>
        <v>-19</v>
      </c>
      <c r="BF44" s="287">
        <f t="shared" si="9"/>
        <v>-8</v>
      </c>
      <c r="BG44" s="287">
        <f t="shared" si="10"/>
        <v>0</v>
      </c>
      <c r="BH44" s="287">
        <f t="shared" si="11"/>
        <v>-27</v>
      </c>
      <c r="BI44" s="337"/>
      <c r="BJ44" s="337"/>
      <c r="DJ44" s="338"/>
    </row>
    <row r="45" spans="1:114" ht="12.75" customHeight="1" outlineLevel="1" x14ac:dyDescent="0.25">
      <c r="A45" s="328" t="str">
        <f t="shared" si="26"/>
        <v>Hotel NameMay-23</v>
      </c>
      <c r="B45" s="328" t="str">
        <f t="shared" si="27"/>
        <v>Hotel Name45060</v>
      </c>
      <c r="C45" s="329" t="s">
        <v>183</v>
      </c>
      <c r="D45" s="330" t="str">
        <f t="shared" si="28"/>
        <v>May-23</v>
      </c>
      <c r="E45" s="330" t="s">
        <v>51</v>
      </c>
      <c r="F45" s="330">
        <v>45060</v>
      </c>
      <c r="G45" s="331">
        <f t="shared" si="29"/>
        <v>1</v>
      </c>
      <c r="H45" s="287"/>
      <c r="I45" s="287"/>
      <c r="J45" s="287"/>
      <c r="K45" s="288">
        <f t="shared" si="33"/>
        <v>0</v>
      </c>
      <c r="L45" s="287"/>
      <c r="M45" s="287"/>
      <c r="N45" s="287"/>
      <c r="O45" s="288">
        <f t="shared" si="2"/>
        <v>0</v>
      </c>
      <c r="P45" s="332" t="str">
        <f>IF(ISERROR(K45/VLOOKUP(C45,$W$1:$X$1,2,0)),"",K45/VLOOKUP(C45,$W$1:$X$1,2,0))</f>
        <v/>
      </c>
      <c r="Q45" s="332" t="str">
        <f>IF(ISERROR(O45/VLOOKUP(C45,$W$1:$X$1,2,0)),"",O45/VLOOKUP(C45,$W$1:$X$1,2,0))</f>
        <v/>
      </c>
      <c r="R45" s="287" t="s">
        <v>11</v>
      </c>
      <c r="S45" s="287">
        <f t="shared" si="25"/>
        <v>0</v>
      </c>
      <c r="T45" s="332" t="e">
        <f>(O45+S45)/VLOOKUP(C45,$W$1:$X$1,2,0)</f>
        <v>#N/A</v>
      </c>
      <c r="U45" s="287" t="s">
        <v>11</v>
      </c>
      <c r="V45" s="333" t="b">
        <f t="shared" si="30"/>
        <v>1</v>
      </c>
      <c r="W45" s="317"/>
      <c r="X45" s="323">
        <f t="shared" si="31"/>
        <v>0</v>
      </c>
      <c r="Y45" s="323">
        <f t="shared" si="32"/>
        <v>0</v>
      </c>
      <c r="Z45" s="336"/>
      <c r="AB45" s="287">
        <f t="shared" si="5"/>
        <v>0</v>
      </c>
      <c r="AC45" s="287">
        <f t="shared" si="6"/>
        <v>0</v>
      </c>
      <c r="AD45" s="287">
        <f t="shared" si="7"/>
        <v>0</v>
      </c>
      <c r="AE45" s="287">
        <f t="shared" si="8"/>
        <v>0</v>
      </c>
      <c r="AF45" s="287"/>
      <c r="AG45" s="287"/>
      <c r="AH45" s="287"/>
      <c r="AI45" s="287"/>
      <c r="AJ45" s="287">
        <f t="shared" si="15"/>
        <v>0</v>
      </c>
      <c r="AK45" s="287"/>
      <c r="AL45" s="287"/>
      <c r="AM45" s="287"/>
      <c r="AN45" s="287">
        <f t="shared" si="16"/>
        <v>0</v>
      </c>
      <c r="AO45" s="332" t="str">
        <f>IF(ISERROR(AJ45/VLOOKUP(C45,$W$1:$X$1,2,0)),"",AJ45/VLOOKUP(C45,$W$1:$X$1,2,0))</f>
        <v/>
      </c>
      <c r="AP45" s="332" t="str">
        <f>IF(ISERROR(AN45/VLOOKUP(C45,$W$1:$X$1,2,0)),"",AN45/VLOOKUP(C45,$W$1:$X$1,2,0))</f>
        <v/>
      </c>
      <c r="AR45" s="287">
        <v>9</v>
      </c>
      <c r="AS45" s="287">
        <v>4</v>
      </c>
      <c r="AT45" s="287">
        <v>11</v>
      </c>
      <c r="AU45" s="288">
        <v>13</v>
      </c>
      <c r="AV45" s="287">
        <f t="shared" si="17"/>
        <v>-9</v>
      </c>
      <c r="AW45" s="287">
        <f t="shared" si="18"/>
        <v>-4</v>
      </c>
      <c r="AX45" s="287">
        <f t="shared" si="19"/>
        <v>-11</v>
      </c>
      <c r="AY45" s="287">
        <f t="shared" si="20"/>
        <v>-13</v>
      </c>
      <c r="BA45" s="287">
        <v>21</v>
      </c>
      <c r="BB45" s="287">
        <v>4</v>
      </c>
      <c r="BC45" s="287">
        <v>11</v>
      </c>
      <c r="BD45" s="288">
        <v>25</v>
      </c>
      <c r="BE45" s="287">
        <f t="shared" si="21"/>
        <v>-21</v>
      </c>
      <c r="BF45" s="287">
        <f t="shared" si="9"/>
        <v>-4</v>
      </c>
      <c r="BG45" s="287">
        <f t="shared" si="10"/>
        <v>-11</v>
      </c>
      <c r="BH45" s="287">
        <f t="shared" si="11"/>
        <v>-25</v>
      </c>
      <c r="BI45" s="337"/>
      <c r="BJ45" s="337"/>
      <c r="DJ45" s="338"/>
    </row>
    <row r="46" spans="1:114" ht="12.75" customHeight="1" outlineLevel="1" x14ac:dyDescent="0.25">
      <c r="A46" s="328" t="str">
        <f t="shared" si="26"/>
        <v>Hotel NameMay-23</v>
      </c>
      <c r="B46" s="328" t="str">
        <f t="shared" si="27"/>
        <v>Hotel Name45061</v>
      </c>
      <c r="C46" s="329" t="s">
        <v>183</v>
      </c>
      <c r="D46" s="330" t="str">
        <f t="shared" si="28"/>
        <v>May-23</v>
      </c>
      <c r="E46" s="330" t="s">
        <v>51</v>
      </c>
      <c r="F46" s="330">
        <v>45061</v>
      </c>
      <c r="G46" s="331">
        <f t="shared" si="29"/>
        <v>2</v>
      </c>
      <c r="H46" s="287"/>
      <c r="I46" s="287"/>
      <c r="J46" s="287"/>
      <c r="K46" s="288">
        <f t="shared" si="33"/>
        <v>0</v>
      </c>
      <c r="L46" s="287"/>
      <c r="M46" s="287"/>
      <c r="N46" s="287"/>
      <c r="O46" s="288">
        <f t="shared" si="2"/>
        <v>0</v>
      </c>
      <c r="P46" s="332" t="str">
        <f>IF(ISERROR(K46/VLOOKUP(C46,$W$1:$X$1,2,0)),"",K46/VLOOKUP(C46,$W$1:$X$1,2,0))</f>
        <v/>
      </c>
      <c r="Q46" s="332" t="str">
        <f>IF(ISERROR(O46/VLOOKUP(C46,$W$1:$X$1,2,0)),"",O46/VLOOKUP(C46,$W$1:$X$1,2,0))</f>
        <v/>
      </c>
      <c r="R46" s="287" t="s">
        <v>11</v>
      </c>
      <c r="S46" s="287">
        <f t="shared" si="25"/>
        <v>0</v>
      </c>
      <c r="T46" s="332" t="e">
        <f>(O46+S46)/VLOOKUP(C46,$W$1:$X$1,2,0)</f>
        <v>#N/A</v>
      </c>
      <c r="U46" s="287" t="s">
        <v>11</v>
      </c>
      <c r="V46" s="333" t="b">
        <f t="shared" si="30"/>
        <v>1</v>
      </c>
      <c r="W46" s="317"/>
      <c r="X46" s="323">
        <f t="shared" si="31"/>
        <v>0</v>
      </c>
      <c r="Y46" s="323">
        <f t="shared" si="32"/>
        <v>0</v>
      </c>
      <c r="Z46" s="336"/>
      <c r="AB46" s="287">
        <f t="shared" si="5"/>
        <v>0</v>
      </c>
      <c r="AC46" s="287">
        <f t="shared" si="6"/>
        <v>0</v>
      </c>
      <c r="AD46" s="287">
        <f t="shared" si="7"/>
        <v>0</v>
      </c>
      <c r="AE46" s="287">
        <f t="shared" si="8"/>
        <v>0</v>
      </c>
      <c r="AF46" s="287"/>
      <c r="AG46" s="287"/>
      <c r="AH46" s="287"/>
      <c r="AI46" s="287"/>
      <c r="AJ46" s="287">
        <f t="shared" si="15"/>
        <v>0</v>
      </c>
      <c r="AK46" s="287"/>
      <c r="AL46" s="287"/>
      <c r="AM46" s="287"/>
      <c r="AN46" s="287">
        <f t="shared" si="16"/>
        <v>0</v>
      </c>
      <c r="AO46" s="332" t="str">
        <f>IF(ISERROR(AJ46/VLOOKUP(C46,$W$1:$X$1,2,0)),"",AJ46/VLOOKUP(C46,$W$1:$X$1,2,0))</f>
        <v/>
      </c>
      <c r="AP46" s="332" t="str">
        <f>IF(ISERROR(AN46/VLOOKUP(C46,$W$1:$X$1,2,0)),"",AN46/VLOOKUP(C46,$W$1:$X$1,2,0))</f>
        <v/>
      </c>
      <c r="AR46" s="287">
        <v>7</v>
      </c>
      <c r="AS46" s="287">
        <v>10</v>
      </c>
      <c r="AT46" s="287">
        <v>1</v>
      </c>
      <c r="AU46" s="288">
        <v>17</v>
      </c>
      <c r="AV46" s="287">
        <f t="shared" si="17"/>
        <v>-7</v>
      </c>
      <c r="AW46" s="287">
        <f t="shared" si="18"/>
        <v>-10</v>
      </c>
      <c r="AX46" s="287">
        <f t="shared" si="19"/>
        <v>-1</v>
      </c>
      <c r="AY46" s="287">
        <f t="shared" si="20"/>
        <v>-17</v>
      </c>
      <c r="BA46" s="287">
        <v>17</v>
      </c>
      <c r="BB46" s="287">
        <v>10</v>
      </c>
      <c r="BC46" s="287">
        <v>1</v>
      </c>
      <c r="BD46" s="288">
        <v>27</v>
      </c>
      <c r="BE46" s="287">
        <f t="shared" si="21"/>
        <v>-17</v>
      </c>
      <c r="BF46" s="287">
        <f t="shared" si="9"/>
        <v>-10</v>
      </c>
      <c r="BG46" s="287">
        <f t="shared" si="10"/>
        <v>-1</v>
      </c>
      <c r="BH46" s="287">
        <f t="shared" si="11"/>
        <v>-27</v>
      </c>
      <c r="BI46" s="337"/>
      <c r="BJ46" s="337"/>
      <c r="DJ46" s="338"/>
    </row>
    <row r="47" spans="1:114" ht="12.75" customHeight="1" outlineLevel="1" x14ac:dyDescent="0.25">
      <c r="A47" s="328" t="str">
        <f t="shared" si="26"/>
        <v>Hotel NameMay-23</v>
      </c>
      <c r="B47" s="328" t="str">
        <f t="shared" si="27"/>
        <v>Hotel Name45062</v>
      </c>
      <c r="C47" s="329" t="s">
        <v>183</v>
      </c>
      <c r="D47" s="330" t="str">
        <f t="shared" si="28"/>
        <v>May-23</v>
      </c>
      <c r="E47" s="330" t="s">
        <v>51</v>
      </c>
      <c r="F47" s="330">
        <v>45062</v>
      </c>
      <c r="G47" s="331">
        <f t="shared" si="29"/>
        <v>3</v>
      </c>
      <c r="H47" s="287"/>
      <c r="I47" s="287"/>
      <c r="J47" s="287"/>
      <c r="K47" s="288">
        <f t="shared" si="33"/>
        <v>0</v>
      </c>
      <c r="L47" s="287"/>
      <c r="M47" s="287"/>
      <c r="N47" s="287"/>
      <c r="O47" s="288">
        <f t="shared" si="2"/>
        <v>0</v>
      </c>
      <c r="P47" s="332" t="str">
        <f>IF(ISERROR(K47/VLOOKUP(C47,$W$1:$X$1,2,0)),"",K47/VLOOKUP(C47,$W$1:$X$1,2,0))</f>
        <v/>
      </c>
      <c r="Q47" s="332" t="str">
        <f>IF(ISERROR(O47/VLOOKUP(C47,$W$1:$X$1,2,0)),"",O47/VLOOKUP(C47,$W$1:$X$1,2,0))</f>
        <v/>
      </c>
      <c r="R47" s="287" t="s">
        <v>11</v>
      </c>
      <c r="S47" s="287">
        <f t="shared" si="25"/>
        <v>0</v>
      </c>
      <c r="T47" s="332" t="e">
        <f>(O47+S47)/VLOOKUP(C47,$W$1:$X$1,2,0)</f>
        <v>#N/A</v>
      </c>
      <c r="U47" s="287" t="s">
        <v>11</v>
      </c>
      <c r="V47" s="333" t="b">
        <f t="shared" si="30"/>
        <v>1</v>
      </c>
      <c r="W47" s="317"/>
      <c r="X47" s="323">
        <f t="shared" si="31"/>
        <v>0</v>
      </c>
      <c r="Y47" s="323">
        <f t="shared" si="32"/>
        <v>0</v>
      </c>
      <c r="Z47" s="336"/>
      <c r="AB47" s="287">
        <f t="shared" si="5"/>
        <v>0</v>
      </c>
      <c r="AC47" s="287">
        <f t="shared" si="6"/>
        <v>0</v>
      </c>
      <c r="AD47" s="287">
        <f t="shared" si="7"/>
        <v>0</v>
      </c>
      <c r="AE47" s="287">
        <f t="shared" si="8"/>
        <v>0</v>
      </c>
      <c r="AF47" s="287"/>
      <c r="AG47" s="287"/>
      <c r="AH47" s="287"/>
      <c r="AI47" s="287"/>
      <c r="AJ47" s="287">
        <f t="shared" si="15"/>
        <v>0</v>
      </c>
      <c r="AK47" s="287"/>
      <c r="AL47" s="287"/>
      <c r="AM47" s="287"/>
      <c r="AN47" s="287">
        <f t="shared" si="16"/>
        <v>0</v>
      </c>
      <c r="AO47" s="332" t="str">
        <f>IF(ISERROR(AJ47/VLOOKUP(C47,$W$1:$X$1,2,0)),"",AJ47/VLOOKUP(C47,$W$1:$X$1,2,0))</f>
        <v/>
      </c>
      <c r="AP47" s="332" t="str">
        <f>IF(ISERROR(AN47/VLOOKUP(C47,$W$1:$X$1,2,0)),"",AN47/VLOOKUP(C47,$W$1:$X$1,2,0))</f>
        <v/>
      </c>
      <c r="AR47" s="287">
        <v>8</v>
      </c>
      <c r="AS47" s="287">
        <v>0</v>
      </c>
      <c r="AT47" s="287">
        <v>1</v>
      </c>
      <c r="AU47" s="288">
        <v>8</v>
      </c>
      <c r="AV47" s="287">
        <f t="shared" si="17"/>
        <v>-8</v>
      </c>
      <c r="AW47" s="287">
        <f t="shared" si="18"/>
        <v>0</v>
      </c>
      <c r="AX47" s="287">
        <f t="shared" si="19"/>
        <v>-1</v>
      </c>
      <c r="AY47" s="287">
        <f t="shared" si="20"/>
        <v>-8</v>
      </c>
      <c r="BA47" s="287">
        <v>14</v>
      </c>
      <c r="BB47" s="287">
        <v>0</v>
      </c>
      <c r="BC47" s="287">
        <v>1</v>
      </c>
      <c r="BD47" s="288">
        <v>14</v>
      </c>
      <c r="BE47" s="287">
        <f t="shared" si="21"/>
        <v>-14</v>
      </c>
      <c r="BF47" s="287">
        <f t="shared" si="9"/>
        <v>0</v>
      </c>
      <c r="BG47" s="287">
        <f t="shared" si="10"/>
        <v>-1</v>
      </c>
      <c r="BH47" s="287">
        <f t="shared" si="11"/>
        <v>-14</v>
      </c>
      <c r="BI47" s="337"/>
      <c r="BJ47" s="337"/>
      <c r="DJ47" s="338"/>
    </row>
    <row r="48" spans="1:114" ht="12.75" customHeight="1" outlineLevel="1" x14ac:dyDescent="0.25">
      <c r="A48" s="328" t="str">
        <f t="shared" si="26"/>
        <v>Hotel NameMay-23</v>
      </c>
      <c r="B48" s="328" t="str">
        <f t="shared" si="27"/>
        <v>Hotel Name45063</v>
      </c>
      <c r="C48" s="329" t="s">
        <v>183</v>
      </c>
      <c r="D48" s="330" t="str">
        <f t="shared" si="28"/>
        <v>May-23</v>
      </c>
      <c r="E48" s="330" t="s">
        <v>51</v>
      </c>
      <c r="F48" s="330">
        <v>45063</v>
      </c>
      <c r="G48" s="331">
        <f t="shared" si="29"/>
        <v>4</v>
      </c>
      <c r="H48" s="287"/>
      <c r="I48" s="287"/>
      <c r="J48" s="287"/>
      <c r="K48" s="288">
        <f t="shared" si="33"/>
        <v>0</v>
      </c>
      <c r="L48" s="287"/>
      <c r="M48" s="287"/>
      <c r="N48" s="287"/>
      <c r="O48" s="288">
        <f t="shared" si="2"/>
        <v>0</v>
      </c>
      <c r="P48" s="332" t="str">
        <f>IF(ISERROR(K48/VLOOKUP(C48,$W$1:$X$1,2,0)),"",K48/VLOOKUP(C48,$W$1:$X$1,2,0))</f>
        <v/>
      </c>
      <c r="Q48" s="332" t="str">
        <f>IF(ISERROR(O48/VLOOKUP(C48,$W$1:$X$1,2,0)),"",O48/VLOOKUP(C48,$W$1:$X$1,2,0))</f>
        <v/>
      </c>
      <c r="R48" s="287" t="s">
        <v>11</v>
      </c>
      <c r="S48" s="287">
        <f t="shared" si="25"/>
        <v>0</v>
      </c>
      <c r="T48" s="332" t="e">
        <f>(O48+S48)/VLOOKUP(C48,$W$1:$X$1,2,0)</f>
        <v>#N/A</v>
      </c>
      <c r="U48" s="287" t="s">
        <v>11</v>
      </c>
      <c r="V48" s="333" t="b">
        <f t="shared" si="30"/>
        <v>1</v>
      </c>
      <c r="W48" s="317"/>
      <c r="X48" s="323">
        <f t="shared" si="31"/>
        <v>0</v>
      </c>
      <c r="Y48" s="323">
        <f t="shared" si="32"/>
        <v>0</v>
      </c>
      <c r="Z48" s="336"/>
      <c r="AB48" s="287">
        <f t="shared" si="5"/>
        <v>0</v>
      </c>
      <c r="AC48" s="287">
        <f t="shared" si="6"/>
        <v>0</v>
      </c>
      <c r="AD48" s="287">
        <f t="shared" si="7"/>
        <v>0</v>
      </c>
      <c r="AE48" s="287">
        <f t="shared" si="8"/>
        <v>0</v>
      </c>
      <c r="AF48" s="287"/>
      <c r="AG48" s="287"/>
      <c r="AH48" s="287"/>
      <c r="AI48" s="287"/>
      <c r="AJ48" s="287">
        <f t="shared" si="15"/>
        <v>0</v>
      </c>
      <c r="AK48" s="287"/>
      <c r="AL48" s="287"/>
      <c r="AM48" s="287"/>
      <c r="AN48" s="287">
        <f t="shared" si="16"/>
        <v>0</v>
      </c>
      <c r="AO48" s="332" t="str">
        <f>IF(ISERROR(AJ48/VLOOKUP(C48,$W$1:$X$1,2,0)),"",AJ48/VLOOKUP(C48,$W$1:$X$1,2,0))</f>
        <v/>
      </c>
      <c r="AP48" s="332" t="str">
        <f>IF(ISERROR(AN48/VLOOKUP(C48,$W$1:$X$1,2,0)),"",AN48/VLOOKUP(C48,$W$1:$X$1,2,0))</f>
        <v/>
      </c>
      <c r="AR48" s="287">
        <v>7</v>
      </c>
      <c r="AS48" s="287">
        <v>0</v>
      </c>
      <c r="AT48" s="287">
        <v>0</v>
      </c>
      <c r="AU48" s="288">
        <v>7</v>
      </c>
      <c r="AV48" s="287">
        <f t="shared" si="17"/>
        <v>-7</v>
      </c>
      <c r="AW48" s="287">
        <f t="shared" si="18"/>
        <v>0</v>
      </c>
      <c r="AX48" s="287">
        <f t="shared" si="19"/>
        <v>0</v>
      </c>
      <c r="AY48" s="287">
        <f t="shared" si="20"/>
        <v>-7</v>
      </c>
      <c r="BA48" s="287">
        <v>15</v>
      </c>
      <c r="BB48" s="287">
        <v>0</v>
      </c>
      <c r="BC48" s="287">
        <v>0</v>
      </c>
      <c r="BD48" s="288">
        <v>15</v>
      </c>
      <c r="BE48" s="287">
        <f t="shared" si="21"/>
        <v>-15</v>
      </c>
      <c r="BF48" s="287">
        <f t="shared" si="9"/>
        <v>0</v>
      </c>
      <c r="BG48" s="287">
        <f t="shared" si="10"/>
        <v>0</v>
      </c>
      <c r="BH48" s="287">
        <f t="shared" si="11"/>
        <v>-15</v>
      </c>
      <c r="BI48" s="337"/>
      <c r="BJ48" s="337"/>
      <c r="DJ48" s="338"/>
    </row>
    <row r="49" spans="1:114" ht="12.75" customHeight="1" outlineLevel="1" x14ac:dyDescent="0.25">
      <c r="A49" s="328" t="str">
        <f t="shared" si="26"/>
        <v>Hotel NameMay-23</v>
      </c>
      <c r="B49" s="328" t="str">
        <f t="shared" si="27"/>
        <v>Hotel Name45064</v>
      </c>
      <c r="C49" s="329" t="s">
        <v>183</v>
      </c>
      <c r="D49" s="330" t="str">
        <f t="shared" si="28"/>
        <v>May-23</v>
      </c>
      <c r="E49" s="330" t="s">
        <v>51</v>
      </c>
      <c r="F49" s="330">
        <v>45064</v>
      </c>
      <c r="G49" s="331">
        <f t="shared" si="29"/>
        <v>5</v>
      </c>
      <c r="H49" s="287"/>
      <c r="I49" s="287"/>
      <c r="J49" s="287"/>
      <c r="K49" s="288">
        <f t="shared" si="33"/>
        <v>0</v>
      </c>
      <c r="L49" s="287"/>
      <c r="M49" s="287"/>
      <c r="N49" s="287"/>
      <c r="O49" s="288">
        <f t="shared" si="2"/>
        <v>0</v>
      </c>
      <c r="P49" s="332" t="str">
        <f>IF(ISERROR(K49/VLOOKUP(C49,$W$1:$X$1,2,0)),"",K49/VLOOKUP(C49,$W$1:$X$1,2,0))</f>
        <v/>
      </c>
      <c r="Q49" s="332" t="str">
        <f>IF(ISERROR(O49/VLOOKUP(C49,$W$1:$X$1,2,0)),"",O49/VLOOKUP(C49,$W$1:$X$1,2,0))</f>
        <v/>
      </c>
      <c r="R49" s="287" t="s">
        <v>11</v>
      </c>
      <c r="S49" s="287">
        <f t="shared" si="25"/>
        <v>0</v>
      </c>
      <c r="T49" s="332" t="e">
        <f>(O49+S49)/VLOOKUP(C49,$W$1:$X$1,2,0)</f>
        <v>#N/A</v>
      </c>
      <c r="U49" s="287" t="s">
        <v>11</v>
      </c>
      <c r="V49" s="333" t="b">
        <f t="shared" si="30"/>
        <v>1</v>
      </c>
      <c r="W49" s="317"/>
      <c r="X49" s="323">
        <f t="shared" si="31"/>
        <v>0</v>
      </c>
      <c r="Y49" s="323">
        <f t="shared" si="32"/>
        <v>0</v>
      </c>
      <c r="Z49" s="336"/>
      <c r="AB49" s="287">
        <f t="shared" si="5"/>
        <v>0</v>
      </c>
      <c r="AC49" s="287">
        <f t="shared" si="6"/>
        <v>0</v>
      </c>
      <c r="AD49" s="287">
        <f t="shared" si="7"/>
        <v>0</v>
      </c>
      <c r="AE49" s="287">
        <f t="shared" si="8"/>
        <v>0</v>
      </c>
      <c r="AF49" s="287"/>
      <c r="AG49" s="287"/>
      <c r="AH49" s="287"/>
      <c r="AI49" s="287"/>
      <c r="AJ49" s="287">
        <f t="shared" si="15"/>
        <v>0</v>
      </c>
      <c r="AK49" s="287"/>
      <c r="AL49" s="287"/>
      <c r="AM49" s="287"/>
      <c r="AN49" s="287">
        <f t="shared" si="16"/>
        <v>0</v>
      </c>
      <c r="AO49" s="332" t="str">
        <f>IF(ISERROR(AJ49/VLOOKUP(C49,$W$1:$X$1,2,0)),"",AJ49/VLOOKUP(C49,$W$1:$X$1,2,0))</f>
        <v/>
      </c>
      <c r="AP49" s="332" t="str">
        <f>IF(ISERROR(AN49/VLOOKUP(C49,$W$1:$X$1,2,0)),"",AN49/VLOOKUP(C49,$W$1:$X$1,2,0))</f>
        <v/>
      </c>
      <c r="AR49" s="287">
        <v>6</v>
      </c>
      <c r="AS49" s="287">
        <v>6</v>
      </c>
      <c r="AT49" s="287">
        <v>0</v>
      </c>
      <c r="AU49" s="288">
        <v>12</v>
      </c>
      <c r="AV49" s="287">
        <f t="shared" si="17"/>
        <v>-6</v>
      </c>
      <c r="AW49" s="287">
        <f t="shared" si="18"/>
        <v>-6</v>
      </c>
      <c r="AX49" s="287">
        <f t="shared" si="19"/>
        <v>0</v>
      </c>
      <c r="AY49" s="287">
        <f t="shared" si="20"/>
        <v>-12</v>
      </c>
      <c r="BA49" s="287">
        <v>16</v>
      </c>
      <c r="BB49" s="287">
        <v>6</v>
      </c>
      <c r="BC49" s="287">
        <v>0</v>
      </c>
      <c r="BD49" s="288">
        <v>22</v>
      </c>
      <c r="BE49" s="287">
        <f t="shared" si="21"/>
        <v>-16</v>
      </c>
      <c r="BF49" s="287">
        <f t="shared" si="9"/>
        <v>-6</v>
      </c>
      <c r="BG49" s="287">
        <f t="shared" si="10"/>
        <v>0</v>
      </c>
      <c r="BH49" s="287">
        <f t="shared" si="11"/>
        <v>-22</v>
      </c>
      <c r="BI49" s="337"/>
      <c r="BJ49" s="337"/>
      <c r="DJ49" s="338"/>
    </row>
    <row r="50" spans="1:114" ht="12.75" customHeight="1" outlineLevel="1" x14ac:dyDescent="0.25">
      <c r="A50" s="328" t="str">
        <f t="shared" si="26"/>
        <v>Hotel NameMay-23</v>
      </c>
      <c r="B50" s="328" t="str">
        <f t="shared" si="27"/>
        <v>Hotel Name45065</v>
      </c>
      <c r="C50" s="329" t="s">
        <v>183</v>
      </c>
      <c r="D50" s="330" t="str">
        <f t="shared" si="28"/>
        <v>May-23</v>
      </c>
      <c r="E50" s="330" t="s">
        <v>51</v>
      </c>
      <c r="F50" s="330">
        <v>45065</v>
      </c>
      <c r="G50" s="331">
        <f t="shared" si="29"/>
        <v>6</v>
      </c>
      <c r="H50" s="287"/>
      <c r="I50" s="287"/>
      <c r="J50" s="287"/>
      <c r="K50" s="288">
        <f t="shared" si="33"/>
        <v>0</v>
      </c>
      <c r="L50" s="287"/>
      <c r="M50" s="287"/>
      <c r="N50" s="287"/>
      <c r="O50" s="288">
        <f t="shared" si="2"/>
        <v>0</v>
      </c>
      <c r="P50" s="332" t="str">
        <f>IF(ISERROR(K50/VLOOKUP(C50,$W$1:$X$1,2,0)),"",K50/VLOOKUP(C50,$W$1:$X$1,2,0))</f>
        <v/>
      </c>
      <c r="Q50" s="332" t="str">
        <f>IF(ISERROR(O50/VLOOKUP(C50,$W$1:$X$1,2,0)),"",O50/VLOOKUP(C50,$W$1:$X$1,2,0))</f>
        <v/>
      </c>
      <c r="R50" s="287" t="s">
        <v>11</v>
      </c>
      <c r="S50" s="287">
        <f t="shared" si="25"/>
        <v>0</v>
      </c>
      <c r="T50" s="332" t="e">
        <f>(O50+S50)/VLOOKUP(C50,$W$1:$X$1,2,0)</f>
        <v>#N/A</v>
      </c>
      <c r="U50" s="287" t="s">
        <v>11</v>
      </c>
      <c r="V50" s="333" t="b">
        <f t="shared" si="30"/>
        <v>1</v>
      </c>
      <c r="W50" s="317"/>
      <c r="X50" s="323">
        <f t="shared" si="31"/>
        <v>0</v>
      </c>
      <c r="Y50" s="323">
        <f t="shared" si="32"/>
        <v>0</v>
      </c>
      <c r="Z50" s="336"/>
      <c r="AB50" s="287">
        <f t="shared" si="5"/>
        <v>0</v>
      </c>
      <c r="AC50" s="287">
        <f t="shared" si="6"/>
        <v>0</v>
      </c>
      <c r="AD50" s="287">
        <f t="shared" si="7"/>
        <v>0</v>
      </c>
      <c r="AE50" s="287">
        <f t="shared" si="8"/>
        <v>0</v>
      </c>
      <c r="AF50" s="287"/>
      <c r="AG50" s="287"/>
      <c r="AH50" s="287"/>
      <c r="AI50" s="287"/>
      <c r="AJ50" s="287">
        <f t="shared" si="15"/>
        <v>0</v>
      </c>
      <c r="AK50" s="287"/>
      <c r="AL50" s="287"/>
      <c r="AM50" s="287"/>
      <c r="AN50" s="287">
        <f t="shared" si="16"/>
        <v>0</v>
      </c>
      <c r="AO50" s="332" t="str">
        <f>IF(ISERROR(AJ50/VLOOKUP(C50,$W$1:$X$1,2,0)),"",AJ50/VLOOKUP(C50,$W$1:$X$1,2,0))</f>
        <v/>
      </c>
      <c r="AP50" s="332" t="str">
        <f>IF(ISERROR(AN50/VLOOKUP(C50,$W$1:$X$1,2,0)),"",AN50/VLOOKUP(C50,$W$1:$X$1,2,0))</f>
        <v/>
      </c>
      <c r="AR50" s="287">
        <v>7</v>
      </c>
      <c r="AS50" s="287">
        <v>5</v>
      </c>
      <c r="AT50" s="287">
        <v>11</v>
      </c>
      <c r="AU50" s="288">
        <v>12</v>
      </c>
      <c r="AV50" s="287">
        <f t="shared" si="17"/>
        <v>-7</v>
      </c>
      <c r="AW50" s="287">
        <f t="shared" si="18"/>
        <v>-5</v>
      </c>
      <c r="AX50" s="287">
        <f t="shared" si="19"/>
        <v>-11</v>
      </c>
      <c r="AY50" s="287">
        <f t="shared" si="20"/>
        <v>-12</v>
      </c>
      <c r="BA50" s="287">
        <v>16</v>
      </c>
      <c r="BB50" s="287">
        <v>5</v>
      </c>
      <c r="BC50" s="287">
        <v>11</v>
      </c>
      <c r="BD50" s="288">
        <v>21</v>
      </c>
      <c r="BE50" s="287">
        <f t="shared" si="21"/>
        <v>-16</v>
      </c>
      <c r="BF50" s="287">
        <f t="shared" si="9"/>
        <v>-5</v>
      </c>
      <c r="BG50" s="287">
        <f t="shared" si="10"/>
        <v>-11</v>
      </c>
      <c r="BH50" s="287">
        <f t="shared" si="11"/>
        <v>-21</v>
      </c>
      <c r="BI50" s="337"/>
      <c r="BJ50" s="337"/>
      <c r="DJ50" s="338"/>
    </row>
    <row r="51" spans="1:114" ht="12.75" customHeight="1" outlineLevel="1" x14ac:dyDescent="0.25">
      <c r="A51" s="328" t="str">
        <f t="shared" si="26"/>
        <v>Hotel NameMay-23</v>
      </c>
      <c r="B51" s="328" t="str">
        <f t="shared" si="27"/>
        <v>Hotel Name45066</v>
      </c>
      <c r="C51" s="329" t="s">
        <v>183</v>
      </c>
      <c r="D51" s="330" t="str">
        <f t="shared" si="28"/>
        <v>May-23</v>
      </c>
      <c r="E51" s="330" t="s">
        <v>51</v>
      </c>
      <c r="F51" s="330">
        <v>45066</v>
      </c>
      <c r="G51" s="331">
        <f t="shared" si="29"/>
        <v>7</v>
      </c>
      <c r="H51" s="287"/>
      <c r="I51" s="287"/>
      <c r="J51" s="287"/>
      <c r="K51" s="288">
        <f t="shared" si="33"/>
        <v>0</v>
      </c>
      <c r="L51" s="287"/>
      <c r="M51" s="287"/>
      <c r="N51" s="287"/>
      <c r="O51" s="288">
        <f t="shared" si="2"/>
        <v>0</v>
      </c>
      <c r="P51" s="332" t="str">
        <f>IF(ISERROR(K51/VLOOKUP(C51,$W$1:$X$1,2,0)),"",K51/VLOOKUP(C51,$W$1:$X$1,2,0))</f>
        <v/>
      </c>
      <c r="Q51" s="332" t="str">
        <f>IF(ISERROR(O51/VLOOKUP(C51,$W$1:$X$1,2,0)),"",O51/VLOOKUP(C51,$W$1:$X$1,2,0))</f>
        <v/>
      </c>
      <c r="R51" s="287" t="s">
        <v>11</v>
      </c>
      <c r="S51" s="287">
        <f t="shared" si="25"/>
        <v>0</v>
      </c>
      <c r="T51" s="332" t="e">
        <f>(O51+S51)/VLOOKUP(C51,$W$1:$X$1,2,0)</f>
        <v>#N/A</v>
      </c>
      <c r="U51" s="287" t="s">
        <v>11</v>
      </c>
      <c r="V51" s="333" t="b">
        <f t="shared" si="30"/>
        <v>1</v>
      </c>
      <c r="W51" s="317"/>
      <c r="X51" s="323">
        <f t="shared" si="31"/>
        <v>0</v>
      </c>
      <c r="Y51" s="323">
        <f t="shared" si="32"/>
        <v>0</v>
      </c>
      <c r="Z51" s="336"/>
      <c r="AB51" s="287">
        <f t="shared" si="5"/>
        <v>0</v>
      </c>
      <c r="AC51" s="287">
        <f t="shared" si="6"/>
        <v>0</v>
      </c>
      <c r="AD51" s="287">
        <f t="shared" si="7"/>
        <v>0</v>
      </c>
      <c r="AE51" s="287">
        <f t="shared" si="8"/>
        <v>0</v>
      </c>
      <c r="AF51" s="287"/>
      <c r="AG51" s="287"/>
      <c r="AH51" s="287"/>
      <c r="AI51" s="287"/>
      <c r="AJ51" s="287">
        <f t="shared" si="15"/>
        <v>0</v>
      </c>
      <c r="AK51" s="287"/>
      <c r="AL51" s="287"/>
      <c r="AM51" s="287"/>
      <c r="AN51" s="287">
        <f t="shared" si="16"/>
        <v>0</v>
      </c>
      <c r="AO51" s="332" t="str">
        <f>IF(ISERROR(AJ51/VLOOKUP(C51,$W$1:$X$1,2,0)),"",AJ51/VLOOKUP(C51,$W$1:$X$1,2,0))</f>
        <v/>
      </c>
      <c r="AP51" s="332" t="str">
        <f>IF(ISERROR(AN51/VLOOKUP(C51,$W$1:$X$1,2,0)),"",AN51/VLOOKUP(C51,$W$1:$X$1,2,0))</f>
        <v/>
      </c>
      <c r="AR51" s="287">
        <v>9</v>
      </c>
      <c r="AS51" s="287">
        <v>0</v>
      </c>
      <c r="AT51" s="287">
        <v>1</v>
      </c>
      <c r="AU51" s="288">
        <v>9</v>
      </c>
      <c r="AV51" s="287">
        <f t="shared" si="17"/>
        <v>-9</v>
      </c>
      <c r="AW51" s="287">
        <f t="shared" si="18"/>
        <v>0</v>
      </c>
      <c r="AX51" s="287">
        <f t="shared" si="19"/>
        <v>-1</v>
      </c>
      <c r="AY51" s="287">
        <f t="shared" si="20"/>
        <v>-9</v>
      </c>
      <c r="BA51" s="287">
        <v>22</v>
      </c>
      <c r="BB51" s="287">
        <v>0</v>
      </c>
      <c r="BC51" s="287">
        <v>1</v>
      </c>
      <c r="BD51" s="288">
        <v>22</v>
      </c>
      <c r="BE51" s="287">
        <f t="shared" si="21"/>
        <v>-22</v>
      </c>
      <c r="BF51" s="287">
        <f t="shared" si="9"/>
        <v>0</v>
      </c>
      <c r="BG51" s="287">
        <f t="shared" si="10"/>
        <v>-1</v>
      </c>
      <c r="BH51" s="287">
        <f t="shared" si="11"/>
        <v>-22</v>
      </c>
      <c r="BI51" s="337"/>
      <c r="BJ51" s="337"/>
      <c r="DJ51" s="338"/>
    </row>
    <row r="52" spans="1:114" ht="12.75" customHeight="1" outlineLevel="1" x14ac:dyDescent="0.25">
      <c r="A52" s="328" t="str">
        <f t="shared" si="26"/>
        <v>Hotel NameMay-23</v>
      </c>
      <c r="B52" s="328" t="str">
        <f t="shared" si="27"/>
        <v>Hotel Name45067</v>
      </c>
      <c r="C52" s="329" t="s">
        <v>183</v>
      </c>
      <c r="D52" s="330" t="str">
        <f t="shared" si="28"/>
        <v>May-23</v>
      </c>
      <c r="E52" s="330" t="s">
        <v>51</v>
      </c>
      <c r="F52" s="330">
        <v>45067</v>
      </c>
      <c r="G52" s="331">
        <f t="shared" si="29"/>
        <v>1</v>
      </c>
      <c r="H52" s="287"/>
      <c r="I52" s="287"/>
      <c r="J52" s="287"/>
      <c r="K52" s="288">
        <f t="shared" si="33"/>
        <v>0</v>
      </c>
      <c r="L52" s="287"/>
      <c r="M52" s="287"/>
      <c r="N52" s="287"/>
      <c r="O52" s="288">
        <f t="shared" si="2"/>
        <v>0</v>
      </c>
      <c r="P52" s="332" t="str">
        <f>IF(ISERROR(K52/VLOOKUP(C52,$W$1:$X$1,2,0)),"",K52/VLOOKUP(C52,$W$1:$X$1,2,0))</f>
        <v/>
      </c>
      <c r="Q52" s="332" t="str">
        <f>IF(ISERROR(O52/VLOOKUP(C52,$W$1:$X$1,2,0)),"",O52/VLOOKUP(C52,$W$1:$X$1,2,0))</f>
        <v/>
      </c>
      <c r="R52" s="287" t="s">
        <v>11</v>
      </c>
      <c r="S52" s="287">
        <f t="shared" si="25"/>
        <v>0</v>
      </c>
      <c r="T52" s="332" t="e">
        <f>(O52+S52)/VLOOKUP(C52,$W$1:$X$1,2,0)</f>
        <v>#N/A</v>
      </c>
      <c r="U52" s="287" t="s">
        <v>11</v>
      </c>
      <c r="V52" s="333" t="b">
        <f t="shared" si="30"/>
        <v>1</v>
      </c>
      <c r="W52" s="317"/>
      <c r="X52" s="323">
        <f t="shared" si="31"/>
        <v>0</v>
      </c>
      <c r="Y52" s="323">
        <f t="shared" si="32"/>
        <v>0</v>
      </c>
      <c r="Z52" s="336"/>
      <c r="AB52" s="287">
        <f t="shared" si="5"/>
        <v>0</v>
      </c>
      <c r="AC52" s="287">
        <f t="shared" si="6"/>
        <v>0</v>
      </c>
      <c r="AD52" s="287">
        <f t="shared" si="7"/>
        <v>0</v>
      </c>
      <c r="AE52" s="287">
        <f t="shared" si="8"/>
        <v>0</v>
      </c>
      <c r="AF52" s="287"/>
      <c r="AG52" s="287"/>
      <c r="AH52" s="287"/>
      <c r="AI52" s="287"/>
      <c r="AJ52" s="287">
        <f t="shared" si="15"/>
        <v>0</v>
      </c>
      <c r="AK52" s="287"/>
      <c r="AL52" s="287"/>
      <c r="AM52" s="287"/>
      <c r="AN52" s="287">
        <f t="shared" si="16"/>
        <v>0</v>
      </c>
      <c r="AO52" s="332" t="str">
        <f>IF(ISERROR(AJ52/VLOOKUP(C52,$W$1:$X$1,2,0)),"",AJ52/VLOOKUP(C52,$W$1:$X$1,2,0))</f>
        <v/>
      </c>
      <c r="AP52" s="332" t="str">
        <f>IF(ISERROR(AN52/VLOOKUP(C52,$W$1:$X$1,2,0)),"",AN52/VLOOKUP(C52,$W$1:$X$1,2,0))</f>
        <v/>
      </c>
      <c r="AR52" s="287">
        <v>7</v>
      </c>
      <c r="AS52" s="287">
        <v>0</v>
      </c>
      <c r="AT52" s="287">
        <v>0</v>
      </c>
      <c r="AU52" s="288">
        <v>7</v>
      </c>
      <c r="AV52" s="287">
        <f t="shared" si="17"/>
        <v>-7</v>
      </c>
      <c r="AW52" s="287">
        <f t="shared" si="18"/>
        <v>0</v>
      </c>
      <c r="AX52" s="287">
        <f t="shared" si="19"/>
        <v>0</v>
      </c>
      <c r="AY52" s="287">
        <f t="shared" si="20"/>
        <v>-7</v>
      </c>
      <c r="BA52" s="287">
        <v>20</v>
      </c>
      <c r="BB52" s="287">
        <v>0</v>
      </c>
      <c r="BC52" s="287">
        <v>0</v>
      </c>
      <c r="BD52" s="288">
        <v>20</v>
      </c>
      <c r="BE52" s="287">
        <f t="shared" si="21"/>
        <v>-20</v>
      </c>
      <c r="BF52" s="287">
        <f t="shared" si="9"/>
        <v>0</v>
      </c>
      <c r="BG52" s="287">
        <f t="shared" si="10"/>
        <v>0</v>
      </c>
      <c r="BH52" s="287">
        <f t="shared" si="11"/>
        <v>-20</v>
      </c>
      <c r="BI52" s="337"/>
      <c r="BJ52" s="337"/>
      <c r="DJ52" s="338"/>
    </row>
    <row r="53" spans="1:114" ht="12.75" customHeight="1" outlineLevel="1" x14ac:dyDescent="0.25">
      <c r="A53" s="328" t="str">
        <f t="shared" si="26"/>
        <v>Hotel NameMay-23</v>
      </c>
      <c r="B53" s="328" t="str">
        <f t="shared" si="27"/>
        <v>Hotel Name45068</v>
      </c>
      <c r="C53" s="329" t="s">
        <v>183</v>
      </c>
      <c r="D53" s="330" t="str">
        <f t="shared" si="28"/>
        <v>May-23</v>
      </c>
      <c r="E53" s="330" t="s">
        <v>51</v>
      </c>
      <c r="F53" s="330">
        <v>45068</v>
      </c>
      <c r="G53" s="331">
        <f t="shared" si="29"/>
        <v>2</v>
      </c>
      <c r="H53" s="287"/>
      <c r="I53" s="287"/>
      <c r="J53" s="287"/>
      <c r="K53" s="288">
        <f t="shared" si="33"/>
        <v>0</v>
      </c>
      <c r="L53" s="287"/>
      <c r="M53" s="287"/>
      <c r="N53" s="287"/>
      <c r="O53" s="288">
        <f t="shared" si="2"/>
        <v>0</v>
      </c>
      <c r="P53" s="332" t="str">
        <f>IF(ISERROR(K53/VLOOKUP(C53,$W$1:$X$1,2,0)),"",K53/VLOOKUP(C53,$W$1:$X$1,2,0))</f>
        <v/>
      </c>
      <c r="Q53" s="332" t="str">
        <f>IF(ISERROR(O53/VLOOKUP(C53,$W$1:$X$1,2,0)),"",O53/VLOOKUP(C53,$W$1:$X$1,2,0))</f>
        <v/>
      </c>
      <c r="R53" s="287" t="s">
        <v>11</v>
      </c>
      <c r="S53" s="287">
        <f t="shared" si="25"/>
        <v>0</v>
      </c>
      <c r="T53" s="332" t="e">
        <f>(O53+S53)/VLOOKUP(C53,$W$1:$X$1,2,0)</f>
        <v>#N/A</v>
      </c>
      <c r="U53" s="287" t="s">
        <v>11</v>
      </c>
      <c r="V53" s="333" t="b">
        <f t="shared" si="30"/>
        <v>1</v>
      </c>
      <c r="W53" s="317"/>
      <c r="X53" s="323">
        <f t="shared" si="31"/>
        <v>0</v>
      </c>
      <c r="Y53" s="323">
        <f t="shared" si="32"/>
        <v>0</v>
      </c>
      <c r="Z53" s="336"/>
      <c r="AB53" s="287">
        <f t="shared" si="5"/>
        <v>0</v>
      </c>
      <c r="AC53" s="287">
        <f t="shared" si="6"/>
        <v>0</v>
      </c>
      <c r="AD53" s="287">
        <f t="shared" si="7"/>
        <v>0</v>
      </c>
      <c r="AE53" s="287">
        <f t="shared" si="8"/>
        <v>0</v>
      </c>
      <c r="AF53" s="287"/>
      <c r="AG53" s="287"/>
      <c r="AH53" s="287"/>
      <c r="AI53" s="287"/>
      <c r="AJ53" s="287">
        <f t="shared" si="15"/>
        <v>0</v>
      </c>
      <c r="AK53" s="287"/>
      <c r="AL53" s="287"/>
      <c r="AM53" s="287"/>
      <c r="AN53" s="287">
        <f t="shared" si="16"/>
        <v>0</v>
      </c>
      <c r="AO53" s="332" t="str">
        <f>IF(ISERROR(AJ53/VLOOKUP(C53,$W$1:$X$1,2,0)),"",AJ53/VLOOKUP(C53,$W$1:$X$1,2,0))</f>
        <v/>
      </c>
      <c r="AP53" s="332" t="str">
        <f>IF(ISERROR(AN53/VLOOKUP(C53,$W$1:$X$1,2,0)),"",AN53/VLOOKUP(C53,$W$1:$X$1,2,0))</f>
        <v/>
      </c>
      <c r="AR53" s="287">
        <v>8</v>
      </c>
      <c r="AS53" s="287">
        <v>0</v>
      </c>
      <c r="AT53" s="287">
        <v>0</v>
      </c>
      <c r="AU53" s="288">
        <v>8</v>
      </c>
      <c r="AV53" s="287">
        <f t="shared" si="17"/>
        <v>-8</v>
      </c>
      <c r="AW53" s="287">
        <f t="shared" si="18"/>
        <v>0</v>
      </c>
      <c r="AX53" s="287">
        <f t="shared" si="19"/>
        <v>0</v>
      </c>
      <c r="AY53" s="287">
        <f t="shared" si="20"/>
        <v>-8</v>
      </c>
      <c r="BA53" s="287">
        <v>19</v>
      </c>
      <c r="BB53" s="287">
        <v>0</v>
      </c>
      <c r="BC53" s="287">
        <v>0</v>
      </c>
      <c r="BD53" s="288">
        <v>19</v>
      </c>
      <c r="BE53" s="287">
        <f t="shared" si="21"/>
        <v>-19</v>
      </c>
      <c r="BF53" s="287">
        <f t="shared" si="9"/>
        <v>0</v>
      </c>
      <c r="BG53" s="287">
        <f t="shared" si="10"/>
        <v>0</v>
      </c>
      <c r="BH53" s="287">
        <f t="shared" si="11"/>
        <v>-19</v>
      </c>
      <c r="BI53" s="337"/>
      <c r="BJ53" s="337"/>
      <c r="DJ53" s="338"/>
    </row>
    <row r="54" spans="1:114" ht="12.75" customHeight="1" outlineLevel="1" x14ac:dyDescent="0.25">
      <c r="A54" s="328" t="str">
        <f t="shared" si="26"/>
        <v>Hotel NameMay-23</v>
      </c>
      <c r="B54" s="328" t="str">
        <f t="shared" si="27"/>
        <v>Hotel Name45069</v>
      </c>
      <c r="C54" s="329" t="s">
        <v>183</v>
      </c>
      <c r="D54" s="330" t="str">
        <f t="shared" si="28"/>
        <v>May-23</v>
      </c>
      <c r="E54" s="330" t="s">
        <v>51</v>
      </c>
      <c r="F54" s="330">
        <v>45069</v>
      </c>
      <c r="G54" s="331">
        <f t="shared" si="29"/>
        <v>3</v>
      </c>
      <c r="H54" s="287"/>
      <c r="I54" s="287"/>
      <c r="J54" s="287"/>
      <c r="K54" s="288">
        <f t="shared" si="33"/>
        <v>0</v>
      </c>
      <c r="L54" s="287"/>
      <c r="M54" s="287"/>
      <c r="N54" s="287"/>
      <c r="O54" s="288">
        <f t="shared" si="2"/>
        <v>0</v>
      </c>
      <c r="P54" s="332" t="str">
        <f>IF(ISERROR(K54/VLOOKUP(C54,$W$1:$X$1,2,0)),"",K54/VLOOKUP(C54,$W$1:$X$1,2,0))</f>
        <v/>
      </c>
      <c r="Q54" s="332" t="str">
        <f>IF(ISERROR(O54/VLOOKUP(C54,$W$1:$X$1,2,0)),"",O54/VLOOKUP(C54,$W$1:$X$1,2,0))</f>
        <v/>
      </c>
      <c r="R54" s="287" t="s">
        <v>11</v>
      </c>
      <c r="S54" s="287">
        <f t="shared" si="25"/>
        <v>0</v>
      </c>
      <c r="T54" s="332" t="e">
        <f>(O54+S54)/VLOOKUP(C54,$W$1:$X$1,2,0)</f>
        <v>#N/A</v>
      </c>
      <c r="U54" s="287" t="s">
        <v>11</v>
      </c>
      <c r="V54" s="333" t="b">
        <f t="shared" si="30"/>
        <v>1</v>
      </c>
      <c r="W54" s="317"/>
      <c r="X54" s="323">
        <f t="shared" si="31"/>
        <v>0</v>
      </c>
      <c r="Y54" s="323">
        <f t="shared" si="32"/>
        <v>0</v>
      </c>
      <c r="Z54" s="336"/>
      <c r="AB54" s="287">
        <f t="shared" si="5"/>
        <v>0</v>
      </c>
      <c r="AC54" s="287">
        <f t="shared" si="6"/>
        <v>0</v>
      </c>
      <c r="AD54" s="287">
        <f t="shared" si="7"/>
        <v>0</v>
      </c>
      <c r="AE54" s="287">
        <f t="shared" si="8"/>
        <v>0</v>
      </c>
      <c r="AF54" s="287"/>
      <c r="AG54" s="287"/>
      <c r="AH54" s="287"/>
      <c r="AI54" s="287"/>
      <c r="AJ54" s="287">
        <f t="shared" si="15"/>
        <v>0</v>
      </c>
      <c r="AK54" s="287"/>
      <c r="AL54" s="287"/>
      <c r="AM54" s="287"/>
      <c r="AN54" s="287">
        <f t="shared" si="16"/>
        <v>0</v>
      </c>
      <c r="AO54" s="332" t="str">
        <f>IF(ISERROR(AJ54/VLOOKUP(C54,$W$1:$X$1,2,0)),"",AJ54/VLOOKUP(C54,$W$1:$X$1,2,0))</f>
        <v/>
      </c>
      <c r="AP54" s="332" t="str">
        <f>IF(ISERROR(AN54/VLOOKUP(C54,$W$1:$X$1,2,0)),"",AN54/VLOOKUP(C54,$W$1:$X$1,2,0))</f>
        <v/>
      </c>
      <c r="AR54" s="287">
        <v>11</v>
      </c>
      <c r="AS54" s="287">
        <v>0</v>
      </c>
      <c r="AT54" s="287">
        <v>0</v>
      </c>
      <c r="AU54" s="288">
        <v>11</v>
      </c>
      <c r="AV54" s="287">
        <f t="shared" si="17"/>
        <v>-11</v>
      </c>
      <c r="AW54" s="287">
        <f t="shared" si="18"/>
        <v>0</v>
      </c>
      <c r="AX54" s="287">
        <f t="shared" si="19"/>
        <v>0</v>
      </c>
      <c r="AY54" s="287">
        <f t="shared" si="20"/>
        <v>-11</v>
      </c>
      <c r="BA54" s="287">
        <v>18</v>
      </c>
      <c r="BB54" s="287">
        <v>0</v>
      </c>
      <c r="BC54" s="287">
        <v>0</v>
      </c>
      <c r="BD54" s="288">
        <v>18</v>
      </c>
      <c r="BE54" s="287">
        <f t="shared" si="21"/>
        <v>-18</v>
      </c>
      <c r="BF54" s="287">
        <f t="shared" si="9"/>
        <v>0</v>
      </c>
      <c r="BG54" s="287">
        <f t="shared" si="10"/>
        <v>0</v>
      </c>
      <c r="BH54" s="287">
        <f t="shared" si="11"/>
        <v>-18</v>
      </c>
      <c r="BI54" s="337"/>
      <c r="BJ54" s="337"/>
      <c r="DJ54" s="338"/>
    </row>
    <row r="55" spans="1:114" ht="12.75" customHeight="1" outlineLevel="1" x14ac:dyDescent="0.25">
      <c r="A55" s="328" t="str">
        <f t="shared" si="26"/>
        <v>Hotel NameMay-23</v>
      </c>
      <c r="B55" s="328" t="str">
        <f t="shared" si="27"/>
        <v>Hotel Name45070</v>
      </c>
      <c r="C55" s="329" t="s">
        <v>183</v>
      </c>
      <c r="D55" s="330" t="str">
        <f t="shared" si="28"/>
        <v>May-23</v>
      </c>
      <c r="E55" s="330" t="s">
        <v>51</v>
      </c>
      <c r="F55" s="330">
        <v>45070</v>
      </c>
      <c r="G55" s="331">
        <f t="shared" si="29"/>
        <v>4</v>
      </c>
      <c r="H55" s="287"/>
      <c r="I55" s="287"/>
      <c r="J55" s="287"/>
      <c r="K55" s="288">
        <f t="shared" si="33"/>
        <v>0</v>
      </c>
      <c r="L55" s="287"/>
      <c r="M55" s="287"/>
      <c r="N55" s="287"/>
      <c r="O55" s="288">
        <f t="shared" si="2"/>
        <v>0</v>
      </c>
      <c r="P55" s="332" t="str">
        <f>IF(ISERROR(K55/VLOOKUP(C55,$W$1:$X$1,2,0)),"",K55/VLOOKUP(C55,$W$1:$X$1,2,0))</f>
        <v/>
      </c>
      <c r="Q55" s="332" t="str">
        <f>IF(ISERROR(O55/VLOOKUP(C55,$W$1:$X$1,2,0)),"",O55/VLOOKUP(C55,$W$1:$X$1,2,0))</f>
        <v/>
      </c>
      <c r="R55" s="287" t="s">
        <v>11</v>
      </c>
      <c r="S55" s="287">
        <f t="shared" si="25"/>
        <v>0</v>
      </c>
      <c r="T55" s="332" t="e">
        <f>(O55+S55)/VLOOKUP(C55,$W$1:$X$1,2,0)</f>
        <v>#N/A</v>
      </c>
      <c r="U55" s="287" t="s">
        <v>11</v>
      </c>
      <c r="V55" s="333" t="b">
        <f t="shared" si="30"/>
        <v>1</v>
      </c>
      <c r="W55" s="317"/>
      <c r="X55" s="323">
        <f t="shared" si="31"/>
        <v>0</v>
      </c>
      <c r="Y55" s="323">
        <f t="shared" si="32"/>
        <v>0</v>
      </c>
      <c r="Z55" s="336"/>
      <c r="AB55" s="287">
        <f t="shared" si="5"/>
        <v>0</v>
      </c>
      <c r="AC55" s="287">
        <f t="shared" si="6"/>
        <v>0</v>
      </c>
      <c r="AD55" s="287">
        <f t="shared" si="7"/>
        <v>0</v>
      </c>
      <c r="AE55" s="287">
        <f t="shared" si="8"/>
        <v>0</v>
      </c>
      <c r="AF55" s="287"/>
      <c r="AG55" s="287"/>
      <c r="AH55" s="287"/>
      <c r="AI55" s="287"/>
      <c r="AJ55" s="287">
        <f t="shared" si="15"/>
        <v>0</v>
      </c>
      <c r="AK55" s="287"/>
      <c r="AL55" s="287"/>
      <c r="AM55" s="287"/>
      <c r="AN55" s="287">
        <f t="shared" si="16"/>
        <v>0</v>
      </c>
      <c r="AO55" s="332" t="str">
        <f>IF(ISERROR(AJ55/VLOOKUP(C55,$W$1:$X$1,2,0)),"",AJ55/VLOOKUP(C55,$W$1:$X$1,2,0))</f>
        <v/>
      </c>
      <c r="AP55" s="332" t="str">
        <f>IF(ISERROR(AN55/VLOOKUP(C55,$W$1:$X$1,2,0)),"",AN55/VLOOKUP(C55,$W$1:$X$1,2,0))</f>
        <v/>
      </c>
      <c r="AR55" s="287">
        <v>9</v>
      </c>
      <c r="AS55" s="287">
        <v>0</v>
      </c>
      <c r="AT55" s="287">
        <v>0</v>
      </c>
      <c r="AU55" s="288">
        <v>9</v>
      </c>
      <c r="AV55" s="287">
        <f t="shared" si="17"/>
        <v>-9</v>
      </c>
      <c r="AW55" s="287">
        <f t="shared" si="18"/>
        <v>0</v>
      </c>
      <c r="AX55" s="287">
        <f t="shared" si="19"/>
        <v>0</v>
      </c>
      <c r="AY55" s="287">
        <f t="shared" si="20"/>
        <v>-9</v>
      </c>
      <c r="BA55" s="287">
        <v>18</v>
      </c>
      <c r="BB55" s="287">
        <v>0</v>
      </c>
      <c r="BC55" s="287">
        <v>0</v>
      </c>
      <c r="BD55" s="288">
        <v>18</v>
      </c>
      <c r="BE55" s="287">
        <f t="shared" si="21"/>
        <v>-18</v>
      </c>
      <c r="BF55" s="287">
        <f t="shared" si="9"/>
        <v>0</v>
      </c>
      <c r="BG55" s="287">
        <f t="shared" si="10"/>
        <v>0</v>
      </c>
      <c r="BH55" s="287">
        <f t="shared" si="11"/>
        <v>-18</v>
      </c>
      <c r="BI55" s="337"/>
      <c r="BJ55" s="337"/>
      <c r="DJ55" s="338"/>
    </row>
    <row r="56" spans="1:114" ht="12.75" customHeight="1" outlineLevel="1" x14ac:dyDescent="0.25">
      <c r="A56" s="328" t="str">
        <f t="shared" si="26"/>
        <v>Hotel NameMay-23</v>
      </c>
      <c r="B56" s="328" t="str">
        <f t="shared" si="27"/>
        <v>Hotel Name45071</v>
      </c>
      <c r="C56" s="329" t="s">
        <v>183</v>
      </c>
      <c r="D56" s="330" t="str">
        <f t="shared" si="28"/>
        <v>May-23</v>
      </c>
      <c r="E56" s="330" t="s">
        <v>51</v>
      </c>
      <c r="F56" s="330">
        <v>45071</v>
      </c>
      <c r="G56" s="331">
        <f t="shared" si="29"/>
        <v>5</v>
      </c>
      <c r="H56" s="287"/>
      <c r="I56" s="287"/>
      <c r="J56" s="287"/>
      <c r="K56" s="288">
        <f t="shared" si="33"/>
        <v>0</v>
      </c>
      <c r="L56" s="287"/>
      <c r="M56" s="287"/>
      <c r="N56" s="287"/>
      <c r="O56" s="288">
        <f t="shared" si="2"/>
        <v>0</v>
      </c>
      <c r="P56" s="332" t="str">
        <f>IF(ISERROR(K56/VLOOKUP(C56,$W$1:$X$1,2,0)),"",K56/VLOOKUP(C56,$W$1:$X$1,2,0))</f>
        <v/>
      </c>
      <c r="Q56" s="332" t="str">
        <f>IF(ISERROR(O56/VLOOKUP(C56,$W$1:$X$1,2,0)),"",O56/VLOOKUP(C56,$W$1:$X$1,2,0))</f>
        <v/>
      </c>
      <c r="R56" s="287" t="s">
        <v>11</v>
      </c>
      <c r="S56" s="287">
        <f t="shared" si="25"/>
        <v>0</v>
      </c>
      <c r="T56" s="332" t="e">
        <f>(O56+S56)/VLOOKUP(C56,$W$1:$X$1,2,0)</f>
        <v>#N/A</v>
      </c>
      <c r="U56" s="287" t="s">
        <v>11</v>
      </c>
      <c r="V56" s="333" t="b">
        <f t="shared" si="30"/>
        <v>1</v>
      </c>
      <c r="W56" s="317"/>
      <c r="X56" s="323">
        <f t="shared" si="31"/>
        <v>0</v>
      </c>
      <c r="Y56" s="323">
        <f t="shared" si="32"/>
        <v>0</v>
      </c>
      <c r="Z56" s="336"/>
      <c r="AB56" s="287">
        <f t="shared" si="5"/>
        <v>0</v>
      </c>
      <c r="AC56" s="287">
        <f t="shared" si="6"/>
        <v>0</v>
      </c>
      <c r="AD56" s="287">
        <f t="shared" si="7"/>
        <v>0</v>
      </c>
      <c r="AE56" s="287">
        <f t="shared" si="8"/>
        <v>0</v>
      </c>
      <c r="AF56" s="287"/>
      <c r="AG56" s="287"/>
      <c r="AH56" s="287"/>
      <c r="AI56" s="287"/>
      <c r="AJ56" s="287">
        <f t="shared" si="15"/>
        <v>0</v>
      </c>
      <c r="AK56" s="287"/>
      <c r="AL56" s="287"/>
      <c r="AM56" s="287"/>
      <c r="AN56" s="287">
        <f t="shared" si="16"/>
        <v>0</v>
      </c>
      <c r="AO56" s="332" t="str">
        <f>IF(ISERROR(AJ56/VLOOKUP(C56,$W$1:$X$1,2,0)),"",AJ56/VLOOKUP(C56,$W$1:$X$1,2,0))</f>
        <v/>
      </c>
      <c r="AP56" s="332" t="str">
        <f>IF(ISERROR(AN56/VLOOKUP(C56,$W$1:$X$1,2,0)),"",AN56/VLOOKUP(C56,$W$1:$X$1,2,0))</f>
        <v/>
      </c>
      <c r="AR56" s="287">
        <v>11</v>
      </c>
      <c r="AS56" s="287">
        <v>0</v>
      </c>
      <c r="AT56" s="287">
        <v>0</v>
      </c>
      <c r="AU56" s="288">
        <v>11</v>
      </c>
      <c r="AV56" s="287">
        <f t="shared" si="17"/>
        <v>-11</v>
      </c>
      <c r="AW56" s="287">
        <f t="shared" si="18"/>
        <v>0</v>
      </c>
      <c r="AX56" s="287">
        <f t="shared" si="19"/>
        <v>0</v>
      </c>
      <c r="AY56" s="287">
        <f t="shared" si="20"/>
        <v>-11</v>
      </c>
      <c r="BA56" s="287">
        <v>21</v>
      </c>
      <c r="BB56" s="287">
        <v>0</v>
      </c>
      <c r="BC56" s="287">
        <v>0</v>
      </c>
      <c r="BD56" s="288">
        <v>21</v>
      </c>
      <c r="BE56" s="287">
        <f t="shared" si="21"/>
        <v>-21</v>
      </c>
      <c r="BF56" s="287">
        <f t="shared" si="9"/>
        <v>0</v>
      </c>
      <c r="BG56" s="287">
        <f t="shared" si="10"/>
        <v>0</v>
      </c>
      <c r="BH56" s="287">
        <f t="shared" si="11"/>
        <v>-21</v>
      </c>
      <c r="BI56" s="337"/>
      <c r="BJ56" s="337"/>
      <c r="DJ56" s="338"/>
    </row>
    <row r="57" spans="1:114" ht="12.75" customHeight="1" outlineLevel="1" x14ac:dyDescent="0.25">
      <c r="A57" s="328" t="str">
        <f t="shared" si="26"/>
        <v>Hotel NameMay-23</v>
      </c>
      <c r="B57" s="328" t="str">
        <f t="shared" si="27"/>
        <v>Hotel Name45072</v>
      </c>
      <c r="C57" s="329" t="s">
        <v>183</v>
      </c>
      <c r="D57" s="330" t="str">
        <f t="shared" si="28"/>
        <v>May-23</v>
      </c>
      <c r="E57" s="330" t="s">
        <v>51</v>
      </c>
      <c r="F57" s="330">
        <v>45072</v>
      </c>
      <c r="G57" s="331">
        <f t="shared" si="29"/>
        <v>6</v>
      </c>
      <c r="H57" s="287"/>
      <c r="I57" s="287"/>
      <c r="J57" s="287"/>
      <c r="K57" s="288">
        <f t="shared" si="33"/>
        <v>0</v>
      </c>
      <c r="L57" s="287"/>
      <c r="M57" s="287"/>
      <c r="N57" s="287"/>
      <c r="O57" s="288">
        <f t="shared" si="2"/>
        <v>0</v>
      </c>
      <c r="P57" s="332" t="str">
        <f>IF(ISERROR(K57/VLOOKUP(C57,$W$1:$X$1,2,0)),"",K57/VLOOKUP(C57,$W$1:$X$1,2,0))</f>
        <v/>
      </c>
      <c r="Q57" s="332" t="str">
        <f>IF(ISERROR(O57/VLOOKUP(C57,$W$1:$X$1,2,0)),"",O57/VLOOKUP(C57,$W$1:$X$1,2,0))</f>
        <v/>
      </c>
      <c r="R57" s="287" t="s">
        <v>11</v>
      </c>
      <c r="S57" s="287">
        <f t="shared" si="25"/>
        <v>0</v>
      </c>
      <c r="T57" s="332" t="e">
        <f>(O57+S57)/VLOOKUP(C57,$W$1:$X$1,2,0)</f>
        <v>#N/A</v>
      </c>
      <c r="U57" s="287" t="s">
        <v>11</v>
      </c>
      <c r="V57" s="333" t="b">
        <f t="shared" si="30"/>
        <v>1</v>
      </c>
      <c r="W57" s="317"/>
      <c r="X57" s="323">
        <f t="shared" si="31"/>
        <v>0</v>
      </c>
      <c r="Y57" s="323">
        <f t="shared" si="32"/>
        <v>0</v>
      </c>
      <c r="Z57" s="336"/>
      <c r="AB57" s="287">
        <f t="shared" si="5"/>
        <v>0</v>
      </c>
      <c r="AC57" s="287">
        <f t="shared" si="6"/>
        <v>0</v>
      </c>
      <c r="AD57" s="287">
        <f t="shared" si="7"/>
        <v>0</v>
      </c>
      <c r="AE57" s="287">
        <f t="shared" si="8"/>
        <v>0</v>
      </c>
      <c r="AF57" s="287"/>
      <c r="AG57" s="287"/>
      <c r="AH57" s="287"/>
      <c r="AI57" s="287"/>
      <c r="AJ57" s="287">
        <f t="shared" si="15"/>
        <v>0</v>
      </c>
      <c r="AK57" s="287"/>
      <c r="AL57" s="287"/>
      <c r="AM57" s="287"/>
      <c r="AN57" s="287">
        <f t="shared" si="16"/>
        <v>0</v>
      </c>
      <c r="AO57" s="332" t="str">
        <f>IF(ISERROR(AJ57/VLOOKUP(C57,$W$1:$X$1,2,0)),"",AJ57/VLOOKUP(C57,$W$1:$X$1,2,0))</f>
        <v/>
      </c>
      <c r="AP57" s="332" t="str">
        <f>IF(ISERROR(AN57/VLOOKUP(C57,$W$1:$X$1,2,0)),"",AN57/VLOOKUP(C57,$W$1:$X$1,2,0))</f>
        <v/>
      </c>
      <c r="AR57" s="287">
        <v>9</v>
      </c>
      <c r="AS57" s="287">
        <v>0</v>
      </c>
      <c r="AT57" s="287">
        <v>0</v>
      </c>
      <c r="AU57" s="288">
        <v>9</v>
      </c>
      <c r="AV57" s="287">
        <f t="shared" si="17"/>
        <v>-9</v>
      </c>
      <c r="AW57" s="287">
        <f t="shared" si="18"/>
        <v>0</v>
      </c>
      <c r="AX57" s="287">
        <f t="shared" si="19"/>
        <v>0</v>
      </c>
      <c r="AY57" s="287">
        <f t="shared" si="20"/>
        <v>-9</v>
      </c>
      <c r="BA57" s="287">
        <v>19</v>
      </c>
      <c r="BB57" s="287">
        <v>0</v>
      </c>
      <c r="BC57" s="287">
        <v>0</v>
      </c>
      <c r="BD57" s="288">
        <v>19</v>
      </c>
      <c r="BE57" s="287">
        <f t="shared" si="21"/>
        <v>-19</v>
      </c>
      <c r="BF57" s="287">
        <f t="shared" si="9"/>
        <v>0</v>
      </c>
      <c r="BG57" s="287">
        <f t="shared" si="10"/>
        <v>0</v>
      </c>
      <c r="BH57" s="287">
        <f t="shared" si="11"/>
        <v>-19</v>
      </c>
      <c r="BI57" s="337"/>
      <c r="BJ57" s="337"/>
      <c r="DJ57" s="338"/>
    </row>
    <row r="58" spans="1:114" ht="12.75" customHeight="1" outlineLevel="1" x14ac:dyDescent="0.25">
      <c r="A58" s="328" t="str">
        <f t="shared" si="26"/>
        <v>Hotel NameMay-23</v>
      </c>
      <c r="B58" s="328" t="str">
        <f t="shared" si="27"/>
        <v>Hotel Name45073</v>
      </c>
      <c r="C58" s="329" t="s">
        <v>183</v>
      </c>
      <c r="D58" s="330" t="str">
        <f t="shared" si="28"/>
        <v>May-23</v>
      </c>
      <c r="E58" s="330" t="s">
        <v>51</v>
      </c>
      <c r="F58" s="330">
        <v>45073</v>
      </c>
      <c r="G58" s="331">
        <f t="shared" si="29"/>
        <v>7</v>
      </c>
      <c r="H58" s="287"/>
      <c r="I58" s="287"/>
      <c r="J58" s="287"/>
      <c r="K58" s="288">
        <f t="shared" si="33"/>
        <v>0</v>
      </c>
      <c r="L58" s="287"/>
      <c r="M58" s="287"/>
      <c r="N58" s="287"/>
      <c r="O58" s="288">
        <f t="shared" si="2"/>
        <v>0</v>
      </c>
      <c r="P58" s="332" t="str">
        <f>IF(ISERROR(K58/VLOOKUP(C58,$W$1:$X$1,2,0)),"",K58/VLOOKUP(C58,$W$1:$X$1,2,0))</f>
        <v/>
      </c>
      <c r="Q58" s="332" t="str">
        <f>IF(ISERROR(O58/VLOOKUP(C58,$W$1:$X$1,2,0)),"",O58/VLOOKUP(C58,$W$1:$X$1,2,0))</f>
        <v/>
      </c>
      <c r="R58" s="287" t="s">
        <v>11</v>
      </c>
      <c r="S58" s="287">
        <f t="shared" si="25"/>
        <v>0</v>
      </c>
      <c r="T58" s="332" t="e">
        <f>(O58+S58)/VLOOKUP(C58,$W$1:$X$1,2,0)</f>
        <v>#N/A</v>
      </c>
      <c r="U58" s="287" t="s">
        <v>11</v>
      </c>
      <c r="V58" s="333" t="b">
        <f t="shared" si="30"/>
        <v>1</v>
      </c>
      <c r="W58" s="317"/>
      <c r="X58" s="323">
        <f t="shared" si="31"/>
        <v>0</v>
      </c>
      <c r="Y58" s="323">
        <f t="shared" si="32"/>
        <v>0</v>
      </c>
      <c r="Z58" s="336"/>
      <c r="AB58" s="287">
        <f t="shared" si="5"/>
        <v>0</v>
      </c>
      <c r="AC58" s="287">
        <f t="shared" si="6"/>
        <v>0</v>
      </c>
      <c r="AD58" s="287">
        <f t="shared" si="7"/>
        <v>0</v>
      </c>
      <c r="AE58" s="287">
        <f t="shared" si="8"/>
        <v>0</v>
      </c>
      <c r="AF58" s="287"/>
      <c r="AG58" s="287"/>
      <c r="AH58" s="287"/>
      <c r="AI58" s="287"/>
      <c r="AJ58" s="287">
        <f t="shared" si="15"/>
        <v>0</v>
      </c>
      <c r="AK58" s="287"/>
      <c r="AL58" s="287"/>
      <c r="AM58" s="287"/>
      <c r="AN58" s="287">
        <f t="shared" si="16"/>
        <v>0</v>
      </c>
      <c r="AO58" s="332" t="str">
        <f>IF(ISERROR(AJ58/VLOOKUP(C58,$W$1:$X$1,2,0)),"",AJ58/VLOOKUP(C58,$W$1:$X$1,2,0))</f>
        <v/>
      </c>
      <c r="AP58" s="332" t="str">
        <f>IF(ISERROR(AN58/VLOOKUP(C58,$W$1:$X$1,2,0)),"",AN58/VLOOKUP(C58,$W$1:$X$1,2,0))</f>
        <v/>
      </c>
      <c r="AR58" s="287">
        <v>8</v>
      </c>
      <c r="AS58" s="287">
        <v>0</v>
      </c>
      <c r="AT58" s="287">
        <v>0</v>
      </c>
      <c r="AU58" s="288">
        <v>8</v>
      </c>
      <c r="AV58" s="287">
        <f t="shared" si="17"/>
        <v>-8</v>
      </c>
      <c r="AW58" s="287">
        <f t="shared" si="18"/>
        <v>0</v>
      </c>
      <c r="AX58" s="287">
        <f t="shared" si="19"/>
        <v>0</v>
      </c>
      <c r="AY58" s="287">
        <f t="shared" si="20"/>
        <v>-8</v>
      </c>
      <c r="BA58" s="287">
        <v>22</v>
      </c>
      <c r="BB58" s="287">
        <v>0</v>
      </c>
      <c r="BC58" s="287">
        <v>0</v>
      </c>
      <c r="BD58" s="288">
        <v>22</v>
      </c>
      <c r="BE58" s="287">
        <f t="shared" si="21"/>
        <v>-22</v>
      </c>
      <c r="BF58" s="287">
        <f t="shared" si="9"/>
        <v>0</v>
      </c>
      <c r="BG58" s="287">
        <f t="shared" si="10"/>
        <v>0</v>
      </c>
      <c r="BH58" s="287">
        <f t="shared" si="11"/>
        <v>-22</v>
      </c>
      <c r="BI58" s="337"/>
      <c r="BJ58" s="337"/>
      <c r="DJ58" s="338"/>
    </row>
    <row r="59" spans="1:114" ht="12.75" customHeight="1" outlineLevel="1" x14ac:dyDescent="0.25">
      <c r="A59" s="328" t="str">
        <f t="shared" si="26"/>
        <v>Hotel NameMay-23</v>
      </c>
      <c r="B59" s="328" t="str">
        <f t="shared" si="27"/>
        <v>Hotel Name45074</v>
      </c>
      <c r="C59" s="329" t="s">
        <v>183</v>
      </c>
      <c r="D59" s="330" t="str">
        <f t="shared" si="28"/>
        <v>May-23</v>
      </c>
      <c r="E59" s="330" t="s">
        <v>51</v>
      </c>
      <c r="F59" s="330">
        <v>45074</v>
      </c>
      <c r="G59" s="331">
        <f t="shared" si="29"/>
        <v>1</v>
      </c>
      <c r="H59" s="287"/>
      <c r="I59" s="287"/>
      <c r="J59" s="287"/>
      <c r="K59" s="288">
        <f t="shared" si="33"/>
        <v>0</v>
      </c>
      <c r="L59" s="287"/>
      <c r="M59" s="287"/>
      <c r="N59" s="287"/>
      <c r="O59" s="288">
        <f t="shared" si="2"/>
        <v>0</v>
      </c>
      <c r="P59" s="332" t="str">
        <f>IF(ISERROR(K59/VLOOKUP(C59,$W$1:$X$1,2,0)),"",K59/VLOOKUP(C59,$W$1:$X$1,2,0))</f>
        <v/>
      </c>
      <c r="Q59" s="332" t="str">
        <f>IF(ISERROR(O59/VLOOKUP(C59,$W$1:$X$1,2,0)),"",O59/VLOOKUP(C59,$W$1:$X$1,2,0))</f>
        <v/>
      </c>
      <c r="R59" s="287" t="s">
        <v>11</v>
      </c>
      <c r="S59" s="287">
        <f t="shared" si="25"/>
        <v>0</v>
      </c>
      <c r="T59" s="332" t="e">
        <f>(O59+S59)/VLOOKUP(C59,$W$1:$X$1,2,0)</f>
        <v>#N/A</v>
      </c>
      <c r="U59" s="287" t="s">
        <v>11</v>
      </c>
      <c r="V59" s="333" t="b">
        <f t="shared" si="30"/>
        <v>1</v>
      </c>
      <c r="W59" s="317"/>
      <c r="X59" s="323">
        <f t="shared" si="31"/>
        <v>0</v>
      </c>
      <c r="Y59" s="323">
        <f t="shared" si="32"/>
        <v>0</v>
      </c>
      <c r="Z59" s="336"/>
      <c r="AB59" s="287">
        <f t="shared" si="5"/>
        <v>0</v>
      </c>
      <c r="AC59" s="287">
        <f t="shared" si="6"/>
        <v>0</v>
      </c>
      <c r="AD59" s="287">
        <f t="shared" si="7"/>
        <v>0</v>
      </c>
      <c r="AE59" s="287">
        <f t="shared" si="8"/>
        <v>0</v>
      </c>
      <c r="AF59" s="287"/>
      <c r="AG59" s="287"/>
      <c r="AH59" s="287"/>
      <c r="AI59" s="287"/>
      <c r="AJ59" s="287">
        <f t="shared" si="15"/>
        <v>0</v>
      </c>
      <c r="AK59" s="287"/>
      <c r="AL59" s="287"/>
      <c r="AM59" s="287"/>
      <c r="AN59" s="287">
        <f t="shared" si="16"/>
        <v>0</v>
      </c>
      <c r="AO59" s="332" t="str">
        <f>IF(ISERROR(AJ59/VLOOKUP(C59,$W$1:$X$1,2,0)),"",AJ59/VLOOKUP(C59,$W$1:$X$1,2,0))</f>
        <v/>
      </c>
      <c r="AP59" s="332" t="str">
        <f>IF(ISERROR(AN59/VLOOKUP(C59,$W$1:$X$1,2,0)),"",AN59/VLOOKUP(C59,$W$1:$X$1,2,0))</f>
        <v/>
      </c>
      <c r="AR59" s="287">
        <v>7</v>
      </c>
      <c r="AS59" s="287">
        <v>0</v>
      </c>
      <c r="AT59" s="287">
        <v>0</v>
      </c>
      <c r="AU59" s="288">
        <v>7</v>
      </c>
      <c r="AV59" s="287">
        <f t="shared" si="17"/>
        <v>-7</v>
      </c>
      <c r="AW59" s="287">
        <f t="shared" si="18"/>
        <v>0</v>
      </c>
      <c r="AX59" s="287">
        <f t="shared" si="19"/>
        <v>0</v>
      </c>
      <c r="AY59" s="287">
        <f t="shared" si="20"/>
        <v>-7</v>
      </c>
      <c r="BA59" s="287">
        <v>20</v>
      </c>
      <c r="BB59" s="287">
        <v>0</v>
      </c>
      <c r="BC59" s="287">
        <v>0</v>
      </c>
      <c r="BD59" s="288">
        <v>20</v>
      </c>
      <c r="BE59" s="287">
        <f t="shared" si="21"/>
        <v>-20</v>
      </c>
      <c r="BF59" s="287">
        <f t="shared" si="9"/>
        <v>0</v>
      </c>
      <c r="BG59" s="287">
        <f t="shared" si="10"/>
        <v>0</v>
      </c>
      <c r="BH59" s="287">
        <f t="shared" si="11"/>
        <v>-20</v>
      </c>
      <c r="BI59" s="337"/>
      <c r="BJ59" s="337"/>
      <c r="DJ59" s="338"/>
    </row>
    <row r="60" spans="1:114" ht="12.75" customHeight="1" outlineLevel="1" x14ac:dyDescent="0.25">
      <c r="A60" s="328" t="str">
        <f t="shared" si="26"/>
        <v>Hotel NameMay-23</v>
      </c>
      <c r="B60" s="328" t="str">
        <f t="shared" si="27"/>
        <v>Hotel Name45075</v>
      </c>
      <c r="C60" s="329" t="s">
        <v>183</v>
      </c>
      <c r="D60" s="330" t="str">
        <f t="shared" si="28"/>
        <v>May-23</v>
      </c>
      <c r="E60" s="330" t="s">
        <v>51</v>
      </c>
      <c r="F60" s="330">
        <v>45075</v>
      </c>
      <c r="G60" s="331">
        <f t="shared" si="29"/>
        <v>2</v>
      </c>
      <c r="H60" s="287"/>
      <c r="I60" s="287"/>
      <c r="J60" s="287"/>
      <c r="K60" s="288">
        <f t="shared" si="33"/>
        <v>0</v>
      </c>
      <c r="L60" s="287"/>
      <c r="M60" s="287"/>
      <c r="N60" s="287"/>
      <c r="O60" s="288">
        <f t="shared" si="2"/>
        <v>0</v>
      </c>
      <c r="P60" s="332" t="str">
        <f>IF(ISERROR(K60/VLOOKUP(C60,$W$1:$X$1,2,0)),"",K60/VLOOKUP(C60,$W$1:$X$1,2,0))</f>
        <v/>
      </c>
      <c r="Q60" s="332" t="str">
        <f>IF(ISERROR(O60/VLOOKUP(C60,$W$1:$X$1,2,0)),"",O60/VLOOKUP(C60,$W$1:$X$1,2,0))</f>
        <v/>
      </c>
      <c r="R60" s="287" t="s">
        <v>11</v>
      </c>
      <c r="S60" s="287">
        <f t="shared" si="25"/>
        <v>0</v>
      </c>
      <c r="T60" s="332" t="e">
        <f>(O60+S60)/VLOOKUP(C60,$W$1:$X$1,2,0)</f>
        <v>#N/A</v>
      </c>
      <c r="U60" s="287" t="s">
        <v>11</v>
      </c>
      <c r="V60" s="333" t="b">
        <f t="shared" si="30"/>
        <v>1</v>
      </c>
      <c r="W60" s="317"/>
      <c r="X60" s="323">
        <f t="shared" si="31"/>
        <v>0</v>
      </c>
      <c r="Y60" s="323">
        <f t="shared" si="32"/>
        <v>0</v>
      </c>
      <c r="Z60" s="336"/>
      <c r="AB60" s="287">
        <f t="shared" si="5"/>
        <v>0</v>
      </c>
      <c r="AC60" s="287">
        <f t="shared" si="6"/>
        <v>0</v>
      </c>
      <c r="AD60" s="287">
        <f t="shared" si="7"/>
        <v>0</v>
      </c>
      <c r="AE60" s="287">
        <f t="shared" si="8"/>
        <v>0</v>
      </c>
      <c r="AF60" s="287"/>
      <c r="AG60" s="287"/>
      <c r="AH60" s="287"/>
      <c r="AI60" s="287"/>
      <c r="AJ60" s="287">
        <f t="shared" si="15"/>
        <v>0</v>
      </c>
      <c r="AK60" s="287"/>
      <c r="AL60" s="287"/>
      <c r="AM60" s="287"/>
      <c r="AN60" s="287">
        <f t="shared" si="16"/>
        <v>0</v>
      </c>
      <c r="AO60" s="332" t="str">
        <f>IF(ISERROR(AJ60/VLOOKUP(C60,$W$1:$X$1,2,0)),"",AJ60/VLOOKUP(C60,$W$1:$X$1,2,0))</f>
        <v/>
      </c>
      <c r="AP60" s="332" t="str">
        <f>IF(ISERROR(AN60/VLOOKUP(C60,$W$1:$X$1,2,0)),"",AN60/VLOOKUP(C60,$W$1:$X$1,2,0))</f>
        <v/>
      </c>
      <c r="AR60" s="287">
        <v>8</v>
      </c>
      <c r="AS60" s="287">
        <v>0</v>
      </c>
      <c r="AT60" s="287">
        <v>0</v>
      </c>
      <c r="AU60" s="288">
        <v>8</v>
      </c>
      <c r="AV60" s="287">
        <f t="shared" si="17"/>
        <v>-8</v>
      </c>
      <c r="AW60" s="287">
        <f t="shared" si="18"/>
        <v>0</v>
      </c>
      <c r="AX60" s="287">
        <f t="shared" si="19"/>
        <v>0</v>
      </c>
      <c r="AY60" s="287">
        <f t="shared" si="20"/>
        <v>-8</v>
      </c>
      <c r="BA60" s="287">
        <v>19</v>
      </c>
      <c r="BB60" s="287">
        <v>0</v>
      </c>
      <c r="BC60" s="287">
        <v>0</v>
      </c>
      <c r="BD60" s="288">
        <v>19</v>
      </c>
      <c r="BE60" s="287">
        <f t="shared" si="21"/>
        <v>-19</v>
      </c>
      <c r="BF60" s="287">
        <f t="shared" si="9"/>
        <v>0</v>
      </c>
      <c r="BG60" s="287">
        <f t="shared" si="10"/>
        <v>0</v>
      </c>
      <c r="BH60" s="287">
        <f t="shared" si="11"/>
        <v>-19</v>
      </c>
      <c r="BI60" s="337"/>
      <c r="BJ60" s="337"/>
      <c r="DJ60" s="338"/>
    </row>
    <row r="61" spans="1:114" ht="12.75" customHeight="1" outlineLevel="1" x14ac:dyDescent="0.25">
      <c r="A61" s="328" t="str">
        <f t="shared" si="26"/>
        <v>Hotel NameMay-23</v>
      </c>
      <c r="B61" s="328" t="str">
        <f t="shared" si="27"/>
        <v>Hotel Name45076</v>
      </c>
      <c r="C61" s="329" t="s">
        <v>183</v>
      </c>
      <c r="D61" s="330" t="str">
        <f t="shared" si="28"/>
        <v>May-23</v>
      </c>
      <c r="E61" s="330" t="s">
        <v>51</v>
      </c>
      <c r="F61" s="330">
        <v>45076</v>
      </c>
      <c r="G61" s="331">
        <f t="shared" si="29"/>
        <v>3</v>
      </c>
      <c r="H61" s="287"/>
      <c r="I61" s="287"/>
      <c r="J61" s="287"/>
      <c r="K61" s="288">
        <f t="shared" si="33"/>
        <v>0</v>
      </c>
      <c r="L61" s="287"/>
      <c r="M61" s="287"/>
      <c r="N61" s="287"/>
      <c r="O61" s="288">
        <f t="shared" si="2"/>
        <v>0</v>
      </c>
      <c r="P61" s="332" t="str">
        <f>IF(ISERROR(K61/VLOOKUP(C61,$W$1:$X$1,2,0)),"",K61/VLOOKUP(C61,$W$1:$X$1,2,0))</f>
        <v/>
      </c>
      <c r="Q61" s="332" t="str">
        <f>IF(ISERROR(O61/VLOOKUP(C61,$W$1:$X$1,2,0)),"",O61/VLOOKUP(C61,$W$1:$X$1,2,0))</f>
        <v/>
      </c>
      <c r="R61" s="287" t="s">
        <v>11</v>
      </c>
      <c r="S61" s="287">
        <f t="shared" si="25"/>
        <v>0</v>
      </c>
      <c r="T61" s="332" t="e">
        <f>(O61+S61)/VLOOKUP(C61,$W$1:$X$1,2,0)</f>
        <v>#N/A</v>
      </c>
      <c r="U61" s="287" t="s">
        <v>11</v>
      </c>
      <c r="V61" s="333" t="b">
        <f t="shared" si="30"/>
        <v>1</v>
      </c>
      <c r="W61" s="317"/>
      <c r="X61" s="323">
        <f t="shared" si="31"/>
        <v>0</v>
      </c>
      <c r="Y61" s="323">
        <f t="shared" si="32"/>
        <v>0</v>
      </c>
      <c r="Z61" s="336"/>
      <c r="AB61" s="287">
        <f t="shared" si="5"/>
        <v>0</v>
      </c>
      <c r="AC61" s="287">
        <f t="shared" si="6"/>
        <v>0</v>
      </c>
      <c r="AD61" s="287">
        <f t="shared" si="7"/>
        <v>0</v>
      </c>
      <c r="AE61" s="287">
        <f t="shared" si="8"/>
        <v>0</v>
      </c>
      <c r="AF61" s="287"/>
      <c r="AG61" s="287"/>
      <c r="AH61" s="287"/>
      <c r="AI61" s="287"/>
      <c r="AJ61" s="287">
        <f t="shared" si="15"/>
        <v>0</v>
      </c>
      <c r="AK61" s="287"/>
      <c r="AL61" s="287"/>
      <c r="AM61" s="287"/>
      <c r="AN61" s="287">
        <f t="shared" si="16"/>
        <v>0</v>
      </c>
      <c r="AO61" s="332" t="str">
        <f>IF(ISERROR(AJ61/VLOOKUP(C61,$W$1:$X$1,2,0)),"",AJ61/VLOOKUP(C61,$W$1:$X$1,2,0))</f>
        <v/>
      </c>
      <c r="AP61" s="332" t="str">
        <f>IF(ISERROR(AN61/VLOOKUP(C61,$W$1:$X$1,2,0)),"",AN61/VLOOKUP(C61,$W$1:$X$1,2,0))</f>
        <v/>
      </c>
      <c r="AR61" s="287">
        <v>10</v>
      </c>
      <c r="AS61" s="287">
        <v>0</v>
      </c>
      <c r="AT61" s="287">
        <v>0</v>
      </c>
      <c r="AU61" s="288">
        <v>10</v>
      </c>
      <c r="AV61" s="287">
        <f t="shared" si="17"/>
        <v>-10</v>
      </c>
      <c r="AW61" s="287">
        <f t="shared" si="18"/>
        <v>0</v>
      </c>
      <c r="AX61" s="287">
        <f t="shared" si="19"/>
        <v>0</v>
      </c>
      <c r="AY61" s="287">
        <f t="shared" si="20"/>
        <v>-10</v>
      </c>
      <c r="BA61" s="287">
        <v>18</v>
      </c>
      <c r="BB61" s="287">
        <v>0</v>
      </c>
      <c r="BC61" s="287">
        <v>0</v>
      </c>
      <c r="BD61" s="288">
        <v>18</v>
      </c>
      <c r="BE61" s="287">
        <f t="shared" si="21"/>
        <v>-18</v>
      </c>
      <c r="BF61" s="287">
        <f t="shared" si="9"/>
        <v>0</v>
      </c>
      <c r="BG61" s="287">
        <f t="shared" si="10"/>
        <v>0</v>
      </c>
      <c r="BH61" s="287">
        <f t="shared" si="11"/>
        <v>-18</v>
      </c>
      <c r="BI61" s="337"/>
      <c r="BJ61" s="337"/>
      <c r="DJ61" s="338"/>
    </row>
    <row r="62" spans="1:114" ht="12.75" customHeight="1" outlineLevel="1" x14ac:dyDescent="0.25">
      <c r="A62" s="328" t="str">
        <f t="shared" si="26"/>
        <v>Hotel NameMay-23</v>
      </c>
      <c r="B62" s="328" t="str">
        <f t="shared" si="27"/>
        <v>Hotel Name45077</v>
      </c>
      <c r="C62" s="329" t="s">
        <v>183</v>
      </c>
      <c r="D62" s="330" t="str">
        <f t="shared" si="28"/>
        <v>May-23</v>
      </c>
      <c r="E62" s="330" t="s">
        <v>51</v>
      </c>
      <c r="F62" s="330">
        <v>45077</v>
      </c>
      <c r="G62" s="331">
        <f t="shared" si="29"/>
        <v>4</v>
      </c>
      <c r="H62" s="287"/>
      <c r="I62" s="287"/>
      <c r="J62" s="287"/>
      <c r="K62" s="288">
        <f t="shared" si="33"/>
        <v>0</v>
      </c>
      <c r="L62" s="287"/>
      <c r="M62" s="287"/>
      <c r="N62" s="287"/>
      <c r="O62" s="288">
        <f t="shared" si="2"/>
        <v>0</v>
      </c>
      <c r="P62" s="332" t="str">
        <f>IF(ISERROR(K62/VLOOKUP(C62,$W$1:$X$1,2,0)),"",K62/VLOOKUP(C62,$W$1:$X$1,2,0))</f>
        <v/>
      </c>
      <c r="Q62" s="332" t="str">
        <f>IF(ISERROR(O62/VLOOKUP(C62,$W$1:$X$1,2,0)),"",O62/VLOOKUP(C62,$W$1:$X$1,2,0))</f>
        <v/>
      </c>
      <c r="R62" s="287" t="s">
        <v>11</v>
      </c>
      <c r="S62" s="287">
        <f t="shared" si="25"/>
        <v>0</v>
      </c>
      <c r="T62" s="332" t="e">
        <f>(O62+S62)/VLOOKUP(C62,$W$1:$X$1,2,0)</f>
        <v>#N/A</v>
      </c>
      <c r="U62" s="287" t="s">
        <v>11</v>
      </c>
      <c r="V62" s="333" t="b">
        <f t="shared" si="30"/>
        <v>1</v>
      </c>
      <c r="W62" s="317"/>
      <c r="X62" s="323">
        <f t="shared" si="31"/>
        <v>0</v>
      </c>
      <c r="Y62" s="323">
        <f t="shared" si="32"/>
        <v>0</v>
      </c>
      <c r="Z62" s="336"/>
      <c r="AB62" s="287">
        <f t="shared" si="5"/>
        <v>0</v>
      </c>
      <c r="AC62" s="287">
        <f t="shared" si="6"/>
        <v>0</v>
      </c>
      <c r="AD62" s="287">
        <f t="shared" si="7"/>
        <v>0</v>
      </c>
      <c r="AE62" s="287">
        <f t="shared" si="8"/>
        <v>0</v>
      </c>
      <c r="AF62" s="287"/>
      <c r="AG62" s="287"/>
      <c r="AH62" s="287"/>
      <c r="AI62" s="287"/>
      <c r="AJ62" s="287">
        <f t="shared" si="15"/>
        <v>0</v>
      </c>
      <c r="AK62" s="287"/>
      <c r="AL62" s="287"/>
      <c r="AM62" s="287"/>
      <c r="AN62" s="287">
        <f t="shared" si="16"/>
        <v>0</v>
      </c>
      <c r="AO62" s="332" t="str">
        <f>IF(ISERROR(AJ62/VLOOKUP(C62,$W$1:$X$1,2,0)),"",AJ62/VLOOKUP(C62,$W$1:$X$1,2,0))</f>
        <v/>
      </c>
      <c r="AP62" s="332" t="str">
        <f>IF(ISERROR(AN62/VLOOKUP(C62,$W$1:$X$1,2,0)),"",AN62/VLOOKUP(C62,$W$1:$X$1,2,0))</f>
        <v/>
      </c>
      <c r="AR62" s="287">
        <v>6</v>
      </c>
      <c r="AS62" s="287">
        <v>0</v>
      </c>
      <c r="AT62" s="287">
        <v>0</v>
      </c>
      <c r="AU62" s="288">
        <v>6</v>
      </c>
      <c r="AV62" s="287">
        <f t="shared" si="17"/>
        <v>-6</v>
      </c>
      <c r="AW62" s="287">
        <f t="shared" si="18"/>
        <v>0</v>
      </c>
      <c r="AX62" s="287">
        <f t="shared" si="19"/>
        <v>0</v>
      </c>
      <c r="AY62" s="287">
        <f t="shared" si="20"/>
        <v>-6</v>
      </c>
      <c r="BA62" s="287">
        <v>16</v>
      </c>
      <c r="BB62" s="287">
        <v>0</v>
      </c>
      <c r="BC62" s="287">
        <v>0</v>
      </c>
      <c r="BD62" s="288">
        <v>16</v>
      </c>
      <c r="BE62" s="287">
        <f t="shared" si="21"/>
        <v>-16</v>
      </c>
      <c r="BF62" s="287">
        <f t="shared" si="9"/>
        <v>0</v>
      </c>
      <c r="BG62" s="287">
        <f t="shared" si="10"/>
        <v>0</v>
      </c>
      <c r="BH62" s="287">
        <f t="shared" si="11"/>
        <v>-16</v>
      </c>
      <c r="BI62" s="337"/>
      <c r="BJ62" s="337"/>
      <c r="DJ62" s="338"/>
    </row>
    <row r="63" spans="1:114" ht="12.75" customHeight="1" x14ac:dyDescent="0.25">
      <c r="A63" s="328" t="str">
        <f t="shared" si="26"/>
        <v>Hotel NameJun-23</v>
      </c>
      <c r="B63" s="328" t="str">
        <f t="shared" si="27"/>
        <v>Hotel Name45078</v>
      </c>
      <c r="C63" s="329" t="s">
        <v>183</v>
      </c>
      <c r="D63" s="330" t="str">
        <f t="shared" si="28"/>
        <v>Jun-23</v>
      </c>
      <c r="E63" s="330" t="s">
        <v>51</v>
      </c>
      <c r="F63" s="330">
        <v>45078</v>
      </c>
      <c r="G63" s="331">
        <f t="shared" si="29"/>
        <v>5</v>
      </c>
      <c r="H63" s="287"/>
      <c r="I63" s="287"/>
      <c r="J63" s="287"/>
      <c r="K63" s="288">
        <f t="shared" si="33"/>
        <v>0</v>
      </c>
      <c r="L63" s="287"/>
      <c r="M63" s="287"/>
      <c r="N63" s="287"/>
      <c r="O63" s="288">
        <f t="shared" si="2"/>
        <v>0</v>
      </c>
      <c r="P63" s="332" t="str">
        <f>IF(ISERROR(K63/VLOOKUP(C63,$W$1:$X$1,2,0)),"",K63/VLOOKUP(C63,$W$1:$X$1,2,0))</f>
        <v/>
      </c>
      <c r="Q63" s="332" t="str">
        <f>IF(ISERROR(O63/VLOOKUP(C63,$W$1:$X$1,2,0)),"",O63/VLOOKUP(C63,$W$1:$X$1,2,0))</f>
        <v/>
      </c>
      <c r="R63" s="287" t="s">
        <v>11</v>
      </c>
      <c r="S63" s="287">
        <f t="shared" si="25"/>
        <v>0</v>
      </c>
      <c r="T63" s="332" t="e">
        <f>(O63+S63)/VLOOKUP(C63,$W$1:$X$1,2,0)</f>
        <v>#N/A</v>
      </c>
      <c r="U63" s="287" t="s">
        <v>11</v>
      </c>
      <c r="V63" s="333" t="b">
        <f t="shared" si="30"/>
        <v>1</v>
      </c>
      <c r="W63" s="317"/>
      <c r="X63" s="323">
        <f t="shared" si="31"/>
        <v>0</v>
      </c>
      <c r="Y63" s="323">
        <f t="shared" si="32"/>
        <v>0</v>
      </c>
      <c r="Z63" s="336"/>
      <c r="AB63" s="287">
        <f t="shared" si="5"/>
        <v>0</v>
      </c>
      <c r="AC63" s="287">
        <f t="shared" si="6"/>
        <v>0</v>
      </c>
      <c r="AD63" s="287">
        <f t="shared" si="7"/>
        <v>0</v>
      </c>
      <c r="AE63" s="287">
        <f t="shared" si="8"/>
        <v>0</v>
      </c>
      <c r="AF63" s="287"/>
      <c r="AG63" s="287"/>
      <c r="AH63" s="287"/>
      <c r="AI63" s="287"/>
      <c r="AJ63" s="287">
        <f t="shared" si="15"/>
        <v>0</v>
      </c>
      <c r="AK63" s="287"/>
      <c r="AL63" s="287"/>
      <c r="AM63" s="287"/>
      <c r="AN63" s="287">
        <f t="shared" si="16"/>
        <v>0</v>
      </c>
      <c r="AO63" s="332" t="str">
        <f>IF(ISERROR(AJ63/VLOOKUP(C63,$W$1:$X$1,2,0)),"",AJ63/VLOOKUP(C63,$W$1:$X$1,2,0))</f>
        <v/>
      </c>
      <c r="AP63" s="332" t="str">
        <f>IF(ISERROR(AN63/VLOOKUP(C63,$W$1:$X$1,2,0)),"",AN63/VLOOKUP(C63,$W$1:$X$1,2,0))</f>
        <v/>
      </c>
      <c r="AR63" s="287">
        <v>7</v>
      </c>
      <c r="AS63" s="287">
        <v>0</v>
      </c>
      <c r="AT63" s="287">
        <v>0</v>
      </c>
      <c r="AU63" s="288">
        <v>7</v>
      </c>
      <c r="AV63" s="287">
        <f t="shared" si="17"/>
        <v>-7</v>
      </c>
      <c r="AW63" s="287">
        <f t="shared" si="18"/>
        <v>0</v>
      </c>
      <c r="AX63" s="287">
        <f t="shared" si="19"/>
        <v>0</v>
      </c>
      <c r="AY63" s="287">
        <f t="shared" si="20"/>
        <v>-7</v>
      </c>
      <c r="BA63" s="287">
        <v>18</v>
      </c>
      <c r="BB63" s="287">
        <v>0</v>
      </c>
      <c r="BC63" s="287">
        <v>0</v>
      </c>
      <c r="BD63" s="288">
        <v>18</v>
      </c>
      <c r="BE63" s="287">
        <f t="shared" si="21"/>
        <v>-18</v>
      </c>
      <c r="BF63" s="287">
        <f t="shared" si="9"/>
        <v>0</v>
      </c>
      <c r="BG63" s="287">
        <f t="shared" si="10"/>
        <v>0</v>
      </c>
      <c r="BH63" s="287">
        <f t="shared" si="11"/>
        <v>-18</v>
      </c>
      <c r="BI63" s="337"/>
      <c r="BJ63" s="337"/>
      <c r="DJ63" s="338"/>
    </row>
    <row r="64" spans="1:114" ht="12.75" customHeight="1" x14ac:dyDescent="0.25">
      <c r="A64" s="328" t="str">
        <f t="shared" si="26"/>
        <v>Hotel NameJun-23</v>
      </c>
      <c r="B64" s="328" t="str">
        <f t="shared" si="27"/>
        <v>Hotel Name45079</v>
      </c>
      <c r="C64" s="329" t="s">
        <v>183</v>
      </c>
      <c r="D64" s="330" t="str">
        <f t="shared" si="28"/>
        <v>Jun-23</v>
      </c>
      <c r="E64" s="330" t="s">
        <v>51</v>
      </c>
      <c r="F64" s="330">
        <v>45079</v>
      </c>
      <c r="G64" s="331">
        <f t="shared" si="29"/>
        <v>6</v>
      </c>
      <c r="H64" s="287"/>
      <c r="I64" s="287"/>
      <c r="J64" s="287"/>
      <c r="K64" s="288">
        <f t="shared" si="33"/>
        <v>0</v>
      </c>
      <c r="L64" s="287"/>
      <c r="M64" s="287"/>
      <c r="N64" s="287"/>
      <c r="O64" s="288">
        <f t="shared" si="2"/>
        <v>0</v>
      </c>
      <c r="P64" s="332" t="str">
        <f>IF(ISERROR(K64/VLOOKUP(C64,$W$1:$X$1,2,0)),"",K64/VLOOKUP(C64,$W$1:$X$1,2,0))</f>
        <v/>
      </c>
      <c r="Q64" s="332" t="str">
        <f>IF(ISERROR(O64/VLOOKUP(C64,$W$1:$X$1,2,0)),"",O64/VLOOKUP(C64,$W$1:$X$1,2,0))</f>
        <v/>
      </c>
      <c r="R64" s="287" t="s">
        <v>11</v>
      </c>
      <c r="S64" s="287">
        <f t="shared" si="25"/>
        <v>0</v>
      </c>
      <c r="T64" s="332" t="e">
        <f>(O64+S64)/VLOOKUP(C64,$W$1:$X$1,2,0)</f>
        <v>#N/A</v>
      </c>
      <c r="U64" s="287" t="s">
        <v>11</v>
      </c>
      <c r="V64" s="333" t="b">
        <f t="shared" si="30"/>
        <v>1</v>
      </c>
      <c r="W64" s="317"/>
      <c r="X64" s="323">
        <f t="shared" si="31"/>
        <v>0</v>
      </c>
      <c r="Y64" s="323">
        <f t="shared" si="32"/>
        <v>0</v>
      </c>
      <c r="Z64" s="336"/>
      <c r="AB64" s="287">
        <f t="shared" si="5"/>
        <v>0</v>
      </c>
      <c r="AC64" s="287">
        <f t="shared" si="6"/>
        <v>0</v>
      </c>
      <c r="AD64" s="287">
        <f t="shared" si="7"/>
        <v>0</v>
      </c>
      <c r="AE64" s="287">
        <f t="shared" si="8"/>
        <v>0</v>
      </c>
      <c r="AF64" s="287"/>
      <c r="AG64" s="287"/>
      <c r="AH64" s="287"/>
      <c r="AI64" s="287"/>
      <c r="AJ64" s="287">
        <f t="shared" si="15"/>
        <v>0</v>
      </c>
      <c r="AK64" s="287"/>
      <c r="AL64" s="287"/>
      <c r="AM64" s="287"/>
      <c r="AN64" s="287">
        <f t="shared" si="16"/>
        <v>0</v>
      </c>
      <c r="AO64" s="332" t="str">
        <f>IF(ISERROR(AJ64/VLOOKUP(C64,$W$1:$X$1,2,0)),"",AJ64/VLOOKUP(C64,$W$1:$X$1,2,0))</f>
        <v/>
      </c>
      <c r="AP64" s="332" t="str">
        <f>IF(ISERROR(AN64/VLOOKUP(C64,$W$1:$X$1,2,0)),"",AN64/VLOOKUP(C64,$W$1:$X$1,2,0))</f>
        <v/>
      </c>
      <c r="AR64" s="287">
        <v>7</v>
      </c>
      <c r="AS64" s="287">
        <v>0</v>
      </c>
      <c r="AT64" s="287">
        <v>1</v>
      </c>
      <c r="AU64" s="288">
        <v>7</v>
      </c>
      <c r="AV64" s="287">
        <f t="shared" si="17"/>
        <v>-7</v>
      </c>
      <c r="AW64" s="287">
        <f t="shared" si="18"/>
        <v>0</v>
      </c>
      <c r="AX64" s="287">
        <f t="shared" si="19"/>
        <v>-1</v>
      </c>
      <c r="AY64" s="287">
        <f t="shared" si="20"/>
        <v>-7</v>
      </c>
      <c r="BA64" s="287">
        <v>17</v>
      </c>
      <c r="BB64" s="287">
        <v>0</v>
      </c>
      <c r="BC64" s="287">
        <v>1</v>
      </c>
      <c r="BD64" s="288">
        <v>17</v>
      </c>
      <c r="BE64" s="287">
        <f t="shared" si="21"/>
        <v>-17</v>
      </c>
      <c r="BF64" s="287">
        <f t="shared" si="9"/>
        <v>0</v>
      </c>
      <c r="BG64" s="287">
        <f t="shared" si="10"/>
        <v>-1</v>
      </c>
      <c r="BH64" s="287">
        <f t="shared" si="11"/>
        <v>-17</v>
      </c>
      <c r="BI64" s="337"/>
      <c r="BJ64" s="337"/>
      <c r="DJ64" s="338"/>
    </row>
    <row r="65" spans="1:114" ht="12.75" customHeight="1" x14ac:dyDescent="0.25">
      <c r="A65" s="328" t="str">
        <f t="shared" si="26"/>
        <v>Hotel NameJun-23</v>
      </c>
      <c r="B65" s="328" t="str">
        <f t="shared" si="27"/>
        <v>Hotel Name45080</v>
      </c>
      <c r="C65" s="329" t="s">
        <v>183</v>
      </c>
      <c r="D65" s="330" t="str">
        <f t="shared" si="28"/>
        <v>Jun-23</v>
      </c>
      <c r="E65" s="330" t="s">
        <v>51</v>
      </c>
      <c r="F65" s="330">
        <v>45080</v>
      </c>
      <c r="G65" s="331">
        <f t="shared" si="29"/>
        <v>7</v>
      </c>
      <c r="H65" s="287"/>
      <c r="I65" s="287"/>
      <c r="J65" s="287"/>
      <c r="K65" s="288">
        <f t="shared" si="33"/>
        <v>0</v>
      </c>
      <c r="L65" s="287"/>
      <c r="M65" s="287"/>
      <c r="N65" s="287"/>
      <c r="O65" s="288">
        <f t="shared" si="2"/>
        <v>0</v>
      </c>
      <c r="P65" s="332" t="str">
        <f>IF(ISERROR(K65/VLOOKUP(C65,$W$1:$X$1,2,0)),"",K65/VLOOKUP(C65,$W$1:$X$1,2,0))</f>
        <v/>
      </c>
      <c r="Q65" s="332" t="str">
        <f>IF(ISERROR(O65/VLOOKUP(C65,$W$1:$X$1,2,0)),"",O65/VLOOKUP(C65,$W$1:$X$1,2,0))</f>
        <v/>
      </c>
      <c r="R65" s="287" t="s">
        <v>11</v>
      </c>
      <c r="S65" s="287">
        <f t="shared" si="25"/>
        <v>0</v>
      </c>
      <c r="T65" s="332" t="e">
        <f>(O65+S65)/VLOOKUP(C65,$W$1:$X$1,2,0)</f>
        <v>#N/A</v>
      </c>
      <c r="U65" s="287" t="s">
        <v>11</v>
      </c>
      <c r="V65" s="333" t="b">
        <f t="shared" si="30"/>
        <v>1</v>
      </c>
      <c r="W65" s="317"/>
      <c r="X65" s="323">
        <f t="shared" si="31"/>
        <v>0</v>
      </c>
      <c r="Y65" s="323">
        <f t="shared" si="32"/>
        <v>0</v>
      </c>
      <c r="Z65" s="336"/>
      <c r="AB65" s="287">
        <f t="shared" si="5"/>
        <v>0</v>
      </c>
      <c r="AC65" s="287">
        <f t="shared" si="6"/>
        <v>0</v>
      </c>
      <c r="AD65" s="287">
        <f t="shared" si="7"/>
        <v>0</v>
      </c>
      <c r="AE65" s="287">
        <f t="shared" si="8"/>
        <v>0</v>
      </c>
      <c r="AF65" s="287"/>
      <c r="AG65" s="287"/>
      <c r="AH65" s="287"/>
      <c r="AI65" s="287"/>
      <c r="AJ65" s="287">
        <f t="shared" si="15"/>
        <v>0</v>
      </c>
      <c r="AK65" s="287"/>
      <c r="AL65" s="287"/>
      <c r="AM65" s="287"/>
      <c r="AN65" s="287">
        <f t="shared" si="16"/>
        <v>0</v>
      </c>
      <c r="AO65" s="332" t="str">
        <f>IF(ISERROR(AJ65/VLOOKUP(C65,$W$1:$X$1,2,0)),"",AJ65/VLOOKUP(C65,$W$1:$X$1,2,0))</f>
        <v/>
      </c>
      <c r="AP65" s="332" t="str">
        <f>IF(ISERROR(AN65/VLOOKUP(C65,$W$1:$X$1,2,0)),"",AN65/VLOOKUP(C65,$W$1:$X$1,2,0))</f>
        <v/>
      </c>
      <c r="AR65" s="287">
        <v>6</v>
      </c>
      <c r="AS65" s="287">
        <v>0</v>
      </c>
      <c r="AT65" s="287">
        <v>1</v>
      </c>
      <c r="AU65" s="288">
        <v>6</v>
      </c>
      <c r="AV65" s="287">
        <f t="shared" si="17"/>
        <v>-6</v>
      </c>
      <c r="AW65" s="287">
        <f t="shared" si="18"/>
        <v>0</v>
      </c>
      <c r="AX65" s="287">
        <f t="shared" si="19"/>
        <v>-1</v>
      </c>
      <c r="AY65" s="287">
        <f t="shared" si="20"/>
        <v>-6</v>
      </c>
      <c r="BA65" s="287">
        <v>20</v>
      </c>
      <c r="BB65" s="287">
        <v>0</v>
      </c>
      <c r="BC65" s="287">
        <v>1</v>
      </c>
      <c r="BD65" s="288">
        <v>20</v>
      </c>
      <c r="BE65" s="287">
        <f t="shared" si="21"/>
        <v>-20</v>
      </c>
      <c r="BF65" s="287">
        <f t="shared" si="9"/>
        <v>0</v>
      </c>
      <c r="BG65" s="287">
        <f t="shared" si="10"/>
        <v>-1</v>
      </c>
      <c r="BH65" s="287">
        <f t="shared" si="11"/>
        <v>-20</v>
      </c>
      <c r="BI65" s="337"/>
      <c r="BJ65" s="337"/>
      <c r="DJ65" s="338"/>
    </row>
    <row r="66" spans="1:114" ht="12.75" customHeight="1" x14ac:dyDescent="0.25">
      <c r="A66" s="328" t="str">
        <f t="shared" si="26"/>
        <v>Hotel NameJun-23</v>
      </c>
      <c r="B66" s="328" t="str">
        <f t="shared" si="27"/>
        <v>Hotel Name45081</v>
      </c>
      <c r="C66" s="329" t="s">
        <v>183</v>
      </c>
      <c r="D66" s="330" t="str">
        <f t="shared" si="28"/>
        <v>Jun-23</v>
      </c>
      <c r="E66" s="330" t="s">
        <v>51</v>
      </c>
      <c r="F66" s="330">
        <v>45081</v>
      </c>
      <c r="G66" s="331">
        <f t="shared" si="29"/>
        <v>1</v>
      </c>
      <c r="H66" s="287"/>
      <c r="I66" s="287"/>
      <c r="J66" s="287"/>
      <c r="K66" s="288">
        <f t="shared" si="14"/>
        <v>0</v>
      </c>
      <c r="L66" s="287"/>
      <c r="M66" s="287"/>
      <c r="N66" s="287"/>
      <c r="O66" s="288">
        <f t="shared" ref="O66:O129" si="34">SUM(L66:N66)-N66</f>
        <v>0</v>
      </c>
      <c r="P66" s="332" t="str">
        <f>IF(ISERROR(K66/VLOOKUP(C66,$W$1:$X$1,2,0)),"",K66/VLOOKUP(C66,$W$1:$X$1,2,0))</f>
        <v/>
      </c>
      <c r="Q66" s="332" t="str">
        <f>IF(ISERROR(O66/VLOOKUP(C66,$W$1:$X$1,2,0)),"",O66/VLOOKUP(C66,$W$1:$X$1,2,0))</f>
        <v/>
      </c>
      <c r="R66" s="287" t="s">
        <v>11</v>
      </c>
      <c r="S66" s="287">
        <f t="shared" si="25"/>
        <v>0</v>
      </c>
      <c r="T66" s="332" t="e">
        <f>(O66+S66)/VLOOKUP(C66,$W$1:$X$1,2,0)</f>
        <v>#N/A</v>
      </c>
      <c r="U66" s="287" t="s">
        <v>11</v>
      </c>
      <c r="V66" s="333" t="b">
        <f t="shared" si="30"/>
        <v>1</v>
      </c>
      <c r="W66" s="317"/>
      <c r="X66" s="323">
        <f t="shared" si="31"/>
        <v>0</v>
      </c>
      <c r="Y66" s="323">
        <f t="shared" si="32"/>
        <v>0</v>
      </c>
      <c r="Z66" s="336"/>
      <c r="AB66" s="287">
        <f t="shared" ref="AB66:AB129" si="35">L66-H66</f>
        <v>0</v>
      </c>
      <c r="AC66" s="287">
        <f t="shared" ref="AC66:AC129" si="36">M66-I66</f>
        <v>0</v>
      </c>
      <c r="AD66" s="287">
        <f t="shared" ref="AD66:AD129" si="37">N66-J66</f>
        <v>0</v>
      </c>
      <c r="AE66" s="287">
        <f t="shared" ref="AE66:AE129" si="38">O66-K66</f>
        <v>0</v>
      </c>
      <c r="AF66" s="287"/>
      <c r="AG66" s="287"/>
      <c r="AH66" s="287"/>
      <c r="AI66" s="287"/>
      <c r="AJ66" s="287">
        <f t="shared" si="15"/>
        <v>0</v>
      </c>
      <c r="AK66" s="287"/>
      <c r="AL66" s="287"/>
      <c r="AM66" s="287"/>
      <c r="AN66" s="287">
        <f t="shared" si="16"/>
        <v>0</v>
      </c>
      <c r="AO66" s="332" t="str">
        <f>IF(ISERROR(AJ66/VLOOKUP(C66,$W$1:$X$1,2,0)),"",AJ66/VLOOKUP(C66,$W$1:$X$1,2,0))</f>
        <v/>
      </c>
      <c r="AP66" s="332" t="str">
        <f>IF(ISERROR(AN66/VLOOKUP(C66,$W$1:$X$1,2,0)),"",AN66/VLOOKUP(C66,$W$1:$X$1,2,0))</f>
        <v/>
      </c>
      <c r="AR66" s="287">
        <v>6</v>
      </c>
      <c r="AS66" s="287">
        <v>0</v>
      </c>
      <c r="AT66" s="287">
        <v>1</v>
      </c>
      <c r="AU66" s="288">
        <v>6</v>
      </c>
      <c r="AV66" s="287">
        <f t="shared" si="17"/>
        <v>-6</v>
      </c>
      <c r="AW66" s="287">
        <f t="shared" si="18"/>
        <v>0</v>
      </c>
      <c r="AX66" s="287">
        <f t="shared" si="19"/>
        <v>-1</v>
      </c>
      <c r="AY66" s="287">
        <f t="shared" si="20"/>
        <v>-6</v>
      </c>
      <c r="BA66" s="287">
        <v>20</v>
      </c>
      <c r="BB66" s="287">
        <v>0</v>
      </c>
      <c r="BC66" s="287">
        <v>1</v>
      </c>
      <c r="BD66" s="288">
        <v>20</v>
      </c>
      <c r="BE66" s="287">
        <f t="shared" si="21"/>
        <v>-20</v>
      </c>
      <c r="BF66" s="287">
        <f t="shared" ref="BF66:BF129" si="39">M66-BB66</f>
        <v>0</v>
      </c>
      <c r="BG66" s="287">
        <f t="shared" ref="BG66:BG129" si="40">N66-BC66</f>
        <v>-1</v>
      </c>
      <c r="BH66" s="287">
        <f t="shared" ref="BH66:BH129" si="41">O66-BD66</f>
        <v>-20</v>
      </c>
      <c r="BI66" s="337"/>
      <c r="BJ66" s="337"/>
      <c r="DJ66" s="338"/>
    </row>
    <row r="67" spans="1:114" ht="12.75" customHeight="1" x14ac:dyDescent="0.25">
      <c r="A67" s="328" t="str">
        <f t="shared" ref="A67:A130" si="42">C67&amp;D67</f>
        <v>Hotel NameJun-23</v>
      </c>
      <c r="B67" s="328" t="str">
        <f t="shared" ref="B67:B130" si="43">C67&amp;F67</f>
        <v>Hotel Name45082</v>
      </c>
      <c r="C67" s="329" t="s">
        <v>183</v>
      </c>
      <c r="D67" s="330" t="str">
        <f t="shared" ref="D67:D130" si="44">TEXT(F67,"mmm")&amp;"-"&amp;RIGHT(YEAR(F67),2)</f>
        <v>Jun-23</v>
      </c>
      <c r="E67" s="330" t="s">
        <v>51</v>
      </c>
      <c r="F67" s="330">
        <v>45082</v>
      </c>
      <c r="G67" s="331">
        <f t="shared" ref="G67:G130" si="45">WEEKDAY(F67)</f>
        <v>2</v>
      </c>
      <c r="H67" s="287"/>
      <c r="I67" s="287"/>
      <c r="J67" s="287"/>
      <c r="K67" s="288">
        <f>SUM(H67:J67)-J67</f>
        <v>0</v>
      </c>
      <c r="L67" s="287"/>
      <c r="M67" s="287"/>
      <c r="N67" s="287"/>
      <c r="O67" s="288">
        <f t="shared" si="34"/>
        <v>0</v>
      </c>
      <c r="P67" s="332" t="str">
        <f>IF(ISERROR(K67/VLOOKUP(C67,$W$1:$X$1,2,0)),"",K67/VLOOKUP(C67,$W$1:$X$1,2,0))</f>
        <v/>
      </c>
      <c r="Q67" s="332" t="str">
        <f>IF(ISERROR(O67/VLOOKUP(C67,$W$1:$X$1,2,0)),"",O67/VLOOKUP(C67,$W$1:$X$1,2,0))</f>
        <v/>
      </c>
      <c r="R67" s="287" t="s">
        <v>11</v>
      </c>
      <c r="S67" s="287">
        <f t="shared" si="25"/>
        <v>0</v>
      </c>
      <c r="T67" s="332" t="e">
        <f>(O67+S67)/VLOOKUP(C67,$W$1:$X$1,2,0)</f>
        <v>#N/A</v>
      </c>
      <c r="U67" s="287" t="s">
        <v>11</v>
      </c>
      <c r="V67" s="333" t="b">
        <f t="shared" ref="V67:V130" si="46">U67=R67</f>
        <v>1</v>
      </c>
      <c r="W67" s="317"/>
      <c r="X67" s="323">
        <f t="shared" si="31"/>
        <v>0</v>
      </c>
      <c r="Y67" s="323">
        <f t="shared" si="32"/>
        <v>0</v>
      </c>
      <c r="Z67" s="336"/>
      <c r="AB67" s="287">
        <f t="shared" si="35"/>
        <v>0</v>
      </c>
      <c r="AC67" s="287">
        <f t="shared" si="36"/>
        <v>0</v>
      </c>
      <c r="AD67" s="287">
        <f t="shared" si="37"/>
        <v>0</v>
      </c>
      <c r="AE67" s="287">
        <f t="shared" si="38"/>
        <v>0</v>
      </c>
      <c r="AF67" s="287"/>
      <c r="AG67" s="287"/>
      <c r="AH67" s="287"/>
      <c r="AI67" s="287"/>
      <c r="AJ67" s="287">
        <f t="shared" ref="AJ67:AJ130" si="47">SUM(AG67:AI67)-AI67</f>
        <v>0</v>
      </c>
      <c r="AK67" s="287"/>
      <c r="AL67" s="287"/>
      <c r="AM67" s="287"/>
      <c r="AN67" s="287">
        <f t="shared" ref="AN67:AN130" si="48">SUM(AK67:AM67)-AM67</f>
        <v>0</v>
      </c>
      <c r="AO67" s="332" t="str">
        <f>IF(ISERROR(AJ67/VLOOKUP(C67,$W$1:$X$1,2,0)),"",AJ67/VLOOKUP(C67,$W$1:$X$1,2,0))</f>
        <v/>
      </c>
      <c r="AP67" s="332" t="str">
        <f>IF(ISERROR(AN67/VLOOKUP(C67,$W$1:$X$1,2,0)),"",AN67/VLOOKUP(C67,$W$1:$X$1,2,0))</f>
        <v/>
      </c>
      <c r="AR67" s="287">
        <v>6</v>
      </c>
      <c r="AS67" s="287">
        <v>0</v>
      </c>
      <c r="AT67" s="287">
        <v>0</v>
      </c>
      <c r="AU67" s="288">
        <v>6</v>
      </c>
      <c r="AV67" s="287">
        <f t="shared" ref="AV67:AV130" si="49">H67-AR67</f>
        <v>-6</v>
      </c>
      <c r="AW67" s="287">
        <f t="shared" ref="AW67:AW130" si="50">I67-AS67</f>
        <v>0</v>
      </c>
      <c r="AX67" s="287">
        <f t="shared" ref="AX67:AX130" si="51">J67-AT67</f>
        <v>0</v>
      </c>
      <c r="AY67" s="287">
        <f t="shared" ref="AY67:AY130" si="52">K67-AU67</f>
        <v>-6</v>
      </c>
      <c r="BA67" s="287">
        <v>18</v>
      </c>
      <c r="BB67" s="287">
        <v>0</v>
      </c>
      <c r="BC67" s="287">
        <v>0</v>
      </c>
      <c r="BD67" s="288">
        <v>18</v>
      </c>
      <c r="BE67" s="287">
        <f t="shared" ref="BE67:BE130" si="53">L67-BA67</f>
        <v>-18</v>
      </c>
      <c r="BF67" s="287">
        <f t="shared" si="39"/>
        <v>0</v>
      </c>
      <c r="BG67" s="287">
        <f t="shared" si="40"/>
        <v>0</v>
      </c>
      <c r="BH67" s="287">
        <f t="shared" si="41"/>
        <v>-18</v>
      </c>
      <c r="BI67" s="337"/>
      <c r="BJ67" s="337"/>
      <c r="DJ67" s="338"/>
    </row>
    <row r="68" spans="1:114" ht="12.75" customHeight="1" x14ac:dyDescent="0.25">
      <c r="A68" s="328" t="str">
        <f t="shared" si="42"/>
        <v>Hotel NameJun-23</v>
      </c>
      <c r="B68" s="328" t="str">
        <f t="shared" si="43"/>
        <v>Hotel Name45083</v>
      </c>
      <c r="C68" s="329" t="s">
        <v>183</v>
      </c>
      <c r="D68" s="330" t="str">
        <f t="shared" si="44"/>
        <v>Jun-23</v>
      </c>
      <c r="E68" s="330" t="s">
        <v>51</v>
      </c>
      <c r="F68" s="330">
        <v>45083</v>
      </c>
      <c r="G68" s="331">
        <f t="shared" si="45"/>
        <v>3</v>
      </c>
      <c r="H68" s="287"/>
      <c r="I68" s="287"/>
      <c r="J68" s="287"/>
      <c r="K68" s="288">
        <f t="shared" ref="K68:K95" si="54">SUM(H68:J68)-J68</f>
        <v>0</v>
      </c>
      <c r="L68" s="287"/>
      <c r="M68" s="287"/>
      <c r="N68" s="287"/>
      <c r="O68" s="288">
        <f t="shared" si="34"/>
        <v>0</v>
      </c>
      <c r="P68" s="332" t="str">
        <f>IF(ISERROR(K68/VLOOKUP(C68,$W$1:$X$1,2,0)),"",K68/VLOOKUP(C68,$W$1:$X$1,2,0))</f>
        <v/>
      </c>
      <c r="Q68" s="332" t="str">
        <f>IF(ISERROR(O68/VLOOKUP(C68,$W$1:$X$1,2,0)),"",O68/VLOOKUP(C68,$W$1:$X$1,2,0))</f>
        <v/>
      </c>
      <c r="R68" s="287" t="s">
        <v>11</v>
      </c>
      <c r="S68" s="287">
        <f t="shared" si="25"/>
        <v>0</v>
      </c>
      <c r="T68" s="332" t="e">
        <f>(O68+S68)/VLOOKUP(C68,$W$1:$X$1,2,0)</f>
        <v>#N/A</v>
      </c>
      <c r="U68" s="287" t="s">
        <v>11</v>
      </c>
      <c r="V68" s="333" t="b">
        <f t="shared" si="46"/>
        <v>1</v>
      </c>
      <c r="W68" s="317"/>
      <c r="X68" s="323">
        <f t="shared" si="31"/>
        <v>0</v>
      </c>
      <c r="Y68" s="323">
        <f t="shared" si="32"/>
        <v>0</v>
      </c>
      <c r="Z68" s="336"/>
      <c r="AB68" s="287">
        <f t="shared" si="35"/>
        <v>0</v>
      </c>
      <c r="AC68" s="287">
        <f t="shared" si="36"/>
        <v>0</v>
      </c>
      <c r="AD68" s="287">
        <f t="shared" si="37"/>
        <v>0</v>
      </c>
      <c r="AE68" s="287">
        <f t="shared" si="38"/>
        <v>0</v>
      </c>
      <c r="AF68" s="287"/>
      <c r="AG68" s="287"/>
      <c r="AH68" s="287"/>
      <c r="AI68" s="287"/>
      <c r="AJ68" s="287">
        <f t="shared" si="47"/>
        <v>0</v>
      </c>
      <c r="AK68" s="287"/>
      <c r="AL68" s="287"/>
      <c r="AM68" s="287"/>
      <c r="AN68" s="287">
        <f t="shared" si="48"/>
        <v>0</v>
      </c>
      <c r="AO68" s="332" t="str">
        <f>IF(ISERROR(AJ68/VLOOKUP(C68,$W$1:$X$1,2,0)),"",AJ68/VLOOKUP(C68,$W$1:$X$1,2,0))</f>
        <v/>
      </c>
      <c r="AP68" s="332" t="str">
        <f>IF(ISERROR(AN68/VLOOKUP(C68,$W$1:$X$1,2,0)),"",AN68/VLOOKUP(C68,$W$1:$X$1,2,0))</f>
        <v/>
      </c>
      <c r="AR68" s="287">
        <v>7</v>
      </c>
      <c r="AS68" s="287">
        <v>0</v>
      </c>
      <c r="AT68" s="287">
        <v>0</v>
      </c>
      <c r="AU68" s="288">
        <v>7</v>
      </c>
      <c r="AV68" s="287">
        <f t="shared" si="49"/>
        <v>-7</v>
      </c>
      <c r="AW68" s="287">
        <f t="shared" si="50"/>
        <v>0</v>
      </c>
      <c r="AX68" s="287">
        <f t="shared" si="51"/>
        <v>0</v>
      </c>
      <c r="AY68" s="287">
        <f t="shared" si="52"/>
        <v>-7</v>
      </c>
      <c r="BA68" s="287">
        <v>15</v>
      </c>
      <c r="BB68" s="287">
        <v>0</v>
      </c>
      <c r="BC68" s="287">
        <v>0</v>
      </c>
      <c r="BD68" s="288">
        <v>15</v>
      </c>
      <c r="BE68" s="287">
        <f t="shared" si="53"/>
        <v>-15</v>
      </c>
      <c r="BF68" s="287">
        <f t="shared" si="39"/>
        <v>0</v>
      </c>
      <c r="BG68" s="287">
        <f t="shared" si="40"/>
        <v>0</v>
      </c>
      <c r="BH68" s="287">
        <f t="shared" si="41"/>
        <v>-15</v>
      </c>
      <c r="BI68" s="337"/>
      <c r="BJ68" s="337"/>
      <c r="DJ68" s="338"/>
    </row>
    <row r="69" spans="1:114" ht="12.75" customHeight="1" x14ac:dyDescent="0.25">
      <c r="A69" s="328" t="str">
        <f t="shared" si="42"/>
        <v>Hotel NameJun-23</v>
      </c>
      <c r="B69" s="328" t="str">
        <f t="shared" si="43"/>
        <v>Hotel Name45084</v>
      </c>
      <c r="C69" s="329" t="s">
        <v>183</v>
      </c>
      <c r="D69" s="330" t="str">
        <f t="shared" si="44"/>
        <v>Jun-23</v>
      </c>
      <c r="E69" s="330" t="s">
        <v>51</v>
      </c>
      <c r="F69" s="330">
        <v>45084</v>
      </c>
      <c r="G69" s="331">
        <f t="shared" si="45"/>
        <v>4</v>
      </c>
      <c r="H69" s="287"/>
      <c r="I69" s="287"/>
      <c r="J69" s="287"/>
      <c r="K69" s="288">
        <f t="shared" si="54"/>
        <v>0</v>
      </c>
      <c r="L69" s="287"/>
      <c r="M69" s="287"/>
      <c r="N69" s="287"/>
      <c r="O69" s="288">
        <f t="shared" si="34"/>
        <v>0</v>
      </c>
      <c r="P69" s="332" t="str">
        <f>IF(ISERROR(K69/VLOOKUP(C69,$W$1:$X$1,2,0)),"",K69/VLOOKUP(C69,$W$1:$X$1,2,0))</f>
        <v/>
      </c>
      <c r="Q69" s="332" t="str">
        <f>IF(ISERROR(O69/VLOOKUP(C69,$W$1:$X$1,2,0)),"",O69/VLOOKUP(C69,$W$1:$X$1,2,0))</f>
        <v/>
      </c>
      <c r="R69" s="287" t="s">
        <v>11</v>
      </c>
      <c r="S69" s="287">
        <f t="shared" si="25"/>
        <v>0</v>
      </c>
      <c r="T69" s="332" t="e">
        <f>(O69+S69)/VLOOKUP(C69,$W$1:$X$1,2,0)</f>
        <v>#N/A</v>
      </c>
      <c r="U69" s="287" t="s">
        <v>11</v>
      </c>
      <c r="V69" s="333" t="b">
        <f t="shared" si="46"/>
        <v>1</v>
      </c>
      <c r="W69" s="317"/>
      <c r="X69" s="323">
        <f t="shared" si="31"/>
        <v>0</v>
      </c>
      <c r="Y69" s="323">
        <f t="shared" si="32"/>
        <v>0</v>
      </c>
      <c r="Z69" s="336"/>
      <c r="AB69" s="287">
        <f t="shared" si="35"/>
        <v>0</v>
      </c>
      <c r="AC69" s="287">
        <f t="shared" si="36"/>
        <v>0</v>
      </c>
      <c r="AD69" s="287">
        <f t="shared" si="37"/>
        <v>0</v>
      </c>
      <c r="AE69" s="287">
        <f t="shared" si="38"/>
        <v>0</v>
      </c>
      <c r="AF69" s="287"/>
      <c r="AG69" s="287"/>
      <c r="AH69" s="287"/>
      <c r="AI69" s="287"/>
      <c r="AJ69" s="287">
        <f t="shared" si="47"/>
        <v>0</v>
      </c>
      <c r="AK69" s="287"/>
      <c r="AL69" s="287"/>
      <c r="AM69" s="287"/>
      <c r="AN69" s="287">
        <f t="shared" si="48"/>
        <v>0</v>
      </c>
      <c r="AO69" s="332" t="str">
        <f>IF(ISERROR(AJ69/VLOOKUP(C69,$W$1:$X$1,2,0)),"",AJ69/VLOOKUP(C69,$W$1:$X$1,2,0))</f>
        <v/>
      </c>
      <c r="AP69" s="332" t="str">
        <f>IF(ISERROR(AN69/VLOOKUP(C69,$W$1:$X$1,2,0)),"",AN69/VLOOKUP(C69,$W$1:$X$1,2,0))</f>
        <v/>
      </c>
      <c r="AR69" s="287">
        <v>7</v>
      </c>
      <c r="AS69" s="287">
        <v>0</v>
      </c>
      <c r="AT69" s="287">
        <v>0</v>
      </c>
      <c r="AU69" s="288">
        <v>7</v>
      </c>
      <c r="AV69" s="287">
        <f t="shared" si="49"/>
        <v>-7</v>
      </c>
      <c r="AW69" s="287">
        <f t="shared" si="50"/>
        <v>0</v>
      </c>
      <c r="AX69" s="287">
        <f t="shared" si="51"/>
        <v>0</v>
      </c>
      <c r="AY69" s="287">
        <f t="shared" si="52"/>
        <v>-7</v>
      </c>
      <c r="BA69" s="287">
        <v>17</v>
      </c>
      <c r="BB69" s="287">
        <v>0</v>
      </c>
      <c r="BC69" s="287">
        <v>0</v>
      </c>
      <c r="BD69" s="288">
        <v>17</v>
      </c>
      <c r="BE69" s="287">
        <f t="shared" si="53"/>
        <v>-17</v>
      </c>
      <c r="BF69" s="287">
        <f t="shared" si="39"/>
        <v>0</v>
      </c>
      <c r="BG69" s="287">
        <f t="shared" si="40"/>
        <v>0</v>
      </c>
      <c r="BH69" s="287">
        <f t="shared" si="41"/>
        <v>-17</v>
      </c>
      <c r="BI69" s="337"/>
      <c r="BJ69" s="337"/>
      <c r="DJ69" s="338"/>
    </row>
    <row r="70" spans="1:114" ht="12.75" customHeight="1" x14ac:dyDescent="0.25">
      <c r="A70" s="328" t="str">
        <f t="shared" si="42"/>
        <v>Hotel NameJun-23</v>
      </c>
      <c r="B70" s="328" t="str">
        <f t="shared" si="43"/>
        <v>Hotel Name45085</v>
      </c>
      <c r="C70" s="329" t="s">
        <v>183</v>
      </c>
      <c r="D70" s="330" t="str">
        <f t="shared" si="44"/>
        <v>Jun-23</v>
      </c>
      <c r="E70" s="330" t="s">
        <v>51</v>
      </c>
      <c r="F70" s="330">
        <v>45085</v>
      </c>
      <c r="G70" s="331">
        <f t="shared" si="45"/>
        <v>5</v>
      </c>
      <c r="H70" s="287"/>
      <c r="I70" s="287"/>
      <c r="J70" s="287"/>
      <c r="K70" s="288">
        <f t="shared" si="54"/>
        <v>0</v>
      </c>
      <c r="L70" s="287"/>
      <c r="M70" s="287"/>
      <c r="N70" s="287"/>
      <c r="O70" s="288">
        <f t="shared" si="34"/>
        <v>0</v>
      </c>
      <c r="P70" s="332" t="str">
        <f>IF(ISERROR(K70/VLOOKUP(C70,$W$1:$X$1,2,0)),"",K70/VLOOKUP(C70,$W$1:$X$1,2,0))</f>
        <v/>
      </c>
      <c r="Q70" s="332" t="str">
        <f>IF(ISERROR(O70/VLOOKUP(C70,$W$1:$X$1,2,0)),"",O70/VLOOKUP(C70,$W$1:$X$1,2,0))</f>
        <v/>
      </c>
      <c r="R70" s="287" t="s">
        <v>11</v>
      </c>
      <c r="S70" s="287">
        <f t="shared" si="25"/>
        <v>0</v>
      </c>
      <c r="T70" s="332" t="e">
        <f>(O70+S70)/VLOOKUP(C70,$W$1:$X$1,2,0)</f>
        <v>#N/A</v>
      </c>
      <c r="U70" s="287" t="s">
        <v>11</v>
      </c>
      <c r="V70" s="333" t="b">
        <f t="shared" si="46"/>
        <v>1</v>
      </c>
      <c r="W70" s="317"/>
      <c r="X70" s="323">
        <f t="shared" si="31"/>
        <v>0</v>
      </c>
      <c r="Y70" s="323">
        <f t="shared" si="32"/>
        <v>0</v>
      </c>
      <c r="Z70" s="336"/>
      <c r="AB70" s="287">
        <f t="shared" si="35"/>
        <v>0</v>
      </c>
      <c r="AC70" s="287">
        <f t="shared" si="36"/>
        <v>0</v>
      </c>
      <c r="AD70" s="287">
        <f t="shared" si="37"/>
        <v>0</v>
      </c>
      <c r="AE70" s="287">
        <f t="shared" si="38"/>
        <v>0</v>
      </c>
      <c r="AF70" s="287"/>
      <c r="AG70" s="287"/>
      <c r="AH70" s="287"/>
      <c r="AI70" s="287"/>
      <c r="AJ70" s="287">
        <f t="shared" si="47"/>
        <v>0</v>
      </c>
      <c r="AK70" s="287"/>
      <c r="AL70" s="287"/>
      <c r="AM70" s="287"/>
      <c r="AN70" s="287">
        <f t="shared" si="48"/>
        <v>0</v>
      </c>
      <c r="AO70" s="332" t="str">
        <f>IF(ISERROR(AJ70/VLOOKUP(C70,$W$1:$X$1,2,0)),"",AJ70/VLOOKUP(C70,$W$1:$X$1,2,0))</f>
        <v/>
      </c>
      <c r="AP70" s="332" t="str">
        <f>IF(ISERROR(AN70/VLOOKUP(C70,$W$1:$X$1,2,0)),"",AN70/VLOOKUP(C70,$W$1:$X$1,2,0))</f>
        <v/>
      </c>
      <c r="AR70" s="287">
        <v>7</v>
      </c>
      <c r="AS70" s="287">
        <v>0</v>
      </c>
      <c r="AT70" s="287">
        <v>0</v>
      </c>
      <c r="AU70" s="288">
        <v>7</v>
      </c>
      <c r="AV70" s="287">
        <f t="shared" si="49"/>
        <v>-7</v>
      </c>
      <c r="AW70" s="287">
        <f t="shared" si="50"/>
        <v>0</v>
      </c>
      <c r="AX70" s="287">
        <f t="shared" si="51"/>
        <v>0</v>
      </c>
      <c r="AY70" s="287">
        <f t="shared" si="52"/>
        <v>-7</v>
      </c>
      <c r="BA70" s="287">
        <v>18</v>
      </c>
      <c r="BB70" s="287">
        <v>0</v>
      </c>
      <c r="BC70" s="287">
        <v>0</v>
      </c>
      <c r="BD70" s="288">
        <v>18</v>
      </c>
      <c r="BE70" s="287">
        <f t="shared" si="53"/>
        <v>-18</v>
      </c>
      <c r="BF70" s="287">
        <f t="shared" si="39"/>
        <v>0</v>
      </c>
      <c r="BG70" s="287">
        <f t="shared" si="40"/>
        <v>0</v>
      </c>
      <c r="BH70" s="287">
        <f t="shared" si="41"/>
        <v>-18</v>
      </c>
      <c r="BI70" s="337"/>
      <c r="BJ70" s="337"/>
      <c r="DJ70" s="338"/>
    </row>
    <row r="71" spans="1:114" ht="12.75" customHeight="1" x14ac:dyDescent="0.25">
      <c r="A71" s="328" t="str">
        <f t="shared" si="42"/>
        <v>Hotel NameJun-23</v>
      </c>
      <c r="B71" s="328" t="str">
        <f t="shared" si="43"/>
        <v>Hotel Name45086</v>
      </c>
      <c r="C71" s="329" t="s">
        <v>183</v>
      </c>
      <c r="D71" s="330" t="str">
        <f t="shared" si="44"/>
        <v>Jun-23</v>
      </c>
      <c r="E71" s="330" t="s">
        <v>51</v>
      </c>
      <c r="F71" s="330">
        <v>45086</v>
      </c>
      <c r="G71" s="331">
        <f t="shared" si="45"/>
        <v>6</v>
      </c>
      <c r="H71" s="287"/>
      <c r="I71" s="287"/>
      <c r="J71" s="287"/>
      <c r="K71" s="288">
        <f t="shared" si="54"/>
        <v>0</v>
      </c>
      <c r="L71" s="287"/>
      <c r="M71" s="287"/>
      <c r="N71" s="287"/>
      <c r="O71" s="288">
        <f t="shared" si="34"/>
        <v>0</v>
      </c>
      <c r="P71" s="332" t="str">
        <f>IF(ISERROR(K71/VLOOKUP(C71,$W$1:$X$1,2,0)),"",K71/VLOOKUP(C71,$W$1:$X$1,2,0))</f>
        <v/>
      </c>
      <c r="Q71" s="332" t="str">
        <f>IF(ISERROR(O71/VLOOKUP(C71,$W$1:$X$1,2,0)),"",O71/VLOOKUP(C71,$W$1:$X$1,2,0))</f>
        <v/>
      </c>
      <c r="R71" s="287" t="s">
        <v>11</v>
      </c>
      <c r="S71" s="287">
        <f t="shared" si="25"/>
        <v>0</v>
      </c>
      <c r="T71" s="332" t="e">
        <f>(O71+S71)/VLOOKUP(C71,$W$1:$X$1,2,0)</f>
        <v>#N/A</v>
      </c>
      <c r="U71" s="287" t="s">
        <v>11</v>
      </c>
      <c r="V71" s="333" t="b">
        <f t="shared" si="46"/>
        <v>1</v>
      </c>
      <c r="W71" s="317"/>
      <c r="X71" s="323">
        <f t="shared" si="31"/>
        <v>0</v>
      </c>
      <c r="Y71" s="323">
        <f t="shared" si="32"/>
        <v>0</v>
      </c>
      <c r="Z71" s="336"/>
      <c r="AB71" s="287">
        <f t="shared" si="35"/>
        <v>0</v>
      </c>
      <c r="AC71" s="287">
        <f t="shared" si="36"/>
        <v>0</v>
      </c>
      <c r="AD71" s="287">
        <f t="shared" si="37"/>
        <v>0</v>
      </c>
      <c r="AE71" s="287">
        <f t="shared" si="38"/>
        <v>0</v>
      </c>
      <c r="AF71" s="287"/>
      <c r="AG71" s="287"/>
      <c r="AH71" s="287"/>
      <c r="AI71" s="287"/>
      <c r="AJ71" s="287">
        <f t="shared" si="47"/>
        <v>0</v>
      </c>
      <c r="AK71" s="287"/>
      <c r="AL71" s="287"/>
      <c r="AM71" s="287"/>
      <c r="AN71" s="287">
        <f t="shared" si="48"/>
        <v>0</v>
      </c>
      <c r="AO71" s="332" t="str">
        <f>IF(ISERROR(AJ71/VLOOKUP(C71,$W$1:$X$1,2,0)),"",AJ71/VLOOKUP(C71,$W$1:$X$1,2,0))</f>
        <v/>
      </c>
      <c r="AP71" s="332" t="str">
        <f>IF(ISERROR(AN71/VLOOKUP(C71,$W$1:$X$1,2,0)),"",AN71/VLOOKUP(C71,$W$1:$X$1,2,0))</f>
        <v/>
      </c>
      <c r="AR71" s="287">
        <v>7</v>
      </c>
      <c r="AS71" s="287">
        <v>0</v>
      </c>
      <c r="AT71" s="287">
        <v>0</v>
      </c>
      <c r="AU71" s="288">
        <v>7</v>
      </c>
      <c r="AV71" s="287">
        <f t="shared" si="49"/>
        <v>-7</v>
      </c>
      <c r="AW71" s="287">
        <f t="shared" si="50"/>
        <v>0</v>
      </c>
      <c r="AX71" s="287">
        <f t="shared" si="51"/>
        <v>0</v>
      </c>
      <c r="AY71" s="287">
        <f t="shared" si="52"/>
        <v>-7</v>
      </c>
      <c r="BA71" s="287">
        <v>18</v>
      </c>
      <c r="BB71" s="287">
        <v>0</v>
      </c>
      <c r="BC71" s="287">
        <v>0</v>
      </c>
      <c r="BD71" s="288">
        <v>18</v>
      </c>
      <c r="BE71" s="287">
        <f t="shared" si="53"/>
        <v>-18</v>
      </c>
      <c r="BF71" s="287">
        <f t="shared" si="39"/>
        <v>0</v>
      </c>
      <c r="BG71" s="287">
        <f t="shared" si="40"/>
        <v>0</v>
      </c>
      <c r="BH71" s="287">
        <f t="shared" si="41"/>
        <v>-18</v>
      </c>
      <c r="BI71" s="337"/>
      <c r="BJ71" s="337"/>
      <c r="DJ71" s="338"/>
    </row>
    <row r="72" spans="1:114" ht="12.75" customHeight="1" x14ac:dyDescent="0.25">
      <c r="A72" s="328" t="str">
        <f t="shared" si="42"/>
        <v>Hotel NameJun-23</v>
      </c>
      <c r="B72" s="328" t="str">
        <f t="shared" si="43"/>
        <v>Hotel Name45087</v>
      </c>
      <c r="C72" s="329" t="s">
        <v>183</v>
      </c>
      <c r="D72" s="330" t="str">
        <f t="shared" si="44"/>
        <v>Jun-23</v>
      </c>
      <c r="E72" s="330" t="s">
        <v>51</v>
      </c>
      <c r="F72" s="330">
        <v>45087</v>
      </c>
      <c r="G72" s="331">
        <f t="shared" si="45"/>
        <v>7</v>
      </c>
      <c r="H72" s="287"/>
      <c r="I72" s="287"/>
      <c r="J72" s="287"/>
      <c r="K72" s="288">
        <f t="shared" si="54"/>
        <v>0</v>
      </c>
      <c r="L72" s="287"/>
      <c r="M72" s="287"/>
      <c r="N72" s="287"/>
      <c r="O72" s="288">
        <f t="shared" si="34"/>
        <v>0</v>
      </c>
      <c r="P72" s="332" t="str">
        <f>IF(ISERROR(K72/VLOOKUP(C72,$W$1:$X$1,2,0)),"",K72/VLOOKUP(C72,$W$1:$X$1,2,0))</f>
        <v/>
      </c>
      <c r="Q72" s="332" t="str">
        <f>IF(ISERROR(O72/VLOOKUP(C72,$W$1:$X$1,2,0)),"",O72/VLOOKUP(C72,$W$1:$X$1,2,0))</f>
        <v/>
      </c>
      <c r="R72" s="287" t="s">
        <v>11</v>
      </c>
      <c r="S72" s="287">
        <f t="shared" si="25"/>
        <v>0</v>
      </c>
      <c r="T72" s="332" t="e">
        <f>(O72+S72)/VLOOKUP(C72,$W$1:$X$1,2,0)</f>
        <v>#N/A</v>
      </c>
      <c r="U72" s="287" t="s">
        <v>11</v>
      </c>
      <c r="V72" s="333" t="b">
        <f t="shared" si="46"/>
        <v>1</v>
      </c>
      <c r="W72" s="317"/>
      <c r="X72" s="323">
        <f t="shared" si="31"/>
        <v>0</v>
      </c>
      <c r="Y72" s="323">
        <f t="shared" si="32"/>
        <v>0</v>
      </c>
      <c r="Z72" s="336"/>
      <c r="AB72" s="287">
        <f t="shared" si="35"/>
        <v>0</v>
      </c>
      <c r="AC72" s="287">
        <f t="shared" si="36"/>
        <v>0</v>
      </c>
      <c r="AD72" s="287">
        <f t="shared" si="37"/>
        <v>0</v>
      </c>
      <c r="AE72" s="287">
        <f t="shared" si="38"/>
        <v>0</v>
      </c>
      <c r="AF72" s="287"/>
      <c r="AG72" s="287"/>
      <c r="AH72" s="287"/>
      <c r="AI72" s="287"/>
      <c r="AJ72" s="287">
        <f t="shared" si="47"/>
        <v>0</v>
      </c>
      <c r="AK72" s="287"/>
      <c r="AL72" s="287"/>
      <c r="AM72" s="287"/>
      <c r="AN72" s="287">
        <f t="shared" si="48"/>
        <v>0</v>
      </c>
      <c r="AO72" s="332" t="str">
        <f>IF(ISERROR(AJ72/VLOOKUP(C72,$W$1:$X$1,2,0)),"",AJ72/VLOOKUP(C72,$W$1:$X$1,2,0))</f>
        <v/>
      </c>
      <c r="AP72" s="332" t="str">
        <f>IF(ISERROR(AN72/VLOOKUP(C72,$W$1:$X$1,2,0)),"",AN72/VLOOKUP(C72,$W$1:$X$1,2,0))</f>
        <v/>
      </c>
      <c r="AR72" s="287">
        <v>7</v>
      </c>
      <c r="AS72" s="287">
        <v>0</v>
      </c>
      <c r="AT72" s="287">
        <v>0</v>
      </c>
      <c r="AU72" s="288">
        <v>7</v>
      </c>
      <c r="AV72" s="287">
        <f t="shared" si="49"/>
        <v>-7</v>
      </c>
      <c r="AW72" s="287">
        <f t="shared" si="50"/>
        <v>0</v>
      </c>
      <c r="AX72" s="287">
        <f t="shared" si="51"/>
        <v>0</v>
      </c>
      <c r="AY72" s="287">
        <f t="shared" si="52"/>
        <v>-7</v>
      </c>
      <c r="BA72" s="287">
        <v>22</v>
      </c>
      <c r="BB72" s="287">
        <v>0</v>
      </c>
      <c r="BC72" s="287">
        <v>0</v>
      </c>
      <c r="BD72" s="288">
        <v>22</v>
      </c>
      <c r="BE72" s="287">
        <f t="shared" si="53"/>
        <v>-22</v>
      </c>
      <c r="BF72" s="287">
        <f t="shared" si="39"/>
        <v>0</v>
      </c>
      <c r="BG72" s="287">
        <f t="shared" si="40"/>
        <v>0</v>
      </c>
      <c r="BH72" s="287">
        <f t="shared" si="41"/>
        <v>-22</v>
      </c>
      <c r="BI72" s="337"/>
      <c r="BJ72" s="337"/>
      <c r="DJ72" s="338"/>
    </row>
    <row r="73" spans="1:114" ht="12.75" customHeight="1" x14ac:dyDescent="0.25">
      <c r="A73" s="328" t="str">
        <f t="shared" si="42"/>
        <v>Hotel NameJun-23</v>
      </c>
      <c r="B73" s="328" t="str">
        <f t="shared" si="43"/>
        <v>Hotel Name45088</v>
      </c>
      <c r="C73" s="329" t="s">
        <v>183</v>
      </c>
      <c r="D73" s="330" t="str">
        <f t="shared" si="44"/>
        <v>Jun-23</v>
      </c>
      <c r="E73" s="330" t="s">
        <v>51</v>
      </c>
      <c r="F73" s="330">
        <v>45088</v>
      </c>
      <c r="G73" s="331">
        <f t="shared" si="45"/>
        <v>1</v>
      </c>
      <c r="H73" s="287"/>
      <c r="I73" s="287"/>
      <c r="J73" s="287"/>
      <c r="K73" s="288">
        <f t="shared" si="54"/>
        <v>0</v>
      </c>
      <c r="L73" s="287"/>
      <c r="M73" s="287"/>
      <c r="N73" s="287"/>
      <c r="O73" s="288">
        <f t="shared" si="34"/>
        <v>0</v>
      </c>
      <c r="P73" s="332" t="str">
        <f>IF(ISERROR(K73/VLOOKUP(C73,$W$1:$X$1,2,0)),"",K73/VLOOKUP(C73,$W$1:$X$1,2,0))</f>
        <v/>
      </c>
      <c r="Q73" s="332" t="str">
        <f>IF(ISERROR(O73/VLOOKUP(C73,$W$1:$X$1,2,0)),"",O73/VLOOKUP(C73,$W$1:$X$1,2,0))</f>
        <v/>
      </c>
      <c r="R73" s="287" t="s">
        <v>11</v>
      </c>
      <c r="S73" s="287">
        <f t="shared" si="25"/>
        <v>0</v>
      </c>
      <c r="T73" s="332" t="e">
        <f>(O73+S73)/VLOOKUP(C73,$W$1:$X$1,2,0)</f>
        <v>#N/A</v>
      </c>
      <c r="U73" s="287" t="s">
        <v>11</v>
      </c>
      <c r="V73" s="333" t="b">
        <f t="shared" si="46"/>
        <v>1</v>
      </c>
      <c r="W73" s="317"/>
      <c r="X73" s="323">
        <f t="shared" si="31"/>
        <v>0</v>
      </c>
      <c r="Y73" s="323">
        <f t="shared" si="32"/>
        <v>0</v>
      </c>
      <c r="Z73" s="336"/>
      <c r="AB73" s="287">
        <f t="shared" si="35"/>
        <v>0</v>
      </c>
      <c r="AC73" s="287">
        <f t="shared" si="36"/>
        <v>0</v>
      </c>
      <c r="AD73" s="287">
        <f t="shared" si="37"/>
        <v>0</v>
      </c>
      <c r="AE73" s="287">
        <f t="shared" si="38"/>
        <v>0</v>
      </c>
      <c r="AF73" s="287"/>
      <c r="AG73" s="287"/>
      <c r="AH73" s="287"/>
      <c r="AI73" s="287"/>
      <c r="AJ73" s="287">
        <f t="shared" si="47"/>
        <v>0</v>
      </c>
      <c r="AK73" s="287"/>
      <c r="AL73" s="287"/>
      <c r="AM73" s="287"/>
      <c r="AN73" s="287">
        <f t="shared" si="48"/>
        <v>0</v>
      </c>
      <c r="AO73" s="332" t="str">
        <f>IF(ISERROR(AJ73/VLOOKUP(C73,$W$1:$X$1,2,0)),"",AJ73/VLOOKUP(C73,$W$1:$X$1,2,0))</f>
        <v/>
      </c>
      <c r="AP73" s="332" t="str">
        <f>IF(ISERROR(AN73/VLOOKUP(C73,$W$1:$X$1,2,0)),"",AN73/VLOOKUP(C73,$W$1:$X$1,2,0))</f>
        <v/>
      </c>
      <c r="AR73" s="287">
        <v>9</v>
      </c>
      <c r="AS73" s="287">
        <v>0</v>
      </c>
      <c r="AT73" s="287">
        <v>1</v>
      </c>
      <c r="AU73" s="288">
        <v>9</v>
      </c>
      <c r="AV73" s="287">
        <f t="shared" si="49"/>
        <v>-9</v>
      </c>
      <c r="AW73" s="287">
        <f t="shared" si="50"/>
        <v>0</v>
      </c>
      <c r="AX73" s="287">
        <f t="shared" si="51"/>
        <v>-1</v>
      </c>
      <c r="AY73" s="287">
        <f t="shared" si="52"/>
        <v>-9</v>
      </c>
      <c r="BA73" s="287">
        <v>24</v>
      </c>
      <c r="BB73" s="287">
        <v>0</v>
      </c>
      <c r="BC73" s="287">
        <v>1</v>
      </c>
      <c r="BD73" s="288">
        <v>24</v>
      </c>
      <c r="BE73" s="287">
        <f t="shared" si="53"/>
        <v>-24</v>
      </c>
      <c r="BF73" s="287">
        <f t="shared" si="39"/>
        <v>0</v>
      </c>
      <c r="BG73" s="287">
        <f t="shared" si="40"/>
        <v>-1</v>
      </c>
      <c r="BH73" s="287">
        <f t="shared" si="41"/>
        <v>-24</v>
      </c>
      <c r="BI73" s="337"/>
      <c r="BJ73" s="337"/>
      <c r="DJ73" s="338"/>
    </row>
    <row r="74" spans="1:114" ht="12.75" customHeight="1" x14ac:dyDescent="0.25">
      <c r="A74" s="328" t="str">
        <f t="shared" si="42"/>
        <v>Hotel NameJun-23</v>
      </c>
      <c r="B74" s="328" t="str">
        <f t="shared" si="43"/>
        <v>Hotel Name45089</v>
      </c>
      <c r="C74" s="329" t="s">
        <v>183</v>
      </c>
      <c r="D74" s="330" t="str">
        <f t="shared" si="44"/>
        <v>Jun-23</v>
      </c>
      <c r="E74" s="330" t="s">
        <v>51</v>
      </c>
      <c r="F74" s="330">
        <v>45089</v>
      </c>
      <c r="G74" s="331">
        <f t="shared" si="45"/>
        <v>2</v>
      </c>
      <c r="H74" s="287"/>
      <c r="I74" s="287"/>
      <c r="J74" s="287"/>
      <c r="K74" s="288">
        <f t="shared" si="54"/>
        <v>0</v>
      </c>
      <c r="L74" s="287"/>
      <c r="M74" s="287"/>
      <c r="N74" s="287"/>
      <c r="O74" s="288">
        <f t="shared" si="34"/>
        <v>0</v>
      </c>
      <c r="P74" s="332" t="str">
        <f>IF(ISERROR(K74/VLOOKUP(C74,$W$1:$X$1,2,0)),"",K74/VLOOKUP(C74,$W$1:$X$1,2,0))</f>
        <v/>
      </c>
      <c r="Q74" s="332" t="str">
        <f>IF(ISERROR(O74/VLOOKUP(C74,$W$1:$X$1,2,0)),"",O74/VLOOKUP(C74,$W$1:$X$1,2,0))</f>
        <v/>
      </c>
      <c r="R74" s="287" t="s">
        <v>11</v>
      </c>
      <c r="S74" s="287">
        <f t="shared" si="25"/>
        <v>0</v>
      </c>
      <c r="T74" s="332" t="e">
        <f>(O74+S74)/VLOOKUP(C74,$W$1:$X$1,2,0)</f>
        <v>#N/A</v>
      </c>
      <c r="U74" s="287" t="s">
        <v>11</v>
      </c>
      <c r="V74" s="333" t="b">
        <f t="shared" si="46"/>
        <v>1</v>
      </c>
      <c r="W74" s="317"/>
      <c r="X74" s="323">
        <f t="shared" si="31"/>
        <v>0</v>
      </c>
      <c r="Y74" s="323">
        <f t="shared" si="32"/>
        <v>0</v>
      </c>
      <c r="Z74" s="336"/>
      <c r="AB74" s="287">
        <f t="shared" si="35"/>
        <v>0</v>
      </c>
      <c r="AC74" s="287">
        <f t="shared" si="36"/>
        <v>0</v>
      </c>
      <c r="AD74" s="287">
        <f t="shared" si="37"/>
        <v>0</v>
      </c>
      <c r="AE74" s="287">
        <f t="shared" si="38"/>
        <v>0</v>
      </c>
      <c r="AF74" s="287"/>
      <c r="AG74" s="287"/>
      <c r="AH74" s="287"/>
      <c r="AI74" s="287"/>
      <c r="AJ74" s="287">
        <f t="shared" si="47"/>
        <v>0</v>
      </c>
      <c r="AK74" s="287"/>
      <c r="AL74" s="287"/>
      <c r="AM74" s="287"/>
      <c r="AN74" s="287">
        <f t="shared" si="48"/>
        <v>0</v>
      </c>
      <c r="AO74" s="332" t="str">
        <f>IF(ISERROR(AJ74/VLOOKUP(C74,$W$1:$X$1,2,0)),"",AJ74/VLOOKUP(C74,$W$1:$X$1,2,0))</f>
        <v/>
      </c>
      <c r="AP74" s="332" t="str">
        <f>IF(ISERROR(AN74/VLOOKUP(C74,$W$1:$X$1,2,0)),"",AN74/VLOOKUP(C74,$W$1:$X$1,2,0))</f>
        <v/>
      </c>
      <c r="AR74" s="287">
        <v>7</v>
      </c>
      <c r="AS74" s="287">
        <v>0</v>
      </c>
      <c r="AT74" s="287">
        <v>0</v>
      </c>
      <c r="AU74" s="288">
        <v>7</v>
      </c>
      <c r="AV74" s="287">
        <f t="shared" si="49"/>
        <v>-7</v>
      </c>
      <c r="AW74" s="287">
        <f t="shared" si="50"/>
        <v>0</v>
      </c>
      <c r="AX74" s="287">
        <f t="shared" si="51"/>
        <v>0</v>
      </c>
      <c r="AY74" s="287">
        <f t="shared" si="52"/>
        <v>-7</v>
      </c>
      <c r="BA74" s="287">
        <v>19</v>
      </c>
      <c r="BB74" s="287">
        <v>0</v>
      </c>
      <c r="BC74" s="287">
        <v>0</v>
      </c>
      <c r="BD74" s="288">
        <v>19</v>
      </c>
      <c r="BE74" s="287">
        <f t="shared" si="53"/>
        <v>-19</v>
      </c>
      <c r="BF74" s="287">
        <f t="shared" si="39"/>
        <v>0</v>
      </c>
      <c r="BG74" s="287">
        <f t="shared" si="40"/>
        <v>0</v>
      </c>
      <c r="BH74" s="287">
        <f t="shared" si="41"/>
        <v>-19</v>
      </c>
      <c r="BI74" s="337"/>
      <c r="BJ74" s="337"/>
      <c r="DJ74" s="338"/>
    </row>
    <row r="75" spans="1:114" ht="12.75" customHeight="1" x14ac:dyDescent="0.25">
      <c r="A75" s="328" t="str">
        <f t="shared" si="42"/>
        <v>Hotel NameJun-23</v>
      </c>
      <c r="B75" s="328" t="str">
        <f t="shared" si="43"/>
        <v>Hotel Name45090</v>
      </c>
      <c r="C75" s="329" t="s">
        <v>183</v>
      </c>
      <c r="D75" s="330" t="str">
        <f t="shared" si="44"/>
        <v>Jun-23</v>
      </c>
      <c r="E75" s="330" t="s">
        <v>51</v>
      </c>
      <c r="F75" s="330">
        <v>45090</v>
      </c>
      <c r="G75" s="331">
        <f t="shared" si="45"/>
        <v>3</v>
      </c>
      <c r="H75" s="287"/>
      <c r="I75" s="287"/>
      <c r="J75" s="287"/>
      <c r="K75" s="288">
        <f t="shared" si="54"/>
        <v>0</v>
      </c>
      <c r="L75" s="287"/>
      <c r="M75" s="287"/>
      <c r="N75" s="287"/>
      <c r="O75" s="288">
        <f t="shared" si="34"/>
        <v>0</v>
      </c>
      <c r="P75" s="332" t="str">
        <f>IF(ISERROR(K75/VLOOKUP(C75,$W$1:$X$1,2,0)),"",K75/VLOOKUP(C75,$W$1:$X$1,2,0))</f>
        <v/>
      </c>
      <c r="Q75" s="332" t="str">
        <f>IF(ISERROR(O75/VLOOKUP(C75,$W$1:$X$1,2,0)),"",O75/VLOOKUP(C75,$W$1:$X$1,2,0))</f>
        <v/>
      </c>
      <c r="R75" s="287" t="s">
        <v>11</v>
      </c>
      <c r="S75" s="287">
        <f t="shared" si="25"/>
        <v>0</v>
      </c>
      <c r="T75" s="332" t="e">
        <f>(O75+S75)/VLOOKUP(C75,$W$1:$X$1,2,0)</f>
        <v>#N/A</v>
      </c>
      <c r="U75" s="287" t="s">
        <v>11</v>
      </c>
      <c r="V75" s="333" t="b">
        <f t="shared" si="46"/>
        <v>1</v>
      </c>
      <c r="W75" s="317"/>
      <c r="X75" s="323">
        <f t="shared" si="31"/>
        <v>0</v>
      </c>
      <c r="Y75" s="323">
        <f t="shared" si="32"/>
        <v>0</v>
      </c>
      <c r="Z75" s="336"/>
      <c r="AB75" s="287">
        <f t="shared" si="35"/>
        <v>0</v>
      </c>
      <c r="AC75" s="287">
        <f t="shared" si="36"/>
        <v>0</v>
      </c>
      <c r="AD75" s="287">
        <f t="shared" si="37"/>
        <v>0</v>
      </c>
      <c r="AE75" s="287">
        <f t="shared" si="38"/>
        <v>0</v>
      </c>
      <c r="AF75" s="287"/>
      <c r="AG75" s="287"/>
      <c r="AH75" s="287"/>
      <c r="AI75" s="287"/>
      <c r="AJ75" s="287">
        <f t="shared" si="47"/>
        <v>0</v>
      </c>
      <c r="AK75" s="287"/>
      <c r="AL75" s="287"/>
      <c r="AM75" s="287"/>
      <c r="AN75" s="287">
        <f t="shared" si="48"/>
        <v>0</v>
      </c>
      <c r="AO75" s="332" t="str">
        <f>IF(ISERROR(AJ75/VLOOKUP(C75,$W$1:$X$1,2,0)),"",AJ75/VLOOKUP(C75,$W$1:$X$1,2,0))</f>
        <v/>
      </c>
      <c r="AP75" s="332" t="str">
        <f>IF(ISERROR(AN75/VLOOKUP(C75,$W$1:$X$1,2,0)),"",AN75/VLOOKUP(C75,$W$1:$X$1,2,0))</f>
        <v/>
      </c>
      <c r="AR75" s="287">
        <v>7</v>
      </c>
      <c r="AS75" s="287">
        <v>0</v>
      </c>
      <c r="AT75" s="287">
        <v>0</v>
      </c>
      <c r="AU75" s="288">
        <v>7</v>
      </c>
      <c r="AV75" s="287">
        <f t="shared" si="49"/>
        <v>-7</v>
      </c>
      <c r="AW75" s="287">
        <f t="shared" si="50"/>
        <v>0</v>
      </c>
      <c r="AX75" s="287">
        <f t="shared" si="51"/>
        <v>0</v>
      </c>
      <c r="AY75" s="287">
        <f t="shared" si="52"/>
        <v>-7</v>
      </c>
      <c r="BA75" s="287">
        <v>16</v>
      </c>
      <c r="BB75" s="287">
        <v>0</v>
      </c>
      <c r="BC75" s="287">
        <v>0</v>
      </c>
      <c r="BD75" s="288">
        <v>16</v>
      </c>
      <c r="BE75" s="287">
        <f t="shared" si="53"/>
        <v>-16</v>
      </c>
      <c r="BF75" s="287">
        <f t="shared" si="39"/>
        <v>0</v>
      </c>
      <c r="BG75" s="287">
        <f t="shared" si="40"/>
        <v>0</v>
      </c>
      <c r="BH75" s="287">
        <f t="shared" si="41"/>
        <v>-16</v>
      </c>
      <c r="BI75" s="337"/>
      <c r="BJ75" s="337"/>
      <c r="DJ75" s="338"/>
    </row>
    <row r="76" spans="1:114" ht="12.75" customHeight="1" x14ac:dyDescent="0.25">
      <c r="A76" s="328" t="str">
        <f t="shared" si="42"/>
        <v>Hotel NameJun-23</v>
      </c>
      <c r="B76" s="328" t="str">
        <f t="shared" si="43"/>
        <v>Hotel Name45091</v>
      </c>
      <c r="C76" s="329" t="s">
        <v>183</v>
      </c>
      <c r="D76" s="330" t="str">
        <f t="shared" si="44"/>
        <v>Jun-23</v>
      </c>
      <c r="E76" s="330" t="s">
        <v>51</v>
      </c>
      <c r="F76" s="330">
        <v>45091</v>
      </c>
      <c r="G76" s="331">
        <f t="shared" si="45"/>
        <v>4</v>
      </c>
      <c r="H76" s="287"/>
      <c r="I76" s="287"/>
      <c r="J76" s="287"/>
      <c r="K76" s="288">
        <f t="shared" si="54"/>
        <v>0</v>
      </c>
      <c r="L76" s="287"/>
      <c r="M76" s="287"/>
      <c r="N76" s="287"/>
      <c r="O76" s="288">
        <f t="shared" si="34"/>
        <v>0</v>
      </c>
      <c r="P76" s="332" t="str">
        <f>IF(ISERROR(K76/VLOOKUP(C76,$W$1:$X$1,2,0)),"",K76/VLOOKUP(C76,$W$1:$X$1,2,0))</f>
        <v/>
      </c>
      <c r="Q76" s="332" t="str">
        <f>IF(ISERROR(O76/VLOOKUP(C76,$W$1:$X$1,2,0)),"",O76/VLOOKUP(C76,$W$1:$X$1,2,0))</f>
        <v/>
      </c>
      <c r="R76" s="287" t="s">
        <v>11</v>
      </c>
      <c r="S76" s="287">
        <f t="shared" si="25"/>
        <v>0</v>
      </c>
      <c r="T76" s="332" t="e">
        <f>(O76+S76)/VLOOKUP(C76,$W$1:$X$1,2,0)</f>
        <v>#N/A</v>
      </c>
      <c r="U76" s="287" t="s">
        <v>11</v>
      </c>
      <c r="V76" s="333" t="b">
        <f t="shared" si="46"/>
        <v>1</v>
      </c>
      <c r="W76" s="317"/>
      <c r="X76" s="323">
        <f t="shared" si="31"/>
        <v>0</v>
      </c>
      <c r="Y76" s="323">
        <f t="shared" si="32"/>
        <v>0</v>
      </c>
      <c r="Z76" s="336"/>
      <c r="AB76" s="287">
        <f t="shared" si="35"/>
        <v>0</v>
      </c>
      <c r="AC76" s="287">
        <f t="shared" si="36"/>
        <v>0</v>
      </c>
      <c r="AD76" s="287">
        <f t="shared" si="37"/>
        <v>0</v>
      </c>
      <c r="AE76" s="287">
        <f t="shared" si="38"/>
        <v>0</v>
      </c>
      <c r="AF76" s="287"/>
      <c r="AG76" s="287"/>
      <c r="AH76" s="287"/>
      <c r="AI76" s="287"/>
      <c r="AJ76" s="287">
        <f t="shared" si="47"/>
        <v>0</v>
      </c>
      <c r="AK76" s="287"/>
      <c r="AL76" s="287"/>
      <c r="AM76" s="287"/>
      <c r="AN76" s="287">
        <f t="shared" si="48"/>
        <v>0</v>
      </c>
      <c r="AO76" s="332" t="str">
        <f>IF(ISERROR(AJ76/VLOOKUP(C76,$W$1:$X$1,2,0)),"",AJ76/VLOOKUP(C76,$W$1:$X$1,2,0))</f>
        <v/>
      </c>
      <c r="AP76" s="332" t="str">
        <f>IF(ISERROR(AN76/VLOOKUP(C76,$W$1:$X$1,2,0)),"",AN76/VLOOKUP(C76,$W$1:$X$1,2,0))</f>
        <v/>
      </c>
      <c r="AR76" s="287">
        <v>6</v>
      </c>
      <c r="AS76" s="287">
        <v>0</v>
      </c>
      <c r="AT76" s="287">
        <v>0</v>
      </c>
      <c r="AU76" s="288">
        <v>6</v>
      </c>
      <c r="AV76" s="287">
        <f t="shared" si="49"/>
        <v>-6</v>
      </c>
      <c r="AW76" s="287">
        <f t="shared" si="50"/>
        <v>0</v>
      </c>
      <c r="AX76" s="287">
        <f t="shared" si="51"/>
        <v>0</v>
      </c>
      <c r="AY76" s="287">
        <f t="shared" si="52"/>
        <v>-6</v>
      </c>
      <c r="BA76" s="287">
        <v>16</v>
      </c>
      <c r="BB76" s="287">
        <v>0</v>
      </c>
      <c r="BC76" s="287">
        <v>0</v>
      </c>
      <c r="BD76" s="288">
        <v>16</v>
      </c>
      <c r="BE76" s="287">
        <f t="shared" si="53"/>
        <v>-16</v>
      </c>
      <c r="BF76" s="287">
        <f t="shared" si="39"/>
        <v>0</v>
      </c>
      <c r="BG76" s="287">
        <f t="shared" si="40"/>
        <v>0</v>
      </c>
      <c r="BH76" s="287">
        <f t="shared" si="41"/>
        <v>-16</v>
      </c>
      <c r="BI76" s="337"/>
      <c r="BJ76" s="337"/>
      <c r="DJ76" s="338"/>
    </row>
    <row r="77" spans="1:114" ht="12.75" customHeight="1" x14ac:dyDescent="0.25">
      <c r="A77" s="328" t="str">
        <f t="shared" si="42"/>
        <v>Hotel NameJun-23</v>
      </c>
      <c r="B77" s="328" t="str">
        <f t="shared" si="43"/>
        <v>Hotel Name45092</v>
      </c>
      <c r="C77" s="329" t="s">
        <v>183</v>
      </c>
      <c r="D77" s="330" t="str">
        <f t="shared" si="44"/>
        <v>Jun-23</v>
      </c>
      <c r="E77" s="330" t="s">
        <v>51</v>
      </c>
      <c r="F77" s="330">
        <v>45092</v>
      </c>
      <c r="G77" s="331">
        <f t="shared" si="45"/>
        <v>5</v>
      </c>
      <c r="H77" s="287"/>
      <c r="I77" s="287"/>
      <c r="J77" s="287"/>
      <c r="K77" s="288">
        <f t="shared" si="54"/>
        <v>0</v>
      </c>
      <c r="L77" s="287"/>
      <c r="M77" s="287"/>
      <c r="N77" s="287"/>
      <c r="O77" s="288">
        <f t="shared" si="34"/>
        <v>0</v>
      </c>
      <c r="P77" s="332" t="str">
        <f>IF(ISERROR(K77/VLOOKUP(C77,$W$1:$X$1,2,0)),"",K77/VLOOKUP(C77,$W$1:$X$1,2,0))</f>
        <v/>
      </c>
      <c r="Q77" s="332" t="str">
        <f>IF(ISERROR(O77/VLOOKUP(C77,$W$1:$X$1,2,0)),"",O77/VLOOKUP(C77,$W$1:$X$1,2,0))</f>
        <v/>
      </c>
      <c r="R77" s="287" t="s">
        <v>11</v>
      </c>
      <c r="S77" s="287">
        <f t="shared" si="25"/>
        <v>0</v>
      </c>
      <c r="T77" s="332" t="e">
        <f>(O77+S77)/VLOOKUP(C77,$W$1:$X$1,2,0)</f>
        <v>#N/A</v>
      </c>
      <c r="U77" s="287" t="s">
        <v>11</v>
      </c>
      <c r="V77" s="333" t="b">
        <f t="shared" si="46"/>
        <v>1</v>
      </c>
      <c r="W77" s="317"/>
      <c r="X77" s="323">
        <f t="shared" si="31"/>
        <v>0</v>
      </c>
      <c r="Y77" s="323">
        <f t="shared" si="32"/>
        <v>0</v>
      </c>
      <c r="Z77" s="336"/>
      <c r="AB77" s="287">
        <f t="shared" si="35"/>
        <v>0</v>
      </c>
      <c r="AC77" s="287">
        <f t="shared" si="36"/>
        <v>0</v>
      </c>
      <c r="AD77" s="287">
        <f t="shared" si="37"/>
        <v>0</v>
      </c>
      <c r="AE77" s="287">
        <f t="shared" si="38"/>
        <v>0</v>
      </c>
      <c r="AF77" s="287"/>
      <c r="AG77" s="287"/>
      <c r="AH77" s="287"/>
      <c r="AI77" s="287"/>
      <c r="AJ77" s="287">
        <f t="shared" si="47"/>
        <v>0</v>
      </c>
      <c r="AK77" s="287"/>
      <c r="AL77" s="287"/>
      <c r="AM77" s="287"/>
      <c r="AN77" s="287">
        <f t="shared" si="48"/>
        <v>0</v>
      </c>
      <c r="AO77" s="332" t="str">
        <f>IF(ISERROR(AJ77/VLOOKUP(C77,$W$1:$X$1,2,0)),"",AJ77/VLOOKUP(C77,$W$1:$X$1,2,0))</f>
        <v/>
      </c>
      <c r="AP77" s="332" t="str">
        <f>IF(ISERROR(AN77/VLOOKUP(C77,$W$1:$X$1,2,0)),"",AN77/VLOOKUP(C77,$W$1:$X$1,2,0))</f>
        <v/>
      </c>
      <c r="AR77" s="287">
        <v>6</v>
      </c>
      <c r="AS77" s="287">
        <v>0</v>
      </c>
      <c r="AT77" s="287">
        <v>0</v>
      </c>
      <c r="AU77" s="288">
        <v>6</v>
      </c>
      <c r="AV77" s="287">
        <f t="shared" si="49"/>
        <v>-6</v>
      </c>
      <c r="AW77" s="287">
        <f t="shared" si="50"/>
        <v>0</v>
      </c>
      <c r="AX77" s="287">
        <f t="shared" si="51"/>
        <v>0</v>
      </c>
      <c r="AY77" s="287">
        <f t="shared" si="52"/>
        <v>-6</v>
      </c>
      <c r="BA77" s="287">
        <v>18</v>
      </c>
      <c r="BB77" s="287">
        <v>0</v>
      </c>
      <c r="BC77" s="287">
        <v>0</v>
      </c>
      <c r="BD77" s="288">
        <v>18</v>
      </c>
      <c r="BE77" s="287">
        <f t="shared" si="53"/>
        <v>-18</v>
      </c>
      <c r="BF77" s="287">
        <f t="shared" si="39"/>
        <v>0</v>
      </c>
      <c r="BG77" s="287">
        <f t="shared" si="40"/>
        <v>0</v>
      </c>
      <c r="BH77" s="287">
        <f t="shared" si="41"/>
        <v>-18</v>
      </c>
      <c r="BI77" s="337"/>
      <c r="BJ77" s="337"/>
      <c r="DJ77" s="338"/>
    </row>
    <row r="78" spans="1:114" ht="12.75" customHeight="1" x14ac:dyDescent="0.25">
      <c r="A78" s="328" t="str">
        <f t="shared" si="42"/>
        <v>Hotel NameJun-23</v>
      </c>
      <c r="B78" s="328" t="str">
        <f t="shared" si="43"/>
        <v>Hotel Name45093</v>
      </c>
      <c r="C78" s="329" t="s">
        <v>183</v>
      </c>
      <c r="D78" s="330" t="str">
        <f t="shared" si="44"/>
        <v>Jun-23</v>
      </c>
      <c r="E78" s="330" t="s">
        <v>51</v>
      </c>
      <c r="F78" s="330">
        <v>45093</v>
      </c>
      <c r="G78" s="331">
        <f t="shared" si="45"/>
        <v>6</v>
      </c>
      <c r="H78" s="287"/>
      <c r="I78" s="287"/>
      <c r="J78" s="287"/>
      <c r="K78" s="288">
        <f t="shared" si="54"/>
        <v>0</v>
      </c>
      <c r="L78" s="287"/>
      <c r="M78" s="287"/>
      <c r="N78" s="287"/>
      <c r="O78" s="288">
        <f t="shared" si="34"/>
        <v>0</v>
      </c>
      <c r="P78" s="332" t="str">
        <f>IF(ISERROR(K78/VLOOKUP(C78,$W$1:$X$1,2,0)),"",K78/VLOOKUP(C78,$W$1:$X$1,2,0))</f>
        <v/>
      </c>
      <c r="Q78" s="332" t="str">
        <f>IF(ISERROR(O78/VLOOKUP(C78,$W$1:$X$1,2,0)),"",O78/VLOOKUP(C78,$W$1:$X$1,2,0))</f>
        <v/>
      </c>
      <c r="R78" s="287" t="s">
        <v>11</v>
      </c>
      <c r="S78" s="287">
        <f t="shared" si="25"/>
        <v>0</v>
      </c>
      <c r="T78" s="332" t="e">
        <f>(O78+S78)/VLOOKUP(C78,$W$1:$X$1,2,0)</f>
        <v>#N/A</v>
      </c>
      <c r="U78" s="287" t="s">
        <v>11</v>
      </c>
      <c r="V78" s="333" t="b">
        <f t="shared" si="46"/>
        <v>1</v>
      </c>
      <c r="W78" s="317"/>
      <c r="X78" s="323">
        <f t="shared" si="31"/>
        <v>0</v>
      </c>
      <c r="Y78" s="323">
        <f t="shared" si="32"/>
        <v>0</v>
      </c>
      <c r="Z78" s="336"/>
      <c r="AB78" s="287">
        <f t="shared" si="35"/>
        <v>0</v>
      </c>
      <c r="AC78" s="287">
        <f t="shared" si="36"/>
        <v>0</v>
      </c>
      <c r="AD78" s="287">
        <f t="shared" si="37"/>
        <v>0</v>
      </c>
      <c r="AE78" s="287">
        <f t="shared" si="38"/>
        <v>0</v>
      </c>
      <c r="AF78" s="287"/>
      <c r="AG78" s="287"/>
      <c r="AH78" s="287"/>
      <c r="AI78" s="287"/>
      <c r="AJ78" s="287">
        <f t="shared" si="47"/>
        <v>0</v>
      </c>
      <c r="AK78" s="287"/>
      <c r="AL78" s="287"/>
      <c r="AM78" s="287"/>
      <c r="AN78" s="287">
        <f t="shared" si="48"/>
        <v>0</v>
      </c>
      <c r="AO78" s="332" t="str">
        <f>IF(ISERROR(AJ78/VLOOKUP(C78,$W$1:$X$1,2,0)),"",AJ78/VLOOKUP(C78,$W$1:$X$1,2,0))</f>
        <v/>
      </c>
      <c r="AP78" s="332" t="str">
        <f>IF(ISERROR(AN78/VLOOKUP(C78,$W$1:$X$1,2,0)),"",AN78/VLOOKUP(C78,$W$1:$X$1,2,0))</f>
        <v/>
      </c>
      <c r="AR78" s="287">
        <v>6</v>
      </c>
      <c r="AS78" s="287">
        <v>0</v>
      </c>
      <c r="AT78" s="287">
        <v>0</v>
      </c>
      <c r="AU78" s="288">
        <v>6</v>
      </c>
      <c r="AV78" s="287">
        <f t="shared" si="49"/>
        <v>-6</v>
      </c>
      <c r="AW78" s="287">
        <f t="shared" si="50"/>
        <v>0</v>
      </c>
      <c r="AX78" s="287">
        <f t="shared" si="51"/>
        <v>0</v>
      </c>
      <c r="AY78" s="287">
        <f t="shared" si="52"/>
        <v>-6</v>
      </c>
      <c r="BA78" s="287">
        <v>18</v>
      </c>
      <c r="BB78" s="287">
        <v>0</v>
      </c>
      <c r="BC78" s="287">
        <v>0</v>
      </c>
      <c r="BD78" s="288">
        <v>18</v>
      </c>
      <c r="BE78" s="287">
        <f t="shared" si="53"/>
        <v>-18</v>
      </c>
      <c r="BF78" s="287">
        <f t="shared" si="39"/>
        <v>0</v>
      </c>
      <c r="BG78" s="287">
        <f t="shared" si="40"/>
        <v>0</v>
      </c>
      <c r="BH78" s="287">
        <f t="shared" si="41"/>
        <v>-18</v>
      </c>
      <c r="BI78" s="337"/>
      <c r="BJ78" s="337"/>
      <c r="DJ78" s="338"/>
    </row>
    <row r="79" spans="1:114" ht="12.75" customHeight="1" x14ac:dyDescent="0.25">
      <c r="A79" s="328" t="str">
        <f t="shared" si="42"/>
        <v>Hotel NameJun-23</v>
      </c>
      <c r="B79" s="328" t="str">
        <f t="shared" si="43"/>
        <v>Hotel Name45094</v>
      </c>
      <c r="C79" s="329" t="s">
        <v>183</v>
      </c>
      <c r="D79" s="330" t="str">
        <f t="shared" si="44"/>
        <v>Jun-23</v>
      </c>
      <c r="E79" s="330" t="s">
        <v>51</v>
      </c>
      <c r="F79" s="330">
        <v>45094</v>
      </c>
      <c r="G79" s="331">
        <f t="shared" si="45"/>
        <v>7</v>
      </c>
      <c r="H79" s="287"/>
      <c r="I79" s="287"/>
      <c r="J79" s="287"/>
      <c r="K79" s="288">
        <f t="shared" si="54"/>
        <v>0</v>
      </c>
      <c r="L79" s="287"/>
      <c r="M79" s="287"/>
      <c r="N79" s="287"/>
      <c r="O79" s="288">
        <f t="shared" si="34"/>
        <v>0</v>
      </c>
      <c r="P79" s="332" t="str">
        <f>IF(ISERROR(K79/VLOOKUP(C79,$W$1:$X$1,2,0)),"",K79/VLOOKUP(C79,$W$1:$X$1,2,0))</f>
        <v/>
      </c>
      <c r="Q79" s="332" t="str">
        <f>IF(ISERROR(O79/VLOOKUP(C79,$W$1:$X$1,2,0)),"",O79/VLOOKUP(C79,$W$1:$X$1,2,0))</f>
        <v/>
      </c>
      <c r="R79" s="287" t="s">
        <v>11</v>
      </c>
      <c r="S79" s="287">
        <f t="shared" si="25"/>
        <v>0</v>
      </c>
      <c r="T79" s="332" t="e">
        <f>(O79+S79)/VLOOKUP(C79,$W$1:$X$1,2,0)</f>
        <v>#N/A</v>
      </c>
      <c r="U79" s="287" t="s">
        <v>11</v>
      </c>
      <c r="V79" s="333" t="b">
        <f t="shared" si="46"/>
        <v>1</v>
      </c>
      <c r="W79" s="317"/>
      <c r="X79" s="323">
        <f t="shared" si="31"/>
        <v>0</v>
      </c>
      <c r="Y79" s="323">
        <f t="shared" si="32"/>
        <v>0</v>
      </c>
      <c r="Z79" s="336"/>
      <c r="AB79" s="287">
        <f t="shared" si="35"/>
        <v>0</v>
      </c>
      <c r="AC79" s="287">
        <f t="shared" si="36"/>
        <v>0</v>
      </c>
      <c r="AD79" s="287">
        <f t="shared" si="37"/>
        <v>0</v>
      </c>
      <c r="AE79" s="287">
        <f t="shared" si="38"/>
        <v>0</v>
      </c>
      <c r="AF79" s="287"/>
      <c r="AG79" s="287"/>
      <c r="AH79" s="287"/>
      <c r="AI79" s="287"/>
      <c r="AJ79" s="287">
        <f t="shared" si="47"/>
        <v>0</v>
      </c>
      <c r="AK79" s="287"/>
      <c r="AL79" s="287"/>
      <c r="AM79" s="287"/>
      <c r="AN79" s="287">
        <f t="shared" si="48"/>
        <v>0</v>
      </c>
      <c r="AO79" s="332" t="str">
        <f>IF(ISERROR(AJ79/VLOOKUP(C79,$W$1:$X$1,2,0)),"",AJ79/VLOOKUP(C79,$W$1:$X$1,2,0))</f>
        <v/>
      </c>
      <c r="AP79" s="332" t="str">
        <f>IF(ISERROR(AN79/VLOOKUP(C79,$W$1:$X$1,2,0)),"",AN79/VLOOKUP(C79,$W$1:$X$1,2,0))</f>
        <v/>
      </c>
      <c r="AR79" s="287">
        <v>8</v>
      </c>
      <c r="AS79" s="287">
        <v>7</v>
      </c>
      <c r="AT79" s="287">
        <v>0</v>
      </c>
      <c r="AU79" s="288">
        <v>15</v>
      </c>
      <c r="AV79" s="287">
        <f t="shared" si="49"/>
        <v>-8</v>
      </c>
      <c r="AW79" s="287">
        <f t="shared" si="50"/>
        <v>-7</v>
      </c>
      <c r="AX79" s="287">
        <f t="shared" si="51"/>
        <v>0</v>
      </c>
      <c r="AY79" s="287">
        <f t="shared" si="52"/>
        <v>-15</v>
      </c>
      <c r="BA79" s="287">
        <v>24</v>
      </c>
      <c r="BB79" s="287">
        <v>7</v>
      </c>
      <c r="BC79" s="287">
        <v>0</v>
      </c>
      <c r="BD79" s="288">
        <v>31</v>
      </c>
      <c r="BE79" s="287">
        <f t="shared" si="53"/>
        <v>-24</v>
      </c>
      <c r="BF79" s="287">
        <f t="shared" si="39"/>
        <v>-7</v>
      </c>
      <c r="BG79" s="287">
        <f t="shared" si="40"/>
        <v>0</v>
      </c>
      <c r="BH79" s="287">
        <f t="shared" si="41"/>
        <v>-31</v>
      </c>
      <c r="BI79" s="337"/>
      <c r="BJ79" s="337"/>
      <c r="DJ79" s="338"/>
    </row>
    <row r="80" spans="1:114" ht="12.75" customHeight="1" x14ac:dyDescent="0.25">
      <c r="A80" s="328" t="str">
        <f t="shared" si="42"/>
        <v>Hotel NameJun-23</v>
      </c>
      <c r="B80" s="328" t="str">
        <f t="shared" si="43"/>
        <v>Hotel Name45095</v>
      </c>
      <c r="C80" s="329" t="s">
        <v>183</v>
      </c>
      <c r="D80" s="330" t="str">
        <f t="shared" si="44"/>
        <v>Jun-23</v>
      </c>
      <c r="E80" s="330" t="s">
        <v>51</v>
      </c>
      <c r="F80" s="330">
        <v>45095</v>
      </c>
      <c r="G80" s="331">
        <f t="shared" si="45"/>
        <v>1</v>
      </c>
      <c r="H80" s="287"/>
      <c r="I80" s="287"/>
      <c r="J80" s="287"/>
      <c r="K80" s="288">
        <f t="shared" si="54"/>
        <v>0</v>
      </c>
      <c r="L80" s="287"/>
      <c r="M80" s="287"/>
      <c r="N80" s="287"/>
      <c r="O80" s="288">
        <f t="shared" si="34"/>
        <v>0</v>
      </c>
      <c r="P80" s="332" t="str">
        <f>IF(ISERROR(K80/VLOOKUP(C80,$W$1:$X$1,2,0)),"",K80/VLOOKUP(C80,$W$1:$X$1,2,0))</f>
        <v/>
      </c>
      <c r="Q80" s="332" t="str">
        <f>IF(ISERROR(O80/VLOOKUP(C80,$W$1:$X$1,2,0)),"",O80/VLOOKUP(C80,$W$1:$X$1,2,0))</f>
        <v/>
      </c>
      <c r="R80" s="287" t="s">
        <v>11</v>
      </c>
      <c r="S80" s="287">
        <f t="shared" si="25"/>
        <v>0</v>
      </c>
      <c r="T80" s="332" t="e">
        <f>(O80+S80)/VLOOKUP(C80,$W$1:$X$1,2,0)</f>
        <v>#N/A</v>
      </c>
      <c r="U80" s="287" t="s">
        <v>11</v>
      </c>
      <c r="V80" s="333" t="b">
        <f t="shared" si="46"/>
        <v>1</v>
      </c>
      <c r="W80" s="317"/>
      <c r="X80" s="323">
        <f t="shared" si="31"/>
        <v>0</v>
      </c>
      <c r="Y80" s="323">
        <f t="shared" si="32"/>
        <v>0</v>
      </c>
      <c r="Z80" s="336"/>
      <c r="AB80" s="287">
        <f t="shared" si="35"/>
        <v>0</v>
      </c>
      <c r="AC80" s="287">
        <f t="shared" si="36"/>
        <v>0</v>
      </c>
      <c r="AD80" s="287">
        <f t="shared" si="37"/>
        <v>0</v>
      </c>
      <c r="AE80" s="287">
        <f t="shared" si="38"/>
        <v>0</v>
      </c>
      <c r="AF80" s="287"/>
      <c r="AG80" s="287"/>
      <c r="AH80" s="287"/>
      <c r="AI80" s="287"/>
      <c r="AJ80" s="287">
        <f t="shared" si="47"/>
        <v>0</v>
      </c>
      <c r="AK80" s="287"/>
      <c r="AL80" s="287"/>
      <c r="AM80" s="287"/>
      <c r="AN80" s="287">
        <f t="shared" si="48"/>
        <v>0</v>
      </c>
      <c r="AO80" s="332" t="str">
        <f>IF(ISERROR(AJ80/VLOOKUP(C80,$W$1:$X$1,2,0)),"",AJ80/VLOOKUP(C80,$W$1:$X$1,2,0))</f>
        <v/>
      </c>
      <c r="AP80" s="332" t="str">
        <f>IF(ISERROR(AN80/VLOOKUP(C80,$W$1:$X$1,2,0)),"",AN80/VLOOKUP(C80,$W$1:$X$1,2,0))</f>
        <v/>
      </c>
      <c r="AR80" s="287">
        <v>7</v>
      </c>
      <c r="AS80" s="287">
        <v>7</v>
      </c>
      <c r="AT80" s="287">
        <v>0</v>
      </c>
      <c r="AU80" s="288">
        <v>14</v>
      </c>
      <c r="AV80" s="287">
        <f t="shared" si="49"/>
        <v>-7</v>
      </c>
      <c r="AW80" s="287">
        <f t="shared" si="50"/>
        <v>-7</v>
      </c>
      <c r="AX80" s="287">
        <f t="shared" si="51"/>
        <v>0</v>
      </c>
      <c r="AY80" s="287">
        <f t="shared" si="52"/>
        <v>-14</v>
      </c>
      <c r="BA80" s="287">
        <v>22</v>
      </c>
      <c r="BB80" s="287">
        <v>7</v>
      </c>
      <c r="BC80" s="287">
        <v>0</v>
      </c>
      <c r="BD80" s="288">
        <v>29</v>
      </c>
      <c r="BE80" s="287">
        <f t="shared" si="53"/>
        <v>-22</v>
      </c>
      <c r="BF80" s="287">
        <f t="shared" si="39"/>
        <v>-7</v>
      </c>
      <c r="BG80" s="287">
        <f t="shared" si="40"/>
        <v>0</v>
      </c>
      <c r="BH80" s="287">
        <f t="shared" si="41"/>
        <v>-29</v>
      </c>
      <c r="BI80" s="337"/>
      <c r="BJ80" s="337"/>
      <c r="DJ80" s="338"/>
    </row>
    <row r="81" spans="1:114" ht="12.75" customHeight="1" x14ac:dyDescent="0.25">
      <c r="A81" s="328" t="str">
        <f t="shared" si="42"/>
        <v>Hotel NameJun-23</v>
      </c>
      <c r="B81" s="328" t="str">
        <f t="shared" si="43"/>
        <v>Hotel Name45096</v>
      </c>
      <c r="C81" s="329" t="s">
        <v>183</v>
      </c>
      <c r="D81" s="330" t="str">
        <f t="shared" si="44"/>
        <v>Jun-23</v>
      </c>
      <c r="E81" s="330" t="s">
        <v>51</v>
      </c>
      <c r="F81" s="330">
        <v>45096</v>
      </c>
      <c r="G81" s="331">
        <f t="shared" si="45"/>
        <v>2</v>
      </c>
      <c r="H81" s="287"/>
      <c r="I81" s="287"/>
      <c r="J81" s="287"/>
      <c r="K81" s="288">
        <f t="shared" si="54"/>
        <v>0</v>
      </c>
      <c r="L81" s="287"/>
      <c r="M81" s="287"/>
      <c r="N81" s="287"/>
      <c r="O81" s="288">
        <f t="shared" si="34"/>
        <v>0</v>
      </c>
      <c r="P81" s="332" t="str">
        <f>IF(ISERROR(K81/VLOOKUP(C81,$W$1:$X$1,2,0)),"",K81/VLOOKUP(C81,$W$1:$X$1,2,0))</f>
        <v/>
      </c>
      <c r="Q81" s="332" t="str">
        <f>IF(ISERROR(O81/VLOOKUP(C81,$W$1:$X$1,2,0)),"",O81/VLOOKUP(C81,$W$1:$X$1,2,0))</f>
        <v/>
      </c>
      <c r="R81" s="287" t="s">
        <v>11</v>
      </c>
      <c r="S81" s="287">
        <f t="shared" si="25"/>
        <v>0</v>
      </c>
      <c r="T81" s="332" t="e">
        <f>(O81+S81)/VLOOKUP(C81,$W$1:$X$1,2,0)</f>
        <v>#N/A</v>
      </c>
      <c r="U81" s="287" t="s">
        <v>11</v>
      </c>
      <c r="V81" s="333" t="b">
        <f t="shared" si="46"/>
        <v>1</v>
      </c>
      <c r="W81" s="317"/>
      <c r="X81" s="323">
        <f t="shared" si="31"/>
        <v>0</v>
      </c>
      <c r="Y81" s="323">
        <f t="shared" si="32"/>
        <v>0</v>
      </c>
      <c r="Z81" s="336"/>
      <c r="AB81" s="287">
        <f t="shared" si="35"/>
        <v>0</v>
      </c>
      <c r="AC81" s="287">
        <f t="shared" si="36"/>
        <v>0</v>
      </c>
      <c r="AD81" s="287">
        <f t="shared" si="37"/>
        <v>0</v>
      </c>
      <c r="AE81" s="287">
        <f t="shared" si="38"/>
        <v>0</v>
      </c>
      <c r="AF81" s="287"/>
      <c r="AG81" s="287"/>
      <c r="AH81" s="287"/>
      <c r="AI81" s="287"/>
      <c r="AJ81" s="287">
        <f t="shared" si="47"/>
        <v>0</v>
      </c>
      <c r="AK81" s="287"/>
      <c r="AL81" s="287"/>
      <c r="AM81" s="287"/>
      <c r="AN81" s="287">
        <f t="shared" si="48"/>
        <v>0</v>
      </c>
      <c r="AO81" s="332" t="str">
        <f>IF(ISERROR(AJ81/VLOOKUP(C81,$W$1:$X$1,2,0)),"",AJ81/VLOOKUP(C81,$W$1:$X$1,2,0))</f>
        <v/>
      </c>
      <c r="AP81" s="332" t="str">
        <f>IF(ISERROR(AN81/VLOOKUP(C81,$W$1:$X$1,2,0)),"",AN81/VLOOKUP(C81,$W$1:$X$1,2,0))</f>
        <v/>
      </c>
      <c r="AR81" s="287">
        <v>7</v>
      </c>
      <c r="AS81" s="287">
        <v>0</v>
      </c>
      <c r="AT81" s="287">
        <v>0</v>
      </c>
      <c r="AU81" s="288">
        <v>7</v>
      </c>
      <c r="AV81" s="287">
        <f t="shared" si="49"/>
        <v>-7</v>
      </c>
      <c r="AW81" s="287">
        <f t="shared" si="50"/>
        <v>0</v>
      </c>
      <c r="AX81" s="287">
        <f t="shared" si="51"/>
        <v>0</v>
      </c>
      <c r="AY81" s="287">
        <f t="shared" si="52"/>
        <v>-7</v>
      </c>
      <c r="BA81" s="287">
        <v>20</v>
      </c>
      <c r="BB81" s="287">
        <v>0</v>
      </c>
      <c r="BC81" s="287">
        <v>0</v>
      </c>
      <c r="BD81" s="288">
        <v>20</v>
      </c>
      <c r="BE81" s="287">
        <f t="shared" si="53"/>
        <v>-20</v>
      </c>
      <c r="BF81" s="287">
        <f t="shared" si="39"/>
        <v>0</v>
      </c>
      <c r="BG81" s="287">
        <f t="shared" si="40"/>
        <v>0</v>
      </c>
      <c r="BH81" s="287">
        <f t="shared" si="41"/>
        <v>-20</v>
      </c>
      <c r="BI81" s="337"/>
      <c r="BJ81" s="337"/>
      <c r="DJ81" s="338"/>
    </row>
    <row r="82" spans="1:114" ht="12.75" customHeight="1" x14ac:dyDescent="0.25">
      <c r="A82" s="328" t="str">
        <f t="shared" si="42"/>
        <v>Hotel NameJun-23</v>
      </c>
      <c r="B82" s="328" t="str">
        <f t="shared" si="43"/>
        <v>Hotel Name45097</v>
      </c>
      <c r="C82" s="329" t="s">
        <v>183</v>
      </c>
      <c r="D82" s="330" t="str">
        <f t="shared" si="44"/>
        <v>Jun-23</v>
      </c>
      <c r="E82" s="330" t="s">
        <v>51</v>
      </c>
      <c r="F82" s="330">
        <v>45097</v>
      </c>
      <c r="G82" s="331">
        <f t="shared" si="45"/>
        <v>3</v>
      </c>
      <c r="H82" s="287"/>
      <c r="I82" s="287"/>
      <c r="J82" s="287"/>
      <c r="K82" s="288">
        <f t="shared" si="54"/>
        <v>0</v>
      </c>
      <c r="L82" s="287"/>
      <c r="M82" s="287"/>
      <c r="N82" s="287"/>
      <c r="O82" s="288">
        <f t="shared" si="34"/>
        <v>0</v>
      </c>
      <c r="P82" s="332" t="str">
        <f>IF(ISERROR(K82/VLOOKUP(C82,$W$1:$X$1,2,0)),"",K82/VLOOKUP(C82,$W$1:$X$1,2,0))</f>
        <v/>
      </c>
      <c r="Q82" s="332" t="str">
        <f>IF(ISERROR(O82/VLOOKUP(C82,$W$1:$X$1,2,0)),"",O82/VLOOKUP(C82,$W$1:$X$1,2,0))</f>
        <v/>
      </c>
      <c r="R82" s="287" t="s">
        <v>11</v>
      </c>
      <c r="S82" s="287">
        <f t="shared" ref="S82:S145" si="55">N82</f>
        <v>0</v>
      </c>
      <c r="T82" s="332" t="e">
        <f>(O82+S82)/VLOOKUP(C82,$W$1:$X$1,2,0)</f>
        <v>#N/A</v>
      </c>
      <c r="U82" s="287" t="s">
        <v>11</v>
      </c>
      <c r="V82" s="333" t="b">
        <f t="shared" si="46"/>
        <v>1</v>
      </c>
      <c r="W82" s="317"/>
      <c r="X82" s="323">
        <f t="shared" si="31"/>
        <v>0</v>
      </c>
      <c r="Y82" s="323">
        <f t="shared" si="32"/>
        <v>0</v>
      </c>
      <c r="Z82" s="336"/>
      <c r="AB82" s="287">
        <f t="shared" si="35"/>
        <v>0</v>
      </c>
      <c r="AC82" s="287">
        <f t="shared" si="36"/>
        <v>0</v>
      </c>
      <c r="AD82" s="287">
        <f t="shared" si="37"/>
        <v>0</v>
      </c>
      <c r="AE82" s="287">
        <f t="shared" si="38"/>
        <v>0</v>
      </c>
      <c r="AF82" s="287"/>
      <c r="AG82" s="287"/>
      <c r="AH82" s="287"/>
      <c r="AI82" s="287"/>
      <c r="AJ82" s="287">
        <f t="shared" si="47"/>
        <v>0</v>
      </c>
      <c r="AK82" s="287"/>
      <c r="AL82" s="287"/>
      <c r="AM82" s="287"/>
      <c r="AN82" s="287">
        <f t="shared" si="48"/>
        <v>0</v>
      </c>
      <c r="AO82" s="332" t="str">
        <f>IF(ISERROR(AJ82/VLOOKUP(C82,$W$1:$X$1,2,0)),"",AJ82/VLOOKUP(C82,$W$1:$X$1,2,0))</f>
        <v/>
      </c>
      <c r="AP82" s="332" t="str">
        <f>IF(ISERROR(AN82/VLOOKUP(C82,$W$1:$X$1,2,0)),"",AN82/VLOOKUP(C82,$W$1:$X$1,2,0))</f>
        <v/>
      </c>
      <c r="AR82" s="287">
        <v>8</v>
      </c>
      <c r="AS82" s="287">
        <v>0</v>
      </c>
      <c r="AT82" s="287">
        <v>0</v>
      </c>
      <c r="AU82" s="288">
        <v>8</v>
      </c>
      <c r="AV82" s="287">
        <f t="shared" si="49"/>
        <v>-8</v>
      </c>
      <c r="AW82" s="287">
        <f t="shared" si="50"/>
        <v>0</v>
      </c>
      <c r="AX82" s="287">
        <f t="shared" si="51"/>
        <v>0</v>
      </c>
      <c r="AY82" s="287">
        <f t="shared" si="52"/>
        <v>-8</v>
      </c>
      <c r="BA82" s="287">
        <v>17</v>
      </c>
      <c r="BB82" s="287">
        <v>0</v>
      </c>
      <c r="BC82" s="287">
        <v>0</v>
      </c>
      <c r="BD82" s="288">
        <v>17</v>
      </c>
      <c r="BE82" s="287">
        <f t="shared" si="53"/>
        <v>-17</v>
      </c>
      <c r="BF82" s="287">
        <f t="shared" si="39"/>
        <v>0</v>
      </c>
      <c r="BG82" s="287">
        <f t="shared" si="40"/>
        <v>0</v>
      </c>
      <c r="BH82" s="287">
        <f t="shared" si="41"/>
        <v>-17</v>
      </c>
      <c r="BI82" s="337"/>
      <c r="BJ82" s="337"/>
      <c r="DJ82" s="338"/>
    </row>
    <row r="83" spans="1:114" ht="12.75" customHeight="1" x14ac:dyDescent="0.25">
      <c r="A83" s="328" t="str">
        <f t="shared" si="42"/>
        <v>Hotel NameJun-23</v>
      </c>
      <c r="B83" s="328" t="str">
        <f t="shared" si="43"/>
        <v>Hotel Name45098</v>
      </c>
      <c r="C83" s="329" t="s">
        <v>183</v>
      </c>
      <c r="D83" s="330" t="str">
        <f t="shared" si="44"/>
        <v>Jun-23</v>
      </c>
      <c r="E83" s="330" t="s">
        <v>51</v>
      </c>
      <c r="F83" s="330">
        <v>45098</v>
      </c>
      <c r="G83" s="331">
        <f t="shared" si="45"/>
        <v>4</v>
      </c>
      <c r="H83" s="287"/>
      <c r="I83" s="287"/>
      <c r="J83" s="287"/>
      <c r="K83" s="288">
        <f t="shared" si="54"/>
        <v>0</v>
      </c>
      <c r="L83" s="287"/>
      <c r="M83" s="287"/>
      <c r="N83" s="287"/>
      <c r="O83" s="288">
        <f t="shared" si="34"/>
        <v>0</v>
      </c>
      <c r="P83" s="332" t="str">
        <f>IF(ISERROR(K83/VLOOKUP(C83,$W$1:$X$1,2,0)),"",K83/VLOOKUP(C83,$W$1:$X$1,2,0))</f>
        <v/>
      </c>
      <c r="Q83" s="332" t="str">
        <f>IF(ISERROR(O83/VLOOKUP(C83,$W$1:$X$1,2,0)),"",O83/VLOOKUP(C83,$W$1:$X$1,2,0))</f>
        <v/>
      </c>
      <c r="R83" s="287" t="s">
        <v>11</v>
      </c>
      <c r="S83" s="287">
        <f t="shared" si="55"/>
        <v>0</v>
      </c>
      <c r="T83" s="332" t="e">
        <f>(O83+S83)/VLOOKUP(C83,$W$1:$X$1,2,0)</f>
        <v>#N/A</v>
      </c>
      <c r="U83" s="287" t="s">
        <v>11</v>
      </c>
      <c r="V83" s="333" t="b">
        <f t="shared" si="46"/>
        <v>1</v>
      </c>
      <c r="W83" s="317"/>
      <c r="X83" s="323">
        <f t="shared" si="31"/>
        <v>0</v>
      </c>
      <c r="Y83" s="323">
        <f t="shared" si="32"/>
        <v>0</v>
      </c>
      <c r="Z83" s="336"/>
      <c r="AB83" s="287">
        <f t="shared" si="35"/>
        <v>0</v>
      </c>
      <c r="AC83" s="287">
        <f t="shared" si="36"/>
        <v>0</v>
      </c>
      <c r="AD83" s="287">
        <f t="shared" si="37"/>
        <v>0</v>
      </c>
      <c r="AE83" s="287">
        <f t="shared" si="38"/>
        <v>0</v>
      </c>
      <c r="AF83" s="287"/>
      <c r="AG83" s="287"/>
      <c r="AH83" s="287"/>
      <c r="AI83" s="287"/>
      <c r="AJ83" s="287">
        <f t="shared" si="47"/>
        <v>0</v>
      </c>
      <c r="AK83" s="287"/>
      <c r="AL83" s="287"/>
      <c r="AM83" s="287"/>
      <c r="AN83" s="287">
        <f t="shared" si="48"/>
        <v>0</v>
      </c>
      <c r="AO83" s="332" t="str">
        <f>IF(ISERROR(AJ83/VLOOKUP(C83,$W$1:$X$1,2,0)),"",AJ83/VLOOKUP(C83,$W$1:$X$1,2,0))</f>
        <v/>
      </c>
      <c r="AP83" s="332" t="str">
        <f>IF(ISERROR(AN83/VLOOKUP(C83,$W$1:$X$1,2,0)),"",AN83/VLOOKUP(C83,$W$1:$X$1,2,0))</f>
        <v/>
      </c>
      <c r="AR83" s="287">
        <v>9</v>
      </c>
      <c r="AS83" s="287">
        <v>0</v>
      </c>
      <c r="AT83" s="287">
        <v>0</v>
      </c>
      <c r="AU83" s="288">
        <v>9</v>
      </c>
      <c r="AV83" s="287">
        <f t="shared" si="49"/>
        <v>-9</v>
      </c>
      <c r="AW83" s="287">
        <f t="shared" si="50"/>
        <v>0</v>
      </c>
      <c r="AX83" s="287">
        <f t="shared" si="51"/>
        <v>0</v>
      </c>
      <c r="AY83" s="287">
        <f t="shared" si="52"/>
        <v>-9</v>
      </c>
      <c r="BA83" s="287">
        <v>20</v>
      </c>
      <c r="BB83" s="287">
        <v>0</v>
      </c>
      <c r="BC83" s="287">
        <v>0</v>
      </c>
      <c r="BD83" s="288">
        <v>20</v>
      </c>
      <c r="BE83" s="287">
        <f t="shared" si="53"/>
        <v>-20</v>
      </c>
      <c r="BF83" s="287">
        <f t="shared" si="39"/>
        <v>0</v>
      </c>
      <c r="BG83" s="287">
        <f t="shared" si="40"/>
        <v>0</v>
      </c>
      <c r="BH83" s="287">
        <f t="shared" si="41"/>
        <v>-20</v>
      </c>
      <c r="BI83" s="337"/>
      <c r="BJ83" s="337"/>
      <c r="DJ83" s="338"/>
    </row>
    <row r="84" spans="1:114" ht="12.75" customHeight="1" x14ac:dyDescent="0.25">
      <c r="A84" s="328" t="str">
        <f t="shared" si="42"/>
        <v>Hotel NameJun-23</v>
      </c>
      <c r="B84" s="328" t="str">
        <f t="shared" si="43"/>
        <v>Hotel Name45099</v>
      </c>
      <c r="C84" s="329" t="s">
        <v>183</v>
      </c>
      <c r="D84" s="330" t="str">
        <f t="shared" si="44"/>
        <v>Jun-23</v>
      </c>
      <c r="E84" s="330" t="s">
        <v>51</v>
      </c>
      <c r="F84" s="330">
        <v>45099</v>
      </c>
      <c r="G84" s="331">
        <f t="shared" si="45"/>
        <v>5</v>
      </c>
      <c r="H84" s="287"/>
      <c r="I84" s="287"/>
      <c r="J84" s="287"/>
      <c r="K84" s="288">
        <f t="shared" si="54"/>
        <v>0</v>
      </c>
      <c r="L84" s="287"/>
      <c r="M84" s="287"/>
      <c r="N84" s="287"/>
      <c r="O84" s="288">
        <f t="shared" si="34"/>
        <v>0</v>
      </c>
      <c r="P84" s="332" t="str">
        <f>IF(ISERROR(K84/VLOOKUP(C84,$W$1:$X$1,2,0)),"",K84/VLOOKUP(C84,$W$1:$X$1,2,0))</f>
        <v/>
      </c>
      <c r="Q84" s="332" t="str">
        <f>IF(ISERROR(O84/VLOOKUP(C84,$W$1:$X$1,2,0)),"",O84/VLOOKUP(C84,$W$1:$X$1,2,0))</f>
        <v/>
      </c>
      <c r="R84" s="287" t="s">
        <v>11</v>
      </c>
      <c r="S84" s="287">
        <f t="shared" si="55"/>
        <v>0</v>
      </c>
      <c r="T84" s="332" t="e">
        <f>(O84+S84)/VLOOKUP(C84,$W$1:$X$1,2,0)</f>
        <v>#N/A</v>
      </c>
      <c r="U84" s="287" t="s">
        <v>11</v>
      </c>
      <c r="V84" s="333" t="b">
        <f t="shared" si="46"/>
        <v>1</v>
      </c>
      <c r="W84" s="317"/>
      <c r="X84" s="323">
        <f t="shared" si="31"/>
        <v>0</v>
      </c>
      <c r="Y84" s="323">
        <f t="shared" si="32"/>
        <v>0</v>
      </c>
      <c r="Z84" s="336"/>
      <c r="AB84" s="287">
        <f t="shared" si="35"/>
        <v>0</v>
      </c>
      <c r="AC84" s="287">
        <f t="shared" si="36"/>
        <v>0</v>
      </c>
      <c r="AD84" s="287">
        <f t="shared" si="37"/>
        <v>0</v>
      </c>
      <c r="AE84" s="287">
        <f t="shared" si="38"/>
        <v>0</v>
      </c>
      <c r="AF84" s="287"/>
      <c r="AG84" s="287"/>
      <c r="AH84" s="287"/>
      <c r="AI84" s="287"/>
      <c r="AJ84" s="287">
        <f t="shared" si="47"/>
        <v>0</v>
      </c>
      <c r="AK84" s="287"/>
      <c r="AL84" s="287"/>
      <c r="AM84" s="287"/>
      <c r="AN84" s="287">
        <f t="shared" si="48"/>
        <v>0</v>
      </c>
      <c r="AO84" s="332" t="str">
        <f>IF(ISERROR(AJ84/VLOOKUP(C84,$W$1:$X$1,2,0)),"",AJ84/VLOOKUP(C84,$W$1:$X$1,2,0))</f>
        <v/>
      </c>
      <c r="AP84" s="332" t="str">
        <f>IF(ISERROR(AN84/VLOOKUP(C84,$W$1:$X$1,2,0)),"",AN84/VLOOKUP(C84,$W$1:$X$1,2,0))</f>
        <v/>
      </c>
      <c r="AR84" s="287">
        <v>7</v>
      </c>
      <c r="AS84" s="287">
        <v>0</v>
      </c>
      <c r="AT84" s="287">
        <v>0</v>
      </c>
      <c r="AU84" s="288">
        <v>7</v>
      </c>
      <c r="AV84" s="287">
        <f t="shared" si="49"/>
        <v>-7</v>
      </c>
      <c r="AW84" s="287">
        <f t="shared" si="50"/>
        <v>0</v>
      </c>
      <c r="AX84" s="287">
        <f t="shared" si="51"/>
        <v>0</v>
      </c>
      <c r="AY84" s="287">
        <f t="shared" si="52"/>
        <v>-7</v>
      </c>
      <c r="BA84" s="287">
        <v>19</v>
      </c>
      <c r="BB84" s="287">
        <v>0</v>
      </c>
      <c r="BC84" s="287">
        <v>0</v>
      </c>
      <c r="BD84" s="288">
        <v>19</v>
      </c>
      <c r="BE84" s="287">
        <f t="shared" si="53"/>
        <v>-19</v>
      </c>
      <c r="BF84" s="287">
        <f t="shared" si="39"/>
        <v>0</v>
      </c>
      <c r="BG84" s="287">
        <f t="shared" si="40"/>
        <v>0</v>
      </c>
      <c r="BH84" s="287">
        <f t="shared" si="41"/>
        <v>-19</v>
      </c>
      <c r="BI84" s="337"/>
      <c r="BJ84" s="337"/>
      <c r="DJ84" s="338"/>
    </row>
    <row r="85" spans="1:114" ht="12.75" customHeight="1" x14ac:dyDescent="0.25">
      <c r="A85" s="328" t="str">
        <f t="shared" si="42"/>
        <v>Hotel NameJun-23</v>
      </c>
      <c r="B85" s="328" t="str">
        <f t="shared" si="43"/>
        <v>Hotel Name45100</v>
      </c>
      <c r="C85" s="329" t="s">
        <v>183</v>
      </c>
      <c r="D85" s="330" t="str">
        <f t="shared" si="44"/>
        <v>Jun-23</v>
      </c>
      <c r="E85" s="330" t="s">
        <v>51</v>
      </c>
      <c r="F85" s="330">
        <v>45100</v>
      </c>
      <c r="G85" s="331">
        <f t="shared" si="45"/>
        <v>6</v>
      </c>
      <c r="H85" s="287"/>
      <c r="I85" s="287"/>
      <c r="J85" s="287"/>
      <c r="K85" s="288">
        <f t="shared" si="54"/>
        <v>0</v>
      </c>
      <c r="L85" s="287"/>
      <c r="M85" s="287"/>
      <c r="N85" s="287"/>
      <c r="O85" s="288">
        <f t="shared" si="34"/>
        <v>0</v>
      </c>
      <c r="P85" s="332" t="str">
        <f>IF(ISERROR(K85/VLOOKUP(C85,$W$1:$X$1,2,0)),"",K85/VLOOKUP(C85,$W$1:$X$1,2,0))</f>
        <v/>
      </c>
      <c r="Q85" s="332" t="str">
        <f>IF(ISERROR(O85/VLOOKUP(C85,$W$1:$X$1,2,0)),"",O85/VLOOKUP(C85,$W$1:$X$1,2,0))</f>
        <v/>
      </c>
      <c r="R85" s="287" t="s">
        <v>11</v>
      </c>
      <c r="S85" s="287">
        <f t="shared" si="55"/>
        <v>0</v>
      </c>
      <c r="T85" s="332" t="e">
        <f>(O85+S85)/VLOOKUP(C85,$W$1:$X$1,2,0)</f>
        <v>#N/A</v>
      </c>
      <c r="U85" s="287" t="s">
        <v>11</v>
      </c>
      <c r="V85" s="333" t="b">
        <f t="shared" si="46"/>
        <v>1</v>
      </c>
      <c r="W85" s="317"/>
      <c r="X85" s="323">
        <f t="shared" si="31"/>
        <v>0</v>
      </c>
      <c r="Y85" s="323">
        <f t="shared" si="32"/>
        <v>0</v>
      </c>
      <c r="Z85" s="336"/>
      <c r="AB85" s="287">
        <f t="shared" si="35"/>
        <v>0</v>
      </c>
      <c r="AC85" s="287">
        <f t="shared" si="36"/>
        <v>0</v>
      </c>
      <c r="AD85" s="287">
        <f t="shared" si="37"/>
        <v>0</v>
      </c>
      <c r="AE85" s="287">
        <f t="shared" si="38"/>
        <v>0</v>
      </c>
      <c r="AF85" s="287"/>
      <c r="AG85" s="287"/>
      <c r="AH85" s="287"/>
      <c r="AI85" s="287"/>
      <c r="AJ85" s="287">
        <f t="shared" si="47"/>
        <v>0</v>
      </c>
      <c r="AK85" s="287"/>
      <c r="AL85" s="287"/>
      <c r="AM85" s="287"/>
      <c r="AN85" s="287">
        <f t="shared" si="48"/>
        <v>0</v>
      </c>
      <c r="AO85" s="332" t="str">
        <f>IF(ISERROR(AJ85/VLOOKUP(C85,$W$1:$X$1,2,0)),"",AJ85/VLOOKUP(C85,$W$1:$X$1,2,0))</f>
        <v/>
      </c>
      <c r="AP85" s="332" t="str">
        <f>IF(ISERROR(AN85/VLOOKUP(C85,$W$1:$X$1,2,0)),"",AN85/VLOOKUP(C85,$W$1:$X$1,2,0))</f>
        <v/>
      </c>
      <c r="AR85" s="287">
        <v>7</v>
      </c>
      <c r="AS85" s="287">
        <v>0</v>
      </c>
      <c r="AT85" s="287">
        <v>0</v>
      </c>
      <c r="AU85" s="288">
        <v>7</v>
      </c>
      <c r="AV85" s="287">
        <f t="shared" si="49"/>
        <v>-7</v>
      </c>
      <c r="AW85" s="287">
        <f t="shared" si="50"/>
        <v>0</v>
      </c>
      <c r="AX85" s="287">
        <f t="shared" si="51"/>
        <v>0</v>
      </c>
      <c r="AY85" s="287">
        <f t="shared" si="52"/>
        <v>-7</v>
      </c>
      <c r="BA85" s="287">
        <v>19</v>
      </c>
      <c r="BB85" s="287">
        <v>0</v>
      </c>
      <c r="BC85" s="287">
        <v>0</v>
      </c>
      <c r="BD85" s="288">
        <v>19</v>
      </c>
      <c r="BE85" s="287">
        <f t="shared" si="53"/>
        <v>-19</v>
      </c>
      <c r="BF85" s="287">
        <f t="shared" si="39"/>
        <v>0</v>
      </c>
      <c r="BG85" s="287">
        <f t="shared" si="40"/>
        <v>0</v>
      </c>
      <c r="BH85" s="287">
        <f t="shared" si="41"/>
        <v>-19</v>
      </c>
      <c r="BI85" s="337"/>
      <c r="BJ85" s="337"/>
      <c r="DJ85" s="338"/>
    </row>
    <row r="86" spans="1:114" ht="12.75" customHeight="1" x14ac:dyDescent="0.25">
      <c r="A86" s="328" t="str">
        <f t="shared" si="42"/>
        <v>Hotel NameJun-23</v>
      </c>
      <c r="B86" s="328" t="str">
        <f t="shared" si="43"/>
        <v>Hotel Name45101</v>
      </c>
      <c r="C86" s="329" t="s">
        <v>183</v>
      </c>
      <c r="D86" s="330" t="str">
        <f t="shared" si="44"/>
        <v>Jun-23</v>
      </c>
      <c r="E86" s="330" t="s">
        <v>51</v>
      </c>
      <c r="F86" s="330">
        <v>45101</v>
      </c>
      <c r="G86" s="331">
        <f t="shared" si="45"/>
        <v>7</v>
      </c>
      <c r="H86" s="287"/>
      <c r="I86" s="287"/>
      <c r="J86" s="287"/>
      <c r="K86" s="288">
        <f t="shared" si="54"/>
        <v>0</v>
      </c>
      <c r="L86" s="287"/>
      <c r="M86" s="287"/>
      <c r="N86" s="287"/>
      <c r="O86" s="288">
        <f t="shared" si="34"/>
        <v>0</v>
      </c>
      <c r="P86" s="332" t="str">
        <f>IF(ISERROR(K86/VLOOKUP(C86,$W$1:$X$1,2,0)),"",K86/VLOOKUP(C86,$W$1:$X$1,2,0))</f>
        <v/>
      </c>
      <c r="Q86" s="332" t="str">
        <f>IF(ISERROR(O86/VLOOKUP(C86,$W$1:$X$1,2,0)),"",O86/VLOOKUP(C86,$W$1:$X$1,2,0))</f>
        <v/>
      </c>
      <c r="R86" s="287" t="s">
        <v>11</v>
      </c>
      <c r="S86" s="287">
        <f t="shared" si="55"/>
        <v>0</v>
      </c>
      <c r="T86" s="332" t="e">
        <f>(O86+S86)/VLOOKUP(C86,$W$1:$X$1,2,0)</f>
        <v>#N/A</v>
      </c>
      <c r="U86" s="287" t="s">
        <v>11</v>
      </c>
      <c r="V86" s="333" t="b">
        <f t="shared" si="46"/>
        <v>1</v>
      </c>
      <c r="W86" s="317"/>
      <c r="X86" s="323">
        <f t="shared" si="31"/>
        <v>0</v>
      </c>
      <c r="Y86" s="323">
        <f t="shared" si="32"/>
        <v>0</v>
      </c>
      <c r="Z86" s="336"/>
      <c r="AB86" s="287">
        <f t="shared" si="35"/>
        <v>0</v>
      </c>
      <c r="AC86" s="287">
        <f t="shared" si="36"/>
        <v>0</v>
      </c>
      <c r="AD86" s="287">
        <f t="shared" si="37"/>
        <v>0</v>
      </c>
      <c r="AE86" s="287">
        <f t="shared" si="38"/>
        <v>0</v>
      </c>
      <c r="AF86" s="287"/>
      <c r="AG86" s="287"/>
      <c r="AH86" s="287"/>
      <c r="AI86" s="287"/>
      <c r="AJ86" s="287">
        <f t="shared" si="47"/>
        <v>0</v>
      </c>
      <c r="AK86" s="287"/>
      <c r="AL86" s="287"/>
      <c r="AM86" s="287"/>
      <c r="AN86" s="287">
        <f t="shared" si="48"/>
        <v>0</v>
      </c>
      <c r="AO86" s="332" t="str">
        <f>IF(ISERROR(AJ86/VLOOKUP(C86,$W$1:$X$1,2,0)),"",AJ86/VLOOKUP(C86,$W$1:$X$1,2,0))</f>
        <v/>
      </c>
      <c r="AP86" s="332" t="str">
        <f>IF(ISERROR(AN86/VLOOKUP(C86,$W$1:$X$1,2,0)),"",AN86/VLOOKUP(C86,$W$1:$X$1,2,0))</f>
        <v/>
      </c>
      <c r="AR86" s="287">
        <v>6</v>
      </c>
      <c r="AS86" s="287">
        <v>0</v>
      </c>
      <c r="AT86" s="287">
        <v>0</v>
      </c>
      <c r="AU86" s="288">
        <v>6</v>
      </c>
      <c r="AV86" s="287">
        <f t="shared" si="49"/>
        <v>-6</v>
      </c>
      <c r="AW86" s="287">
        <f t="shared" si="50"/>
        <v>0</v>
      </c>
      <c r="AX86" s="287">
        <f t="shared" si="51"/>
        <v>0</v>
      </c>
      <c r="AY86" s="287">
        <f t="shared" si="52"/>
        <v>-6</v>
      </c>
      <c r="BA86" s="287">
        <v>22</v>
      </c>
      <c r="BB86" s="287">
        <v>0</v>
      </c>
      <c r="BC86" s="287">
        <v>0</v>
      </c>
      <c r="BD86" s="288">
        <v>22</v>
      </c>
      <c r="BE86" s="287">
        <f t="shared" si="53"/>
        <v>-22</v>
      </c>
      <c r="BF86" s="287">
        <f t="shared" si="39"/>
        <v>0</v>
      </c>
      <c r="BG86" s="287">
        <f t="shared" si="40"/>
        <v>0</v>
      </c>
      <c r="BH86" s="287">
        <f t="shared" si="41"/>
        <v>-22</v>
      </c>
      <c r="BI86" s="337"/>
      <c r="BJ86" s="337"/>
      <c r="DJ86" s="338"/>
    </row>
    <row r="87" spans="1:114" ht="12.75" customHeight="1" x14ac:dyDescent="0.25">
      <c r="A87" s="328" t="str">
        <f t="shared" si="42"/>
        <v>Hotel NameJun-23</v>
      </c>
      <c r="B87" s="328" t="str">
        <f t="shared" si="43"/>
        <v>Hotel Name45102</v>
      </c>
      <c r="C87" s="329" t="s">
        <v>183</v>
      </c>
      <c r="D87" s="330" t="str">
        <f t="shared" si="44"/>
        <v>Jun-23</v>
      </c>
      <c r="E87" s="330" t="s">
        <v>51</v>
      </c>
      <c r="F87" s="330">
        <v>45102</v>
      </c>
      <c r="G87" s="331">
        <f t="shared" si="45"/>
        <v>1</v>
      </c>
      <c r="H87" s="287"/>
      <c r="I87" s="287"/>
      <c r="J87" s="287"/>
      <c r="K87" s="288">
        <f t="shared" si="54"/>
        <v>0</v>
      </c>
      <c r="L87" s="287"/>
      <c r="M87" s="287"/>
      <c r="N87" s="287"/>
      <c r="O87" s="288">
        <f t="shared" si="34"/>
        <v>0</v>
      </c>
      <c r="P87" s="332" t="str">
        <f>IF(ISERROR(K87/VLOOKUP(C87,$W$1:$X$1,2,0)),"",K87/VLOOKUP(C87,$W$1:$X$1,2,0))</f>
        <v/>
      </c>
      <c r="Q87" s="332" t="str">
        <f>IF(ISERROR(O87/VLOOKUP(C87,$W$1:$X$1,2,0)),"",O87/VLOOKUP(C87,$W$1:$X$1,2,0))</f>
        <v/>
      </c>
      <c r="R87" s="287" t="s">
        <v>11</v>
      </c>
      <c r="S87" s="287">
        <f t="shared" si="55"/>
        <v>0</v>
      </c>
      <c r="T87" s="332" t="e">
        <f>(O87+S87)/VLOOKUP(C87,$W$1:$X$1,2,0)</f>
        <v>#N/A</v>
      </c>
      <c r="U87" s="287" t="s">
        <v>11</v>
      </c>
      <c r="V87" s="333" t="b">
        <f t="shared" si="46"/>
        <v>1</v>
      </c>
      <c r="W87" s="317"/>
      <c r="X87" s="323">
        <f t="shared" si="31"/>
        <v>0</v>
      </c>
      <c r="Y87" s="323">
        <f t="shared" si="32"/>
        <v>0</v>
      </c>
      <c r="Z87" s="336"/>
      <c r="AB87" s="287">
        <f t="shared" si="35"/>
        <v>0</v>
      </c>
      <c r="AC87" s="287">
        <f t="shared" si="36"/>
        <v>0</v>
      </c>
      <c r="AD87" s="287">
        <f t="shared" si="37"/>
        <v>0</v>
      </c>
      <c r="AE87" s="287">
        <f t="shared" si="38"/>
        <v>0</v>
      </c>
      <c r="AF87" s="287"/>
      <c r="AG87" s="287"/>
      <c r="AH87" s="287"/>
      <c r="AI87" s="287"/>
      <c r="AJ87" s="287">
        <f t="shared" si="47"/>
        <v>0</v>
      </c>
      <c r="AK87" s="287"/>
      <c r="AL87" s="287"/>
      <c r="AM87" s="287"/>
      <c r="AN87" s="287">
        <f t="shared" si="48"/>
        <v>0</v>
      </c>
      <c r="AO87" s="332" t="str">
        <f>IF(ISERROR(AJ87/VLOOKUP(C87,$W$1:$X$1,2,0)),"",AJ87/VLOOKUP(C87,$W$1:$X$1,2,0))</f>
        <v/>
      </c>
      <c r="AP87" s="332" t="str">
        <f>IF(ISERROR(AN87/VLOOKUP(C87,$W$1:$X$1,2,0)),"",AN87/VLOOKUP(C87,$W$1:$X$1,2,0))</f>
        <v/>
      </c>
      <c r="AR87" s="287">
        <v>7</v>
      </c>
      <c r="AS87" s="287">
        <v>0</v>
      </c>
      <c r="AT87" s="287">
        <v>0</v>
      </c>
      <c r="AU87" s="288">
        <v>7</v>
      </c>
      <c r="AV87" s="287">
        <f t="shared" si="49"/>
        <v>-7</v>
      </c>
      <c r="AW87" s="287">
        <f t="shared" si="50"/>
        <v>0</v>
      </c>
      <c r="AX87" s="287">
        <f t="shared" si="51"/>
        <v>0</v>
      </c>
      <c r="AY87" s="287">
        <f t="shared" si="52"/>
        <v>-7</v>
      </c>
      <c r="BA87" s="287">
        <v>23</v>
      </c>
      <c r="BB87" s="287">
        <v>0</v>
      </c>
      <c r="BC87" s="287">
        <v>0</v>
      </c>
      <c r="BD87" s="288">
        <v>23</v>
      </c>
      <c r="BE87" s="287">
        <f t="shared" si="53"/>
        <v>-23</v>
      </c>
      <c r="BF87" s="287">
        <f t="shared" si="39"/>
        <v>0</v>
      </c>
      <c r="BG87" s="287">
        <f t="shared" si="40"/>
        <v>0</v>
      </c>
      <c r="BH87" s="287">
        <f t="shared" si="41"/>
        <v>-23</v>
      </c>
      <c r="BI87" s="337"/>
      <c r="BJ87" s="337"/>
      <c r="DJ87" s="338"/>
    </row>
    <row r="88" spans="1:114" ht="12.75" customHeight="1" x14ac:dyDescent="0.25">
      <c r="A88" s="328" t="str">
        <f t="shared" si="42"/>
        <v>Hotel NameJun-23</v>
      </c>
      <c r="B88" s="328" t="str">
        <f t="shared" si="43"/>
        <v>Hotel Name45103</v>
      </c>
      <c r="C88" s="329" t="s">
        <v>183</v>
      </c>
      <c r="D88" s="330" t="str">
        <f t="shared" si="44"/>
        <v>Jun-23</v>
      </c>
      <c r="E88" s="330" t="s">
        <v>51</v>
      </c>
      <c r="F88" s="330">
        <v>45103</v>
      </c>
      <c r="G88" s="331">
        <f t="shared" si="45"/>
        <v>2</v>
      </c>
      <c r="H88" s="287"/>
      <c r="I88" s="287"/>
      <c r="J88" s="287"/>
      <c r="K88" s="288">
        <f t="shared" si="54"/>
        <v>0</v>
      </c>
      <c r="L88" s="287"/>
      <c r="M88" s="287"/>
      <c r="N88" s="287"/>
      <c r="O88" s="288">
        <f t="shared" si="34"/>
        <v>0</v>
      </c>
      <c r="P88" s="332" t="str">
        <f>IF(ISERROR(K88/VLOOKUP(C88,$W$1:$X$1,2,0)),"",K88/VLOOKUP(C88,$W$1:$X$1,2,0))</f>
        <v/>
      </c>
      <c r="Q88" s="332" t="str">
        <f>IF(ISERROR(O88/VLOOKUP(C88,$W$1:$X$1,2,0)),"",O88/VLOOKUP(C88,$W$1:$X$1,2,0))</f>
        <v/>
      </c>
      <c r="R88" s="287" t="s">
        <v>11</v>
      </c>
      <c r="S88" s="287">
        <f t="shared" si="55"/>
        <v>0</v>
      </c>
      <c r="T88" s="332" t="e">
        <f>(O88+S88)/VLOOKUP(C88,$W$1:$X$1,2,0)</f>
        <v>#N/A</v>
      </c>
      <c r="U88" s="287" t="s">
        <v>11</v>
      </c>
      <c r="V88" s="333" t="b">
        <f t="shared" si="46"/>
        <v>1</v>
      </c>
      <c r="W88" s="317"/>
      <c r="X88" s="323">
        <f t="shared" si="31"/>
        <v>0</v>
      </c>
      <c r="Y88" s="323">
        <f t="shared" si="32"/>
        <v>0</v>
      </c>
      <c r="Z88" s="336"/>
      <c r="AB88" s="287">
        <f t="shared" si="35"/>
        <v>0</v>
      </c>
      <c r="AC88" s="287">
        <f t="shared" si="36"/>
        <v>0</v>
      </c>
      <c r="AD88" s="287">
        <f t="shared" si="37"/>
        <v>0</v>
      </c>
      <c r="AE88" s="287">
        <f t="shared" si="38"/>
        <v>0</v>
      </c>
      <c r="AF88" s="287"/>
      <c r="AG88" s="287"/>
      <c r="AH88" s="287"/>
      <c r="AI88" s="287"/>
      <c r="AJ88" s="287">
        <f t="shared" si="47"/>
        <v>0</v>
      </c>
      <c r="AK88" s="287"/>
      <c r="AL88" s="287"/>
      <c r="AM88" s="287"/>
      <c r="AN88" s="287">
        <f t="shared" si="48"/>
        <v>0</v>
      </c>
      <c r="AO88" s="332" t="str">
        <f>IF(ISERROR(AJ88/VLOOKUP(C88,$W$1:$X$1,2,0)),"",AJ88/VLOOKUP(C88,$W$1:$X$1,2,0))</f>
        <v/>
      </c>
      <c r="AP88" s="332" t="str">
        <f>IF(ISERROR(AN88/VLOOKUP(C88,$W$1:$X$1,2,0)),"",AN88/VLOOKUP(C88,$W$1:$X$1,2,0))</f>
        <v/>
      </c>
      <c r="AR88" s="287">
        <v>8</v>
      </c>
      <c r="AS88" s="287">
        <v>0</v>
      </c>
      <c r="AT88" s="287">
        <v>0</v>
      </c>
      <c r="AU88" s="288">
        <v>8</v>
      </c>
      <c r="AV88" s="287">
        <f t="shared" si="49"/>
        <v>-8</v>
      </c>
      <c r="AW88" s="287">
        <f t="shared" si="50"/>
        <v>0</v>
      </c>
      <c r="AX88" s="287">
        <f t="shared" si="51"/>
        <v>0</v>
      </c>
      <c r="AY88" s="287">
        <f t="shared" si="52"/>
        <v>-8</v>
      </c>
      <c r="BA88" s="287">
        <v>22</v>
      </c>
      <c r="BB88" s="287">
        <v>0</v>
      </c>
      <c r="BC88" s="287">
        <v>0</v>
      </c>
      <c r="BD88" s="288">
        <v>22</v>
      </c>
      <c r="BE88" s="287">
        <f t="shared" si="53"/>
        <v>-22</v>
      </c>
      <c r="BF88" s="287">
        <f t="shared" si="39"/>
        <v>0</v>
      </c>
      <c r="BG88" s="287">
        <f t="shared" si="40"/>
        <v>0</v>
      </c>
      <c r="BH88" s="287">
        <f t="shared" si="41"/>
        <v>-22</v>
      </c>
      <c r="BI88" s="337"/>
      <c r="BJ88" s="337"/>
      <c r="DJ88" s="338"/>
    </row>
    <row r="89" spans="1:114" ht="12.75" customHeight="1" x14ac:dyDescent="0.25">
      <c r="A89" s="328" t="str">
        <f t="shared" si="42"/>
        <v>Hotel NameJun-23</v>
      </c>
      <c r="B89" s="328" t="str">
        <f t="shared" si="43"/>
        <v>Hotel Name45104</v>
      </c>
      <c r="C89" s="329" t="s">
        <v>183</v>
      </c>
      <c r="D89" s="330" t="str">
        <f t="shared" si="44"/>
        <v>Jun-23</v>
      </c>
      <c r="E89" s="330" t="s">
        <v>51</v>
      </c>
      <c r="F89" s="330">
        <v>45104</v>
      </c>
      <c r="G89" s="331">
        <f t="shared" si="45"/>
        <v>3</v>
      </c>
      <c r="H89" s="287"/>
      <c r="I89" s="287"/>
      <c r="J89" s="287"/>
      <c r="K89" s="288">
        <f t="shared" si="54"/>
        <v>0</v>
      </c>
      <c r="L89" s="287"/>
      <c r="M89" s="287"/>
      <c r="N89" s="287"/>
      <c r="O89" s="288">
        <f t="shared" si="34"/>
        <v>0</v>
      </c>
      <c r="P89" s="332" t="str">
        <f>IF(ISERROR(K89/VLOOKUP(C89,$W$1:$X$1,2,0)),"",K89/VLOOKUP(C89,$W$1:$X$1,2,0))</f>
        <v/>
      </c>
      <c r="Q89" s="332" t="str">
        <f>IF(ISERROR(O89/VLOOKUP(C89,$W$1:$X$1,2,0)),"",O89/VLOOKUP(C89,$W$1:$X$1,2,0))</f>
        <v/>
      </c>
      <c r="R89" s="287" t="s">
        <v>11</v>
      </c>
      <c r="S89" s="287">
        <f t="shared" si="55"/>
        <v>0</v>
      </c>
      <c r="T89" s="332" t="e">
        <f>(O89+S89)/VLOOKUP(C89,$W$1:$X$1,2,0)</f>
        <v>#N/A</v>
      </c>
      <c r="U89" s="287" t="s">
        <v>11</v>
      </c>
      <c r="V89" s="333" t="b">
        <f t="shared" si="46"/>
        <v>1</v>
      </c>
      <c r="W89" s="317"/>
      <c r="X89" s="323">
        <f t="shared" si="31"/>
        <v>0</v>
      </c>
      <c r="Y89" s="323">
        <f t="shared" si="32"/>
        <v>0</v>
      </c>
      <c r="Z89" s="336"/>
      <c r="AB89" s="287">
        <f t="shared" si="35"/>
        <v>0</v>
      </c>
      <c r="AC89" s="287">
        <f t="shared" si="36"/>
        <v>0</v>
      </c>
      <c r="AD89" s="287">
        <f t="shared" si="37"/>
        <v>0</v>
      </c>
      <c r="AE89" s="287">
        <f t="shared" si="38"/>
        <v>0</v>
      </c>
      <c r="AF89" s="287"/>
      <c r="AG89" s="287"/>
      <c r="AH89" s="287"/>
      <c r="AI89" s="287"/>
      <c r="AJ89" s="287">
        <f t="shared" si="47"/>
        <v>0</v>
      </c>
      <c r="AK89" s="287"/>
      <c r="AL89" s="287"/>
      <c r="AM89" s="287"/>
      <c r="AN89" s="287">
        <f t="shared" si="48"/>
        <v>0</v>
      </c>
      <c r="AO89" s="332" t="str">
        <f>IF(ISERROR(AJ89/VLOOKUP(C89,$W$1:$X$1,2,0)),"",AJ89/VLOOKUP(C89,$W$1:$X$1,2,0))</f>
        <v/>
      </c>
      <c r="AP89" s="332" t="str">
        <f>IF(ISERROR(AN89/VLOOKUP(C89,$W$1:$X$1,2,0)),"",AN89/VLOOKUP(C89,$W$1:$X$1,2,0))</f>
        <v/>
      </c>
      <c r="AR89" s="287">
        <v>8</v>
      </c>
      <c r="AS89" s="287">
        <v>0</v>
      </c>
      <c r="AT89" s="287">
        <v>0</v>
      </c>
      <c r="AU89" s="288">
        <v>8</v>
      </c>
      <c r="AV89" s="287">
        <f t="shared" si="49"/>
        <v>-8</v>
      </c>
      <c r="AW89" s="287">
        <f t="shared" si="50"/>
        <v>0</v>
      </c>
      <c r="AX89" s="287">
        <f t="shared" si="51"/>
        <v>0</v>
      </c>
      <c r="AY89" s="287">
        <f t="shared" si="52"/>
        <v>-8</v>
      </c>
      <c r="BA89" s="287">
        <v>18</v>
      </c>
      <c r="BB89" s="287">
        <v>0</v>
      </c>
      <c r="BC89" s="287">
        <v>0</v>
      </c>
      <c r="BD89" s="288">
        <v>18</v>
      </c>
      <c r="BE89" s="287">
        <f t="shared" si="53"/>
        <v>-18</v>
      </c>
      <c r="BF89" s="287">
        <f t="shared" si="39"/>
        <v>0</v>
      </c>
      <c r="BG89" s="287">
        <f t="shared" si="40"/>
        <v>0</v>
      </c>
      <c r="BH89" s="287">
        <f t="shared" si="41"/>
        <v>-18</v>
      </c>
      <c r="BI89" s="337"/>
      <c r="BJ89" s="337"/>
      <c r="DJ89" s="338"/>
    </row>
    <row r="90" spans="1:114" ht="12.75" customHeight="1" x14ac:dyDescent="0.25">
      <c r="A90" s="328" t="str">
        <f t="shared" si="42"/>
        <v>Hotel NameJun-23</v>
      </c>
      <c r="B90" s="328" t="str">
        <f t="shared" si="43"/>
        <v>Hotel Name45105</v>
      </c>
      <c r="C90" s="329" t="s">
        <v>183</v>
      </c>
      <c r="D90" s="330" t="str">
        <f t="shared" si="44"/>
        <v>Jun-23</v>
      </c>
      <c r="E90" s="330" t="s">
        <v>51</v>
      </c>
      <c r="F90" s="330">
        <v>45105</v>
      </c>
      <c r="G90" s="331">
        <f t="shared" si="45"/>
        <v>4</v>
      </c>
      <c r="H90" s="287"/>
      <c r="I90" s="287"/>
      <c r="J90" s="287"/>
      <c r="K90" s="288">
        <f t="shared" si="54"/>
        <v>0</v>
      </c>
      <c r="L90" s="287"/>
      <c r="M90" s="287"/>
      <c r="N90" s="287"/>
      <c r="O90" s="288">
        <f t="shared" si="34"/>
        <v>0</v>
      </c>
      <c r="P90" s="332" t="str">
        <f>IF(ISERROR(K90/VLOOKUP(C90,$W$1:$X$1,2,0)),"",K90/VLOOKUP(C90,$W$1:$X$1,2,0))</f>
        <v/>
      </c>
      <c r="Q90" s="332" t="str">
        <f>IF(ISERROR(O90/VLOOKUP(C90,$W$1:$X$1,2,0)),"",O90/VLOOKUP(C90,$W$1:$X$1,2,0))</f>
        <v/>
      </c>
      <c r="R90" s="287" t="s">
        <v>11</v>
      </c>
      <c r="S90" s="287">
        <f t="shared" si="55"/>
        <v>0</v>
      </c>
      <c r="T90" s="332" t="e">
        <f>(O90+S90)/VLOOKUP(C90,$W$1:$X$1,2,0)</f>
        <v>#N/A</v>
      </c>
      <c r="U90" s="287" t="s">
        <v>11</v>
      </c>
      <c r="V90" s="333" t="b">
        <f t="shared" si="46"/>
        <v>1</v>
      </c>
      <c r="W90" s="317"/>
      <c r="X90" s="323">
        <f t="shared" si="31"/>
        <v>0</v>
      </c>
      <c r="Y90" s="323">
        <f t="shared" si="32"/>
        <v>0</v>
      </c>
      <c r="Z90" s="336"/>
      <c r="AB90" s="287">
        <f t="shared" si="35"/>
        <v>0</v>
      </c>
      <c r="AC90" s="287">
        <f t="shared" si="36"/>
        <v>0</v>
      </c>
      <c r="AD90" s="287">
        <f t="shared" si="37"/>
        <v>0</v>
      </c>
      <c r="AE90" s="287">
        <f t="shared" si="38"/>
        <v>0</v>
      </c>
      <c r="AF90" s="287"/>
      <c r="AG90" s="287"/>
      <c r="AH90" s="287"/>
      <c r="AI90" s="287"/>
      <c r="AJ90" s="287">
        <f t="shared" si="47"/>
        <v>0</v>
      </c>
      <c r="AK90" s="287"/>
      <c r="AL90" s="287"/>
      <c r="AM90" s="287"/>
      <c r="AN90" s="287">
        <f t="shared" si="48"/>
        <v>0</v>
      </c>
      <c r="AO90" s="332" t="str">
        <f>IF(ISERROR(AJ90/VLOOKUP(C90,$W$1:$X$1,2,0)),"",AJ90/VLOOKUP(C90,$W$1:$X$1,2,0))</f>
        <v/>
      </c>
      <c r="AP90" s="332" t="str">
        <f>IF(ISERROR(AN90/VLOOKUP(C90,$W$1:$X$1,2,0)),"",AN90/VLOOKUP(C90,$W$1:$X$1,2,0))</f>
        <v/>
      </c>
      <c r="AR90" s="287">
        <v>10</v>
      </c>
      <c r="AS90" s="287">
        <v>0</v>
      </c>
      <c r="AT90" s="287">
        <v>0</v>
      </c>
      <c r="AU90" s="288">
        <v>10</v>
      </c>
      <c r="AV90" s="287">
        <f t="shared" si="49"/>
        <v>-10</v>
      </c>
      <c r="AW90" s="287">
        <f t="shared" si="50"/>
        <v>0</v>
      </c>
      <c r="AX90" s="287">
        <f t="shared" si="51"/>
        <v>0</v>
      </c>
      <c r="AY90" s="287">
        <f t="shared" si="52"/>
        <v>-10</v>
      </c>
      <c r="BA90" s="287">
        <v>21</v>
      </c>
      <c r="BB90" s="287">
        <v>0</v>
      </c>
      <c r="BC90" s="287">
        <v>0</v>
      </c>
      <c r="BD90" s="288">
        <v>21</v>
      </c>
      <c r="BE90" s="287">
        <f t="shared" si="53"/>
        <v>-21</v>
      </c>
      <c r="BF90" s="287">
        <f t="shared" si="39"/>
        <v>0</v>
      </c>
      <c r="BG90" s="287">
        <f t="shared" si="40"/>
        <v>0</v>
      </c>
      <c r="BH90" s="287">
        <f t="shared" si="41"/>
        <v>-21</v>
      </c>
      <c r="BI90" s="337"/>
      <c r="BJ90" s="337"/>
      <c r="DJ90" s="338"/>
    </row>
    <row r="91" spans="1:114" ht="12.75" customHeight="1" x14ac:dyDescent="0.25">
      <c r="A91" s="328" t="str">
        <f t="shared" si="42"/>
        <v>Hotel NameJun-23</v>
      </c>
      <c r="B91" s="328" t="str">
        <f t="shared" si="43"/>
        <v>Hotel Name45106</v>
      </c>
      <c r="C91" s="329" t="s">
        <v>183</v>
      </c>
      <c r="D91" s="330" t="str">
        <f t="shared" si="44"/>
        <v>Jun-23</v>
      </c>
      <c r="E91" s="330" t="s">
        <v>51</v>
      </c>
      <c r="F91" s="330">
        <v>45106</v>
      </c>
      <c r="G91" s="331">
        <f t="shared" si="45"/>
        <v>5</v>
      </c>
      <c r="H91" s="287"/>
      <c r="I91" s="287"/>
      <c r="J91" s="287"/>
      <c r="K91" s="288">
        <f t="shared" si="54"/>
        <v>0</v>
      </c>
      <c r="L91" s="287"/>
      <c r="M91" s="287"/>
      <c r="N91" s="287"/>
      <c r="O91" s="288">
        <f t="shared" si="34"/>
        <v>0</v>
      </c>
      <c r="P91" s="332" t="str">
        <f>IF(ISERROR(K91/VLOOKUP(C91,$W$1:$X$1,2,0)),"",K91/VLOOKUP(C91,$W$1:$X$1,2,0))</f>
        <v/>
      </c>
      <c r="Q91" s="332" t="str">
        <f>IF(ISERROR(O91/VLOOKUP(C91,$W$1:$X$1,2,0)),"",O91/VLOOKUP(C91,$W$1:$X$1,2,0))</f>
        <v/>
      </c>
      <c r="R91" s="287" t="s">
        <v>11</v>
      </c>
      <c r="S91" s="287">
        <f t="shared" si="55"/>
        <v>0</v>
      </c>
      <c r="T91" s="332" t="e">
        <f>(O91+S91)/VLOOKUP(C91,$W$1:$X$1,2,0)</f>
        <v>#N/A</v>
      </c>
      <c r="U91" s="287" t="s">
        <v>11</v>
      </c>
      <c r="V91" s="333" t="b">
        <f t="shared" si="46"/>
        <v>1</v>
      </c>
      <c r="W91" s="317"/>
      <c r="X91" s="323">
        <f t="shared" si="31"/>
        <v>0</v>
      </c>
      <c r="Y91" s="323">
        <f t="shared" si="32"/>
        <v>0</v>
      </c>
      <c r="Z91" s="336"/>
      <c r="AB91" s="287">
        <f t="shared" si="35"/>
        <v>0</v>
      </c>
      <c r="AC91" s="287">
        <f t="shared" si="36"/>
        <v>0</v>
      </c>
      <c r="AD91" s="287">
        <f t="shared" si="37"/>
        <v>0</v>
      </c>
      <c r="AE91" s="287">
        <f t="shared" si="38"/>
        <v>0</v>
      </c>
      <c r="AF91" s="287"/>
      <c r="AG91" s="287"/>
      <c r="AH91" s="287"/>
      <c r="AI91" s="287"/>
      <c r="AJ91" s="287">
        <f t="shared" si="47"/>
        <v>0</v>
      </c>
      <c r="AK91" s="287"/>
      <c r="AL91" s="287"/>
      <c r="AM91" s="287"/>
      <c r="AN91" s="287">
        <f t="shared" si="48"/>
        <v>0</v>
      </c>
      <c r="AO91" s="332" t="str">
        <f>IF(ISERROR(AJ91/VLOOKUP(C91,$W$1:$X$1,2,0)),"",AJ91/VLOOKUP(C91,$W$1:$X$1,2,0))</f>
        <v/>
      </c>
      <c r="AP91" s="332" t="str">
        <f>IF(ISERROR(AN91/VLOOKUP(C91,$W$1:$X$1,2,0)),"",AN91/VLOOKUP(C91,$W$1:$X$1,2,0))</f>
        <v/>
      </c>
      <c r="AR91" s="287">
        <v>8</v>
      </c>
      <c r="AS91" s="287">
        <v>0</v>
      </c>
      <c r="AT91" s="287">
        <v>0</v>
      </c>
      <c r="AU91" s="288">
        <v>8</v>
      </c>
      <c r="AV91" s="287">
        <f t="shared" si="49"/>
        <v>-8</v>
      </c>
      <c r="AW91" s="287">
        <f t="shared" si="50"/>
        <v>0</v>
      </c>
      <c r="AX91" s="287">
        <f t="shared" si="51"/>
        <v>0</v>
      </c>
      <c r="AY91" s="287">
        <f t="shared" si="52"/>
        <v>-8</v>
      </c>
      <c r="BA91" s="287">
        <v>21</v>
      </c>
      <c r="BB91" s="287">
        <v>0</v>
      </c>
      <c r="BC91" s="287">
        <v>0</v>
      </c>
      <c r="BD91" s="288">
        <v>21</v>
      </c>
      <c r="BE91" s="287">
        <f t="shared" si="53"/>
        <v>-21</v>
      </c>
      <c r="BF91" s="287">
        <f t="shared" si="39"/>
        <v>0</v>
      </c>
      <c r="BG91" s="287">
        <f t="shared" si="40"/>
        <v>0</v>
      </c>
      <c r="BH91" s="287">
        <f t="shared" si="41"/>
        <v>-21</v>
      </c>
      <c r="BI91" s="337"/>
      <c r="BJ91" s="337"/>
      <c r="DJ91" s="338"/>
    </row>
    <row r="92" spans="1:114" ht="12.75" customHeight="1" x14ac:dyDescent="0.25">
      <c r="A92" s="328" t="str">
        <f t="shared" si="42"/>
        <v>Hotel NameJun-23</v>
      </c>
      <c r="B92" s="328" t="str">
        <f t="shared" si="43"/>
        <v>Hotel Name45107</v>
      </c>
      <c r="C92" s="329" t="s">
        <v>183</v>
      </c>
      <c r="D92" s="330" t="str">
        <f t="shared" si="44"/>
        <v>Jun-23</v>
      </c>
      <c r="E92" s="330" t="s">
        <v>51</v>
      </c>
      <c r="F92" s="330">
        <v>45107</v>
      </c>
      <c r="G92" s="331">
        <f t="shared" si="45"/>
        <v>6</v>
      </c>
      <c r="H92" s="287"/>
      <c r="I92" s="287"/>
      <c r="J92" s="287"/>
      <c r="K92" s="288">
        <f t="shared" si="54"/>
        <v>0</v>
      </c>
      <c r="L92" s="287"/>
      <c r="M92" s="287"/>
      <c r="N92" s="287"/>
      <c r="O92" s="288">
        <f t="shared" si="34"/>
        <v>0</v>
      </c>
      <c r="P92" s="332" t="str">
        <f>IF(ISERROR(K92/VLOOKUP(C92,$W$1:$X$1,2,0)),"",K92/VLOOKUP(C92,$W$1:$X$1,2,0))</f>
        <v/>
      </c>
      <c r="Q92" s="332" t="str">
        <f>IF(ISERROR(O92/VLOOKUP(C92,$W$1:$X$1,2,0)),"",O92/VLOOKUP(C92,$W$1:$X$1,2,0))</f>
        <v/>
      </c>
      <c r="R92" s="287" t="s">
        <v>11</v>
      </c>
      <c r="S92" s="287">
        <f t="shared" si="55"/>
        <v>0</v>
      </c>
      <c r="T92" s="332" t="e">
        <f>(O92+S92)/VLOOKUP(C92,$W$1:$X$1,2,0)</f>
        <v>#N/A</v>
      </c>
      <c r="U92" s="287" t="s">
        <v>11</v>
      </c>
      <c r="V92" s="333" t="b">
        <f t="shared" si="46"/>
        <v>1</v>
      </c>
      <c r="W92" s="317"/>
      <c r="X92" s="323">
        <f t="shared" si="31"/>
        <v>0</v>
      </c>
      <c r="Y92" s="323">
        <f t="shared" si="32"/>
        <v>0</v>
      </c>
      <c r="Z92" s="336"/>
      <c r="AB92" s="287">
        <f t="shared" si="35"/>
        <v>0</v>
      </c>
      <c r="AC92" s="287">
        <f t="shared" si="36"/>
        <v>0</v>
      </c>
      <c r="AD92" s="287">
        <f t="shared" si="37"/>
        <v>0</v>
      </c>
      <c r="AE92" s="287">
        <f t="shared" si="38"/>
        <v>0</v>
      </c>
      <c r="AF92" s="287"/>
      <c r="AG92" s="287"/>
      <c r="AH92" s="287"/>
      <c r="AI92" s="287"/>
      <c r="AJ92" s="287">
        <f t="shared" si="47"/>
        <v>0</v>
      </c>
      <c r="AK92" s="287"/>
      <c r="AL92" s="287"/>
      <c r="AM92" s="287"/>
      <c r="AN92" s="287">
        <f t="shared" si="48"/>
        <v>0</v>
      </c>
      <c r="AO92" s="332" t="str">
        <f>IF(ISERROR(AJ92/VLOOKUP(C92,$W$1:$X$1,2,0)),"",AJ92/VLOOKUP(C92,$W$1:$X$1,2,0))</f>
        <v/>
      </c>
      <c r="AP92" s="332" t="str">
        <f>IF(ISERROR(AN92/VLOOKUP(C92,$W$1:$X$1,2,0)),"",AN92/VLOOKUP(C92,$W$1:$X$1,2,0))</f>
        <v/>
      </c>
      <c r="AR92" s="287">
        <v>7</v>
      </c>
      <c r="AS92" s="287">
        <v>0</v>
      </c>
      <c r="AT92" s="287">
        <v>0</v>
      </c>
      <c r="AU92" s="288">
        <v>7</v>
      </c>
      <c r="AV92" s="287">
        <f t="shared" si="49"/>
        <v>-7</v>
      </c>
      <c r="AW92" s="287">
        <f t="shared" si="50"/>
        <v>0</v>
      </c>
      <c r="AX92" s="287">
        <f t="shared" si="51"/>
        <v>0</v>
      </c>
      <c r="AY92" s="287">
        <f t="shared" si="52"/>
        <v>-7</v>
      </c>
      <c r="BA92" s="287">
        <v>19</v>
      </c>
      <c r="BB92" s="287">
        <v>0</v>
      </c>
      <c r="BC92" s="287">
        <v>0</v>
      </c>
      <c r="BD92" s="288">
        <v>19</v>
      </c>
      <c r="BE92" s="287">
        <f t="shared" si="53"/>
        <v>-19</v>
      </c>
      <c r="BF92" s="287">
        <f t="shared" si="39"/>
        <v>0</v>
      </c>
      <c r="BG92" s="287">
        <f t="shared" si="40"/>
        <v>0</v>
      </c>
      <c r="BH92" s="287">
        <f t="shared" si="41"/>
        <v>-19</v>
      </c>
      <c r="BI92" s="337"/>
      <c r="BJ92" s="337"/>
      <c r="DJ92" s="338"/>
    </row>
    <row r="93" spans="1:114" ht="12.75" customHeight="1" outlineLevel="1" collapsed="1" x14ac:dyDescent="0.25">
      <c r="A93" s="328" t="str">
        <f t="shared" si="42"/>
        <v>Hotel NameJul-23</v>
      </c>
      <c r="B93" s="328" t="str">
        <f t="shared" si="43"/>
        <v>Hotel Name45108</v>
      </c>
      <c r="C93" s="329" t="s">
        <v>183</v>
      </c>
      <c r="D93" s="330" t="str">
        <f t="shared" si="44"/>
        <v>Jul-23</v>
      </c>
      <c r="E93" s="330" t="s">
        <v>52</v>
      </c>
      <c r="F93" s="330">
        <v>45108</v>
      </c>
      <c r="G93" s="331">
        <f t="shared" si="45"/>
        <v>7</v>
      </c>
      <c r="H93" s="287"/>
      <c r="I93" s="287"/>
      <c r="J93" s="287"/>
      <c r="K93" s="288">
        <f t="shared" si="54"/>
        <v>0</v>
      </c>
      <c r="L93" s="287"/>
      <c r="M93" s="287"/>
      <c r="N93" s="287"/>
      <c r="O93" s="288">
        <f t="shared" si="34"/>
        <v>0</v>
      </c>
      <c r="P93" s="332" t="str">
        <f>IF(ISERROR(K93/VLOOKUP(C93,$W$1:$X$1,2,0)),"",K93/VLOOKUP(C93,$W$1:$X$1,2,0))</f>
        <v/>
      </c>
      <c r="Q93" s="332" t="str">
        <f>IF(ISERROR(O93/VLOOKUP(C93,$W$1:$X$1,2,0)),"",O93/VLOOKUP(C93,$W$1:$X$1,2,0))</f>
        <v/>
      </c>
      <c r="R93" s="287" t="s">
        <v>11</v>
      </c>
      <c r="S93" s="287">
        <f t="shared" si="55"/>
        <v>0</v>
      </c>
      <c r="T93" s="332" t="e">
        <f>(O93+S93)/VLOOKUP(C93,$W$1:$X$1,2,0)</f>
        <v>#N/A</v>
      </c>
      <c r="U93" s="287" t="s">
        <v>11</v>
      </c>
      <c r="V93" s="333" t="b">
        <f t="shared" si="46"/>
        <v>1</v>
      </c>
      <c r="W93" s="317"/>
      <c r="X93" s="323"/>
      <c r="Y93" s="326"/>
      <c r="Z93" s="336"/>
      <c r="AB93" s="287">
        <f t="shared" si="35"/>
        <v>0</v>
      </c>
      <c r="AC93" s="287">
        <f t="shared" si="36"/>
        <v>0</v>
      </c>
      <c r="AD93" s="287">
        <f t="shared" si="37"/>
        <v>0</v>
      </c>
      <c r="AE93" s="287">
        <f t="shared" si="38"/>
        <v>0</v>
      </c>
      <c r="AF93" s="287"/>
      <c r="AG93" s="287"/>
      <c r="AH93" s="287"/>
      <c r="AI93" s="287"/>
      <c r="AJ93" s="287">
        <f t="shared" si="47"/>
        <v>0</v>
      </c>
      <c r="AK93" s="287"/>
      <c r="AL93" s="287"/>
      <c r="AM93" s="287"/>
      <c r="AN93" s="287">
        <f t="shared" si="48"/>
        <v>0</v>
      </c>
      <c r="AO93" s="332" t="str">
        <f>IF(ISERROR(AJ93/VLOOKUP(C93,$W$1:$X$1,2,0)),"",AJ93/VLOOKUP(C93,$W$1:$X$1,2,0))</f>
        <v/>
      </c>
      <c r="AP93" s="332" t="str">
        <f>IF(ISERROR(AN93/VLOOKUP(C93,$W$1:$X$1,2,0)),"",AN93/VLOOKUP(C93,$W$1:$X$1,2,0))</f>
        <v/>
      </c>
      <c r="AR93" s="287"/>
      <c r="AS93" s="287"/>
      <c r="AT93" s="287"/>
      <c r="AU93" s="288"/>
      <c r="AV93" s="287">
        <f t="shared" si="49"/>
        <v>0</v>
      </c>
      <c r="AW93" s="287">
        <f t="shared" si="50"/>
        <v>0</v>
      </c>
      <c r="AX93" s="287">
        <f t="shared" si="51"/>
        <v>0</v>
      </c>
      <c r="AY93" s="287">
        <f t="shared" si="52"/>
        <v>0</v>
      </c>
      <c r="BA93" s="287"/>
      <c r="BB93" s="287"/>
      <c r="BC93" s="287"/>
      <c r="BD93" s="288"/>
      <c r="BE93" s="287">
        <f t="shared" si="53"/>
        <v>0</v>
      </c>
      <c r="BF93" s="287">
        <f t="shared" si="39"/>
        <v>0</v>
      </c>
      <c r="BG93" s="287">
        <f t="shared" si="40"/>
        <v>0</v>
      </c>
      <c r="BH93" s="287">
        <f t="shared" si="41"/>
        <v>0</v>
      </c>
      <c r="BI93" s="337"/>
      <c r="BJ93" s="337"/>
      <c r="DJ93" s="338"/>
    </row>
    <row r="94" spans="1:114" ht="12.75" customHeight="1" outlineLevel="1" x14ac:dyDescent="0.25">
      <c r="A94" s="328" t="str">
        <f t="shared" si="42"/>
        <v>Hotel NameJul-23</v>
      </c>
      <c r="B94" s="328" t="str">
        <f t="shared" si="43"/>
        <v>Hotel Name45109</v>
      </c>
      <c r="C94" s="329" t="s">
        <v>183</v>
      </c>
      <c r="D94" s="330" t="str">
        <f t="shared" si="44"/>
        <v>Jul-23</v>
      </c>
      <c r="E94" s="330" t="s">
        <v>52</v>
      </c>
      <c r="F94" s="330">
        <v>45109</v>
      </c>
      <c r="G94" s="331">
        <f t="shared" si="45"/>
        <v>1</v>
      </c>
      <c r="H94" s="287"/>
      <c r="I94" s="287"/>
      <c r="J94" s="287"/>
      <c r="K94" s="288">
        <f t="shared" si="54"/>
        <v>0</v>
      </c>
      <c r="L94" s="287"/>
      <c r="M94" s="287"/>
      <c r="N94" s="287"/>
      <c r="O94" s="288">
        <f t="shared" si="34"/>
        <v>0</v>
      </c>
      <c r="P94" s="332" t="str">
        <f>IF(ISERROR(K94/VLOOKUP(C94,$W$1:$X$1,2,0)),"",K94/VLOOKUP(C94,$W$1:$X$1,2,0))</f>
        <v/>
      </c>
      <c r="Q94" s="332" t="str">
        <f>IF(ISERROR(O94/VLOOKUP(C94,$W$1:$X$1,2,0)),"",O94/VLOOKUP(C94,$W$1:$X$1,2,0))</f>
        <v/>
      </c>
      <c r="R94" s="287" t="s">
        <v>11</v>
      </c>
      <c r="S94" s="287">
        <f t="shared" si="55"/>
        <v>0</v>
      </c>
      <c r="T94" s="332" t="e">
        <f>(O94+S94)/VLOOKUP(C94,$W$1:$X$1,2,0)</f>
        <v>#N/A</v>
      </c>
      <c r="U94" s="287" t="s">
        <v>11</v>
      </c>
      <c r="V94" s="333" t="b">
        <f t="shared" si="46"/>
        <v>1</v>
      </c>
      <c r="W94" s="317"/>
      <c r="X94" s="323"/>
      <c r="Y94" s="326"/>
      <c r="Z94" s="336"/>
      <c r="AB94" s="287">
        <f t="shared" si="35"/>
        <v>0</v>
      </c>
      <c r="AC94" s="287">
        <f t="shared" si="36"/>
        <v>0</v>
      </c>
      <c r="AD94" s="287">
        <f t="shared" si="37"/>
        <v>0</v>
      </c>
      <c r="AE94" s="287">
        <f t="shared" si="38"/>
        <v>0</v>
      </c>
      <c r="AF94" s="287"/>
      <c r="AG94" s="287"/>
      <c r="AH94" s="287"/>
      <c r="AI94" s="287"/>
      <c r="AJ94" s="287">
        <f t="shared" si="47"/>
        <v>0</v>
      </c>
      <c r="AK94" s="287"/>
      <c r="AL94" s="287"/>
      <c r="AM94" s="287"/>
      <c r="AN94" s="287">
        <f t="shared" si="48"/>
        <v>0</v>
      </c>
      <c r="AO94" s="332" t="str">
        <f>IF(ISERROR(AJ94/VLOOKUP(C94,$W$1:$X$1,2,0)),"",AJ94/VLOOKUP(C94,$W$1:$X$1,2,0))</f>
        <v/>
      </c>
      <c r="AP94" s="332" t="str">
        <f>IF(ISERROR(AN94/VLOOKUP(C94,$W$1:$X$1,2,0)),"",AN94/VLOOKUP(C94,$W$1:$X$1,2,0))</f>
        <v/>
      </c>
      <c r="AR94" s="287"/>
      <c r="AS94" s="287"/>
      <c r="AT94" s="287"/>
      <c r="AU94" s="288"/>
      <c r="AV94" s="287">
        <f t="shared" si="49"/>
        <v>0</v>
      </c>
      <c r="AW94" s="287">
        <f t="shared" si="50"/>
        <v>0</v>
      </c>
      <c r="AX94" s="287">
        <f t="shared" si="51"/>
        <v>0</v>
      </c>
      <c r="AY94" s="287">
        <f t="shared" si="52"/>
        <v>0</v>
      </c>
      <c r="BA94" s="287"/>
      <c r="BB94" s="287"/>
      <c r="BC94" s="287"/>
      <c r="BD94" s="288"/>
      <c r="BE94" s="287">
        <f t="shared" si="53"/>
        <v>0</v>
      </c>
      <c r="BF94" s="287">
        <f t="shared" si="39"/>
        <v>0</v>
      </c>
      <c r="BG94" s="287">
        <f t="shared" si="40"/>
        <v>0</v>
      </c>
      <c r="BH94" s="287">
        <f t="shared" si="41"/>
        <v>0</v>
      </c>
      <c r="BI94" s="337"/>
      <c r="BJ94" s="337"/>
      <c r="DJ94" s="338"/>
    </row>
    <row r="95" spans="1:114" ht="12.75" customHeight="1" outlineLevel="1" x14ac:dyDescent="0.25">
      <c r="A95" s="328" t="str">
        <f t="shared" si="42"/>
        <v>Hotel NameJul-23</v>
      </c>
      <c r="B95" s="328" t="str">
        <f t="shared" si="43"/>
        <v>Hotel Name45110</v>
      </c>
      <c r="C95" s="329" t="s">
        <v>183</v>
      </c>
      <c r="D95" s="330" t="str">
        <f t="shared" si="44"/>
        <v>Jul-23</v>
      </c>
      <c r="E95" s="330" t="s">
        <v>52</v>
      </c>
      <c r="F95" s="330">
        <v>45110</v>
      </c>
      <c r="G95" s="331">
        <f t="shared" si="45"/>
        <v>2</v>
      </c>
      <c r="H95" s="287"/>
      <c r="I95" s="287"/>
      <c r="J95" s="287"/>
      <c r="K95" s="288">
        <f t="shared" si="54"/>
        <v>0</v>
      </c>
      <c r="L95" s="287"/>
      <c r="M95" s="287"/>
      <c r="N95" s="287"/>
      <c r="O95" s="288">
        <f t="shared" si="34"/>
        <v>0</v>
      </c>
      <c r="P95" s="332" t="str">
        <f>IF(ISERROR(K95/VLOOKUP(C95,$W$1:$X$1,2,0)),"",K95/VLOOKUP(C95,$W$1:$X$1,2,0))</f>
        <v/>
      </c>
      <c r="Q95" s="332" t="str">
        <f>IF(ISERROR(O95/VLOOKUP(C95,$W$1:$X$1,2,0)),"",O95/VLOOKUP(C95,$W$1:$X$1,2,0))</f>
        <v/>
      </c>
      <c r="R95" s="287" t="s">
        <v>11</v>
      </c>
      <c r="S95" s="287">
        <f t="shared" si="55"/>
        <v>0</v>
      </c>
      <c r="T95" s="332" t="e">
        <f>(O95+S95)/VLOOKUP(C95,$W$1:$X$1,2,0)</f>
        <v>#N/A</v>
      </c>
      <c r="U95" s="287" t="s">
        <v>11</v>
      </c>
      <c r="V95" s="333" t="b">
        <f t="shared" si="46"/>
        <v>1</v>
      </c>
      <c r="W95" s="317"/>
      <c r="X95" s="323"/>
      <c r="Y95" s="326"/>
      <c r="Z95" s="336"/>
      <c r="AB95" s="287">
        <f t="shared" si="35"/>
        <v>0</v>
      </c>
      <c r="AC95" s="287">
        <f t="shared" si="36"/>
        <v>0</v>
      </c>
      <c r="AD95" s="287">
        <f t="shared" si="37"/>
        <v>0</v>
      </c>
      <c r="AE95" s="287">
        <f t="shared" si="38"/>
        <v>0</v>
      </c>
      <c r="AF95" s="287"/>
      <c r="AG95" s="287"/>
      <c r="AH95" s="287"/>
      <c r="AI95" s="287"/>
      <c r="AJ95" s="287">
        <f t="shared" si="47"/>
        <v>0</v>
      </c>
      <c r="AK95" s="287"/>
      <c r="AL95" s="287"/>
      <c r="AM95" s="287"/>
      <c r="AN95" s="287">
        <f t="shared" si="48"/>
        <v>0</v>
      </c>
      <c r="AO95" s="332" t="str">
        <f>IF(ISERROR(AJ95/VLOOKUP(C95,$W$1:$X$1,2,0)),"",AJ95/VLOOKUP(C95,$W$1:$X$1,2,0))</f>
        <v/>
      </c>
      <c r="AP95" s="332" t="str">
        <f>IF(ISERROR(AN95/VLOOKUP(C95,$W$1:$X$1,2,0)),"",AN95/VLOOKUP(C95,$W$1:$X$1,2,0))</f>
        <v/>
      </c>
      <c r="AR95" s="287"/>
      <c r="AS95" s="287"/>
      <c r="AT95" s="287"/>
      <c r="AU95" s="288"/>
      <c r="AV95" s="287">
        <f t="shared" si="49"/>
        <v>0</v>
      </c>
      <c r="AW95" s="287">
        <f t="shared" si="50"/>
        <v>0</v>
      </c>
      <c r="AX95" s="287">
        <f t="shared" si="51"/>
        <v>0</v>
      </c>
      <c r="AY95" s="287">
        <f t="shared" si="52"/>
        <v>0</v>
      </c>
      <c r="BA95" s="287"/>
      <c r="BB95" s="287"/>
      <c r="BC95" s="287"/>
      <c r="BD95" s="288"/>
      <c r="BE95" s="287">
        <f t="shared" si="53"/>
        <v>0</v>
      </c>
      <c r="BF95" s="287">
        <f t="shared" si="39"/>
        <v>0</v>
      </c>
      <c r="BG95" s="287">
        <f t="shared" si="40"/>
        <v>0</v>
      </c>
      <c r="BH95" s="287">
        <f t="shared" si="41"/>
        <v>0</v>
      </c>
      <c r="BI95" s="337"/>
      <c r="BJ95" s="337"/>
      <c r="DJ95" s="338"/>
    </row>
    <row r="96" spans="1:114" ht="12.75" customHeight="1" outlineLevel="1" x14ac:dyDescent="0.25">
      <c r="A96" s="328" t="str">
        <f t="shared" si="42"/>
        <v>Hotel NameJul-23</v>
      </c>
      <c r="B96" s="328" t="str">
        <f t="shared" si="43"/>
        <v>Hotel Name45111</v>
      </c>
      <c r="C96" s="329" t="s">
        <v>183</v>
      </c>
      <c r="D96" s="330" t="str">
        <f t="shared" si="44"/>
        <v>Jul-23</v>
      </c>
      <c r="E96" s="330" t="s">
        <v>52</v>
      </c>
      <c r="F96" s="330">
        <v>45111</v>
      </c>
      <c r="G96" s="331">
        <f t="shared" si="45"/>
        <v>3</v>
      </c>
      <c r="H96" s="287"/>
      <c r="I96" s="287"/>
      <c r="J96" s="287"/>
      <c r="K96" s="288">
        <f t="shared" ref="K96:K123" si="56">SUM(H96:J96)-J96</f>
        <v>0</v>
      </c>
      <c r="L96" s="287"/>
      <c r="M96" s="287"/>
      <c r="N96" s="287"/>
      <c r="O96" s="288">
        <f t="shared" si="34"/>
        <v>0</v>
      </c>
      <c r="P96" s="332" t="str">
        <f>IF(ISERROR(K96/VLOOKUP(C96,$W$1:$X$1,2,0)),"",K96/VLOOKUP(C96,$W$1:$X$1,2,0))</f>
        <v/>
      </c>
      <c r="Q96" s="332" t="str">
        <f>IF(ISERROR(O96/VLOOKUP(C96,$W$1:$X$1,2,0)),"",O96/VLOOKUP(C96,$W$1:$X$1,2,0))</f>
        <v/>
      </c>
      <c r="R96" s="287" t="s">
        <v>11</v>
      </c>
      <c r="S96" s="287">
        <f t="shared" si="55"/>
        <v>0</v>
      </c>
      <c r="T96" s="332" t="e">
        <f>(O96+S96)/VLOOKUP(C96,$W$1:$X$1,2,0)</f>
        <v>#N/A</v>
      </c>
      <c r="U96" s="287" t="s">
        <v>11</v>
      </c>
      <c r="V96" s="333" t="b">
        <f t="shared" si="46"/>
        <v>1</v>
      </c>
      <c r="W96" s="317"/>
      <c r="X96" s="323"/>
      <c r="Y96" s="326"/>
      <c r="Z96" s="336"/>
      <c r="AB96" s="287">
        <f t="shared" si="35"/>
        <v>0</v>
      </c>
      <c r="AC96" s="287">
        <f t="shared" si="36"/>
        <v>0</v>
      </c>
      <c r="AD96" s="287">
        <f t="shared" si="37"/>
        <v>0</v>
      </c>
      <c r="AE96" s="287">
        <f t="shared" si="38"/>
        <v>0</v>
      </c>
      <c r="AF96" s="287"/>
      <c r="AG96" s="287"/>
      <c r="AH96" s="287"/>
      <c r="AI96" s="287"/>
      <c r="AJ96" s="287">
        <f t="shared" si="47"/>
        <v>0</v>
      </c>
      <c r="AK96" s="287"/>
      <c r="AL96" s="287"/>
      <c r="AM96" s="287"/>
      <c r="AN96" s="287">
        <f t="shared" si="48"/>
        <v>0</v>
      </c>
      <c r="AO96" s="332" t="str">
        <f>IF(ISERROR(AJ96/VLOOKUP(C96,$W$1:$X$1,2,0)),"",AJ96/VLOOKUP(C96,$W$1:$X$1,2,0))</f>
        <v/>
      </c>
      <c r="AP96" s="332" t="str">
        <f>IF(ISERROR(AN96/VLOOKUP(C96,$W$1:$X$1,2,0)),"",AN96/VLOOKUP(C96,$W$1:$X$1,2,0))</f>
        <v/>
      </c>
      <c r="AR96" s="287"/>
      <c r="AS96" s="287"/>
      <c r="AT96" s="287"/>
      <c r="AU96" s="288"/>
      <c r="AV96" s="287">
        <f t="shared" si="49"/>
        <v>0</v>
      </c>
      <c r="AW96" s="287">
        <f t="shared" si="50"/>
        <v>0</v>
      </c>
      <c r="AX96" s="287">
        <f t="shared" si="51"/>
        <v>0</v>
      </c>
      <c r="AY96" s="287">
        <f t="shared" si="52"/>
        <v>0</v>
      </c>
      <c r="BA96" s="287"/>
      <c r="BB96" s="287"/>
      <c r="BC96" s="287"/>
      <c r="BD96" s="288"/>
      <c r="BE96" s="287">
        <f t="shared" si="53"/>
        <v>0</v>
      </c>
      <c r="BF96" s="287">
        <f t="shared" si="39"/>
        <v>0</v>
      </c>
      <c r="BG96" s="287">
        <f t="shared" si="40"/>
        <v>0</v>
      </c>
      <c r="BH96" s="287">
        <f t="shared" si="41"/>
        <v>0</v>
      </c>
      <c r="BI96" s="337"/>
      <c r="BJ96" s="337"/>
      <c r="DJ96" s="338"/>
    </row>
    <row r="97" spans="1:114" ht="12.75" customHeight="1" outlineLevel="1" x14ac:dyDescent="0.25">
      <c r="A97" s="328" t="str">
        <f t="shared" si="42"/>
        <v>Hotel NameJul-23</v>
      </c>
      <c r="B97" s="328" t="str">
        <f t="shared" si="43"/>
        <v>Hotel Name45112</v>
      </c>
      <c r="C97" s="329" t="s">
        <v>183</v>
      </c>
      <c r="D97" s="330" t="str">
        <f t="shared" si="44"/>
        <v>Jul-23</v>
      </c>
      <c r="E97" s="330" t="s">
        <v>52</v>
      </c>
      <c r="F97" s="330">
        <v>45112</v>
      </c>
      <c r="G97" s="331">
        <f t="shared" si="45"/>
        <v>4</v>
      </c>
      <c r="H97" s="287"/>
      <c r="I97" s="287"/>
      <c r="J97" s="287"/>
      <c r="K97" s="288">
        <f t="shared" si="56"/>
        <v>0</v>
      </c>
      <c r="L97" s="287"/>
      <c r="M97" s="287"/>
      <c r="N97" s="287"/>
      <c r="O97" s="288">
        <f t="shared" si="34"/>
        <v>0</v>
      </c>
      <c r="P97" s="332" t="str">
        <f>IF(ISERROR(K97/VLOOKUP(C97,$W$1:$X$1,2,0)),"",K97/VLOOKUP(C97,$W$1:$X$1,2,0))</f>
        <v/>
      </c>
      <c r="Q97" s="332" t="str">
        <f>IF(ISERROR(O97/VLOOKUP(C97,$W$1:$X$1,2,0)),"",O97/VLOOKUP(C97,$W$1:$X$1,2,0))</f>
        <v/>
      </c>
      <c r="R97" s="287" t="s">
        <v>11</v>
      </c>
      <c r="S97" s="287">
        <f t="shared" si="55"/>
        <v>0</v>
      </c>
      <c r="T97" s="332" t="e">
        <f>(O97+S97)/VLOOKUP(C97,$W$1:$X$1,2,0)</f>
        <v>#N/A</v>
      </c>
      <c r="U97" s="287" t="s">
        <v>11</v>
      </c>
      <c r="V97" s="333" t="b">
        <f t="shared" si="46"/>
        <v>1</v>
      </c>
      <c r="W97" s="317"/>
      <c r="X97" s="323"/>
      <c r="Y97" s="326"/>
      <c r="Z97" s="336"/>
      <c r="AB97" s="287">
        <f t="shared" si="35"/>
        <v>0</v>
      </c>
      <c r="AC97" s="287">
        <f t="shared" si="36"/>
        <v>0</v>
      </c>
      <c r="AD97" s="287">
        <f t="shared" si="37"/>
        <v>0</v>
      </c>
      <c r="AE97" s="287">
        <f t="shared" si="38"/>
        <v>0</v>
      </c>
      <c r="AF97" s="287"/>
      <c r="AG97" s="287"/>
      <c r="AH97" s="287"/>
      <c r="AI97" s="287"/>
      <c r="AJ97" s="287">
        <f t="shared" si="47"/>
        <v>0</v>
      </c>
      <c r="AK97" s="287"/>
      <c r="AL97" s="287"/>
      <c r="AM97" s="287"/>
      <c r="AN97" s="287">
        <f t="shared" si="48"/>
        <v>0</v>
      </c>
      <c r="AO97" s="332" t="str">
        <f>IF(ISERROR(AJ97/VLOOKUP(C97,$W$1:$X$1,2,0)),"",AJ97/VLOOKUP(C97,$W$1:$X$1,2,0))</f>
        <v/>
      </c>
      <c r="AP97" s="332" t="str">
        <f>IF(ISERROR(AN97/VLOOKUP(C97,$W$1:$X$1,2,0)),"",AN97/VLOOKUP(C97,$W$1:$X$1,2,0))</f>
        <v/>
      </c>
      <c r="AR97" s="287"/>
      <c r="AS97" s="287"/>
      <c r="AT97" s="287"/>
      <c r="AU97" s="288"/>
      <c r="AV97" s="287">
        <f t="shared" si="49"/>
        <v>0</v>
      </c>
      <c r="AW97" s="287">
        <f t="shared" si="50"/>
        <v>0</v>
      </c>
      <c r="AX97" s="287">
        <f t="shared" si="51"/>
        <v>0</v>
      </c>
      <c r="AY97" s="287">
        <f t="shared" si="52"/>
        <v>0</v>
      </c>
      <c r="BA97" s="287"/>
      <c r="BB97" s="287"/>
      <c r="BC97" s="287"/>
      <c r="BD97" s="288"/>
      <c r="BE97" s="287">
        <f t="shared" si="53"/>
        <v>0</v>
      </c>
      <c r="BF97" s="287">
        <f t="shared" si="39"/>
        <v>0</v>
      </c>
      <c r="BG97" s="287">
        <f t="shared" si="40"/>
        <v>0</v>
      </c>
      <c r="BH97" s="287">
        <f t="shared" si="41"/>
        <v>0</v>
      </c>
      <c r="BI97" s="337"/>
      <c r="BJ97" s="337"/>
      <c r="DJ97" s="338"/>
    </row>
    <row r="98" spans="1:114" ht="12.75" customHeight="1" outlineLevel="1" x14ac:dyDescent="0.25">
      <c r="A98" s="328" t="str">
        <f t="shared" si="42"/>
        <v>Hotel NameJul-23</v>
      </c>
      <c r="B98" s="328" t="str">
        <f t="shared" si="43"/>
        <v>Hotel Name45113</v>
      </c>
      <c r="C98" s="329" t="s">
        <v>183</v>
      </c>
      <c r="D98" s="330" t="str">
        <f t="shared" si="44"/>
        <v>Jul-23</v>
      </c>
      <c r="E98" s="330" t="s">
        <v>52</v>
      </c>
      <c r="F98" s="330">
        <v>45113</v>
      </c>
      <c r="G98" s="331">
        <f t="shared" si="45"/>
        <v>5</v>
      </c>
      <c r="H98" s="287"/>
      <c r="I98" s="287"/>
      <c r="J98" s="287"/>
      <c r="K98" s="288">
        <f t="shared" si="56"/>
        <v>0</v>
      </c>
      <c r="L98" s="287"/>
      <c r="M98" s="287"/>
      <c r="N98" s="287"/>
      <c r="O98" s="288">
        <f t="shared" si="34"/>
        <v>0</v>
      </c>
      <c r="P98" s="332" t="str">
        <f>IF(ISERROR(K98/VLOOKUP(C98,$W$1:$X$1,2,0)),"",K98/VLOOKUP(C98,$W$1:$X$1,2,0))</f>
        <v/>
      </c>
      <c r="Q98" s="332" t="str">
        <f>IF(ISERROR(O98/VLOOKUP(C98,$W$1:$X$1,2,0)),"",O98/VLOOKUP(C98,$W$1:$X$1,2,0))</f>
        <v/>
      </c>
      <c r="R98" s="287" t="s">
        <v>11</v>
      </c>
      <c r="S98" s="287">
        <f t="shared" si="55"/>
        <v>0</v>
      </c>
      <c r="T98" s="332" t="e">
        <f>(O98+S98)/VLOOKUP(C98,$W$1:$X$1,2,0)</f>
        <v>#N/A</v>
      </c>
      <c r="U98" s="287" t="s">
        <v>11</v>
      </c>
      <c r="V98" s="333" t="b">
        <f t="shared" si="46"/>
        <v>1</v>
      </c>
      <c r="W98" s="317"/>
      <c r="X98" s="323"/>
      <c r="Y98" s="326"/>
      <c r="Z98" s="336"/>
      <c r="AB98" s="287">
        <f t="shared" si="35"/>
        <v>0</v>
      </c>
      <c r="AC98" s="287">
        <f t="shared" si="36"/>
        <v>0</v>
      </c>
      <c r="AD98" s="287">
        <f t="shared" si="37"/>
        <v>0</v>
      </c>
      <c r="AE98" s="287">
        <f t="shared" si="38"/>
        <v>0</v>
      </c>
      <c r="AF98" s="287"/>
      <c r="AG98" s="287"/>
      <c r="AH98" s="287"/>
      <c r="AI98" s="287"/>
      <c r="AJ98" s="287">
        <f t="shared" si="47"/>
        <v>0</v>
      </c>
      <c r="AK98" s="287"/>
      <c r="AL98" s="287"/>
      <c r="AM98" s="287"/>
      <c r="AN98" s="287">
        <f t="shared" si="48"/>
        <v>0</v>
      </c>
      <c r="AO98" s="332" t="str">
        <f>IF(ISERROR(AJ98/VLOOKUP(C98,$W$1:$X$1,2,0)),"",AJ98/VLOOKUP(C98,$W$1:$X$1,2,0))</f>
        <v/>
      </c>
      <c r="AP98" s="332" t="str">
        <f>IF(ISERROR(AN98/VLOOKUP(C98,$W$1:$X$1,2,0)),"",AN98/VLOOKUP(C98,$W$1:$X$1,2,0))</f>
        <v/>
      </c>
      <c r="AR98" s="287"/>
      <c r="AS98" s="287"/>
      <c r="AT98" s="287"/>
      <c r="AU98" s="288"/>
      <c r="AV98" s="287">
        <f t="shared" si="49"/>
        <v>0</v>
      </c>
      <c r="AW98" s="287">
        <f t="shared" si="50"/>
        <v>0</v>
      </c>
      <c r="AX98" s="287">
        <f t="shared" si="51"/>
        <v>0</v>
      </c>
      <c r="AY98" s="287">
        <f t="shared" si="52"/>
        <v>0</v>
      </c>
      <c r="BA98" s="287"/>
      <c r="BB98" s="287"/>
      <c r="BC98" s="287"/>
      <c r="BD98" s="288"/>
      <c r="BE98" s="287">
        <f t="shared" si="53"/>
        <v>0</v>
      </c>
      <c r="BF98" s="287">
        <f t="shared" si="39"/>
        <v>0</v>
      </c>
      <c r="BG98" s="287">
        <f t="shared" si="40"/>
        <v>0</v>
      </c>
      <c r="BH98" s="287">
        <f t="shared" si="41"/>
        <v>0</v>
      </c>
      <c r="BI98" s="337"/>
      <c r="BJ98" s="337"/>
      <c r="DJ98" s="338"/>
    </row>
    <row r="99" spans="1:114" ht="12.75" customHeight="1" outlineLevel="1" x14ac:dyDescent="0.25">
      <c r="A99" s="328" t="str">
        <f t="shared" si="42"/>
        <v>Hotel NameJul-23</v>
      </c>
      <c r="B99" s="328" t="str">
        <f t="shared" si="43"/>
        <v>Hotel Name45114</v>
      </c>
      <c r="C99" s="329" t="s">
        <v>183</v>
      </c>
      <c r="D99" s="330" t="str">
        <f t="shared" si="44"/>
        <v>Jul-23</v>
      </c>
      <c r="E99" s="330" t="s">
        <v>52</v>
      </c>
      <c r="F99" s="330">
        <v>45114</v>
      </c>
      <c r="G99" s="331">
        <f t="shared" si="45"/>
        <v>6</v>
      </c>
      <c r="H99" s="287"/>
      <c r="I99" s="287"/>
      <c r="J99" s="287"/>
      <c r="K99" s="288">
        <f t="shared" si="56"/>
        <v>0</v>
      </c>
      <c r="L99" s="287"/>
      <c r="M99" s="287"/>
      <c r="N99" s="287"/>
      <c r="O99" s="288">
        <f t="shared" si="34"/>
        <v>0</v>
      </c>
      <c r="P99" s="332" t="str">
        <f>IF(ISERROR(K99/VLOOKUP(C99,$W$1:$X$1,2,0)),"",K99/VLOOKUP(C99,$W$1:$X$1,2,0))</f>
        <v/>
      </c>
      <c r="Q99" s="332" t="str">
        <f>IF(ISERROR(O99/VLOOKUP(C99,$W$1:$X$1,2,0)),"",O99/VLOOKUP(C99,$W$1:$X$1,2,0))</f>
        <v/>
      </c>
      <c r="R99" s="287" t="s">
        <v>11</v>
      </c>
      <c r="S99" s="287">
        <f t="shared" si="55"/>
        <v>0</v>
      </c>
      <c r="T99" s="332" t="e">
        <f>(O99+S99)/VLOOKUP(C99,$W$1:$X$1,2,0)</f>
        <v>#N/A</v>
      </c>
      <c r="U99" s="287" t="s">
        <v>11</v>
      </c>
      <c r="V99" s="333" t="b">
        <f t="shared" si="46"/>
        <v>1</v>
      </c>
      <c r="W99" s="317"/>
      <c r="X99" s="323"/>
      <c r="Y99" s="326"/>
      <c r="Z99" s="336"/>
      <c r="AB99" s="287">
        <f t="shared" si="35"/>
        <v>0</v>
      </c>
      <c r="AC99" s="287">
        <f t="shared" si="36"/>
        <v>0</v>
      </c>
      <c r="AD99" s="287">
        <f t="shared" si="37"/>
        <v>0</v>
      </c>
      <c r="AE99" s="287">
        <f t="shared" si="38"/>
        <v>0</v>
      </c>
      <c r="AF99" s="287"/>
      <c r="AG99" s="287"/>
      <c r="AH99" s="287"/>
      <c r="AI99" s="287"/>
      <c r="AJ99" s="287">
        <f t="shared" si="47"/>
        <v>0</v>
      </c>
      <c r="AK99" s="287"/>
      <c r="AL99" s="287"/>
      <c r="AM99" s="287"/>
      <c r="AN99" s="287">
        <f t="shared" si="48"/>
        <v>0</v>
      </c>
      <c r="AO99" s="332" t="str">
        <f>IF(ISERROR(AJ99/VLOOKUP(C99,$W$1:$X$1,2,0)),"",AJ99/VLOOKUP(C99,$W$1:$X$1,2,0))</f>
        <v/>
      </c>
      <c r="AP99" s="332" t="str">
        <f>IF(ISERROR(AN99/VLOOKUP(C99,$W$1:$X$1,2,0)),"",AN99/VLOOKUP(C99,$W$1:$X$1,2,0))</f>
        <v/>
      </c>
      <c r="AR99" s="287"/>
      <c r="AS99" s="287"/>
      <c r="AT99" s="287"/>
      <c r="AU99" s="288"/>
      <c r="AV99" s="287">
        <f t="shared" si="49"/>
        <v>0</v>
      </c>
      <c r="AW99" s="287">
        <f t="shared" si="50"/>
        <v>0</v>
      </c>
      <c r="AX99" s="287">
        <f t="shared" si="51"/>
        <v>0</v>
      </c>
      <c r="AY99" s="287">
        <f t="shared" si="52"/>
        <v>0</v>
      </c>
      <c r="BA99" s="287"/>
      <c r="BB99" s="287"/>
      <c r="BC99" s="287"/>
      <c r="BD99" s="288"/>
      <c r="BE99" s="287">
        <f t="shared" si="53"/>
        <v>0</v>
      </c>
      <c r="BF99" s="287">
        <f t="shared" si="39"/>
        <v>0</v>
      </c>
      <c r="BG99" s="287">
        <f t="shared" si="40"/>
        <v>0</v>
      </c>
      <c r="BH99" s="287">
        <f t="shared" si="41"/>
        <v>0</v>
      </c>
      <c r="BI99" s="337"/>
      <c r="BJ99" s="337"/>
      <c r="DJ99" s="338"/>
    </row>
    <row r="100" spans="1:114" ht="12.75" customHeight="1" outlineLevel="1" x14ac:dyDescent="0.25">
      <c r="A100" s="328" t="str">
        <f t="shared" si="42"/>
        <v>Hotel NameJul-23</v>
      </c>
      <c r="B100" s="328" t="str">
        <f t="shared" si="43"/>
        <v>Hotel Name45115</v>
      </c>
      <c r="C100" s="329" t="s">
        <v>183</v>
      </c>
      <c r="D100" s="330" t="str">
        <f t="shared" si="44"/>
        <v>Jul-23</v>
      </c>
      <c r="E100" s="330" t="s">
        <v>52</v>
      </c>
      <c r="F100" s="330">
        <v>45115</v>
      </c>
      <c r="G100" s="331">
        <f t="shared" si="45"/>
        <v>7</v>
      </c>
      <c r="H100" s="287"/>
      <c r="I100" s="287"/>
      <c r="J100" s="287"/>
      <c r="K100" s="288">
        <f t="shared" si="56"/>
        <v>0</v>
      </c>
      <c r="L100" s="287"/>
      <c r="M100" s="287"/>
      <c r="N100" s="287"/>
      <c r="O100" s="288">
        <f t="shared" si="34"/>
        <v>0</v>
      </c>
      <c r="P100" s="332" t="str">
        <f>IF(ISERROR(K100/VLOOKUP(C100,$W$1:$X$1,2,0)),"",K100/VLOOKUP(C100,$W$1:$X$1,2,0))</f>
        <v/>
      </c>
      <c r="Q100" s="332" t="str">
        <f>IF(ISERROR(O100/VLOOKUP(C100,$W$1:$X$1,2,0)),"",O100/VLOOKUP(C100,$W$1:$X$1,2,0))</f>
        <v/>
      </c>
      <c r="R100" s="287" t="s">
        <v>11</v>
      </c>
      <c r="S100" s="287">
        <f t="shared" si="55"/>
        <v>0</v>
      </c>
      <c r="T100" s="332" t="e">
        <f>(O100+S100)/VLOOKUP(C100,$W$1:$X$1,2,0)</f>
        <v>#N/A</v>
      </c>
      <c r="U100" s="287" t="s">
        <v>11</v>
      </c>
      <c r="V100" s="333" t="b">
        <f t="shared" si="46"/>
        <v>1</v>
      </c>
      <c r="W100" s="317"/>
      <c r="X100" s="323"/>
      <c r="Y100" s="326"/>
      <c r="Z100" s="336"/>
      <c r="AB100" s="287">
        <f t="shared" si="35"/>
        <v>0</v>
      </c>
      <c r="AC100" s="287">
        <f t="shared" si="36"/>
        <v>0</v>
      </c>
      <c r="AD100" s="287">
        <f t="shared" si="37"/>
        <v>0</v>
      </c>
      <c r="AE100" s="287">
        <f t="shared" si="38"/>
        <v>0</v>
      </c>
      <c r="AF100" s="287"/>
      <c r="AG100" s="287"/>
      <c r="AH100" s="287"/>
      <c r="AI100" s="287"/>
      <c r="AJ100" s="287">
        <f t="shared" si="47"/>
        <v>0</v>
      </c>
      <c r="AK100" s="287"/>
      <c r="AL100" s="287"/>
      <c r="AM100" s="287"/>
      <c r="AN100" s="287">
        <f t="shared" si="48"/>
        <v>0</v>
      </c>
      <c r="AO100" s="332" t="str">
        <f>IF(ISERROR(AJ100/VLOOKUP(C100,$W$1:$X$1,2,0)),"",AJ100/VLOOKUP(C100,$W$1:$X$1,2,0))</f>
        <v/>
      </c>
      <c r="AP100" s="332" t="str">
        <f>IF(ISERROR(AN100/VLOOKUP(C100,$W$1:$X$1,2,0)),"",AN100/VLOOKUP(C100,$W$1:$X$1,2,0))</f>
        <v/>
      </c>
      <c r="AR100" s="287"/>
      <c r="AS100" s="287"/>
      <c r="AT100" s="287"/>
      <c r="AU100" s="288"/>
      <c r="AV100" s="287">
        <f t="shared" si="49"/>
        <v>0</v>
      </c>
      <c r="AW100" s="287">
        <f t="shared" si="50"/>
        <v>0</v>
      </c>
      <c r="AX100" s="287">
        <f t="shared" si="51"/>
        <v>0</v>
      </c>
      <c r="AY100" s="287">
        <f t="shared" si="52"/>
        <v>0</v>
      </c>
      <c r="BA100" s="287"/>
      <c r="BB100" s="287"/>
      <c r="BC100" s="287"/>
      <c r="BD100" s="288"/>
      <c r="BE100" s="287">
        <f t="shared" si="53"/>
        <v>0</v>
      </c>
      <c r="BF100" s="287">
        <f t="shared" si="39"/>
        <v>0</v>
      </c>
      <c r="BG100" s="287">
        <f t="shared" si="40"/>
        <v>0</v>
      </c>
      <c r="BH100" s="287">
        <f t="shared" si="41"/>
        <v>0</v>
      </c>
      <c r="BI100" s="337"/>
      <c r="BJ100" s="337"/>
      <c r="DJ100" s="338"/>
    </row>
    <row r="101" spans="1:114" ht="12.75" customHeight="1" outlineLevel="1" x14ac:dyDescent="0.25">
      <c r="A101" s="328" t="str">
        <f t="shared" si="42"/>
        <v>Hotel NameJul-23</v>
      </c>
      <c r="B101" s="328" t="str">
        <f t="shared" si="43"/>
        <v>Hotel Name45116</v>
      </c>
      <c r="C101" s="329" t="s">
        <v>183</v>
      </c>
      <c r="D101" s="330" t="str">
        <f t="shared" si="44"/>
        <v>Jul-23</v>
      </c>
      <c r="E101" s="330" t="s">
        <v>52</v>
      </c>
      <c r="F101" s="330">
        <v>45116</v>
      </c>
      <c r="G101" s="331">
        <f t="shared" si="45"/>
        <v>1</v>
      </c>
      <c r="H101" s="287"/>
      <c r="I101" s="287"/>
      <c r="J101" s="287"/>
      <c r="K101" s="288">
        <f t="shared" si="56"/>
        <v>0</v>
      </c>
      <c r="L101" s="287"/>
      <c r="M101" s="287"/>
      <c r="N101" s="287"/>
      <c r="O101" s="288">
        <f t="shared" si="34"/>
        <v>0</v>
      </c>
      <c r="P101" s="332" t="str">
        <f>IF(ISERROR(K101/VLOOKUP(C101,$W$1:$X$1,2,0)),"",K101/VLOOKUP(C101,$W$1:$X$1,2,0))</f>
        <v/>
      </c>
      <c r="Q101" s="332" t="str">
        <f>IF(ISERROR(O101/VLOOKUP(C101,$W$1:$X$1,2,0)),"",O101/VLOOKUP(C101,$W$1:$X$1,2,0))</f>
        <v/>
      </c>
      <c r="R101" s="287" t="s">
        <v>11</v>
      </c>
      <c r="S101" s="287">
        <f t="shared" si="55"/>
        <v>0</v>
      </c>
      <c r="T101" s="332" t="e">
        <f>(O101+S101)/VLOOKUP(C101,$W$1:$X$1,2,0)</f>
        <v>#N/A</v>
      </c>
      <c r="U101" s="287" t="s">
        <v>11</v>
      </c>
      <c r="V101" s="333" t="b">
        <f t="shared" si="46"/>
        <v>1</v>
      </c>
      <c r="W101" s="317"/>
      <c r="X101" s="323"/>
      <c r="Y101" s="326"/>
      <c r="Z101" s="336"/>
      <c r="AB101" s="287">
        <f t="shared" si="35"/>
        <v>0</v>
      </c>
      <c r="AC101" s="287">
        <f t="shared" si="36"/>
        <v>0</v>
      </c>
      <c r="AD101" s="287">
        <f t="shared" si="37"/>
        <v>0</v>
      </c>
      <c r="AE101" s="287">
        <f t="shared" si="38"/>
        <v>0</v>
      </c>
      <c r="AF101" s="287"/>
      <c r="AG101" s="287"/>
      <c r="AH101" s="287"/>
      <c r="AI101" s="287"/>
      <c r="AJ101" s="287">
        <f t="shared" si="47"/>
        <v>0</v>
      </c>
      <c r="AK101" s="287"/>
      <c r="AL101" s="287"/>
      <c r="AM101" s="287"/>
      <c r="AN101" s="287">
        <f t="shared" si="48"/>
        <v>0</v>
      </c>
      <c r="AO101" s="332" t="str">
        <f>IF(ISERROR(AJ101/VLOOKUP(C101,$W$1:$X$1,2,0)),"",AJ101/VLOOKUP(C101,$W$1:$X$1,2,0))</f>
        <v/>
      </c>
      <c r="AP101" s="332" t="str">
        <f>IF(ISERROR(AN101/VLOOKUP(C101,$W$1:$X$1,2,0)),"",AN101/VLOOKUP(C101,$W$1:$X$1,2,0))</f>
        <v/>
      </c>
      <c r="AR101" s="287"/>
      <c r="AS101" s="287"/>
      <c r="AT101" s="287"/>
      <c r="AU101" s="288"/>
      <c r="AV101" s="287">
        <f t="shared" si="49"/>
        <v>0</v>
      </c>
      <c r="AW101" s="287">
        <f t="shared" si="50"/>
        <v>0</v>
      </c>
      <c r="AX101" s="287">
        <f t="shared" si="51"/>
        <v>0</v>
      </c>
      <c r="AY101" s="287">
        <f t="shared" si="52"/>
        <v>0</v>
      </c>
      <c r="BA101" s="287"/>
      <c r="BB101" s="287"/>
      <c r="BC101" s="287"/>
      <c r="BD101" s="288"/>
      <c r="BE101" s="287">
        <f t="shared" si="53"/>
        <v>0</v>
      </c>
      <c r="BF101" s="287">
        <f t="shared" si="39"/>
        <v>0</v>
      </c>
      <c r="BG101" s="287">
        <f t="shared" si="40"/>
        <v>0</v>
      </c>
      <c r="BH101" s="287">
        <f t="shared" si="41"/>
        <v>0</v>
      </c>
      <c r="BI101" s="337"/>
      <c r="BJ101" s="337"/>
      <c r="DJ101" s="338"/>
    </row>
    <row r="102" spans="1:114" ht="12.75" customHeight="1" outlineLevel="1" x14ac:dyDescent="0.25">
      <c r="A102" s="328" t="str">
        <f t="shared" si="42"/>
        <v>Hotel NameJul-23</v>
      </c>
      <c r="B102" s="328" t="str">
        <f t="shared" si="43"/>
        <v>Hotel Name45117</v>
      </c>
      <c r="C102" s="329" t="s">
        <v>183</v>
      </c>
      <c r="D102" s="330" t="str">
        <f t="shared" si="44"/>
        <v>Jul-23</v>
      </c>
      <c r="E102" s="330" t="s">
        <v>52</v>
      </c>
      <c r="F102" s="330">
        <v>45117</v>
      </c>
      <c r="G102" s="331">
        <f t="shared" si="45"/>
        <v>2</v>
      </c>
      <c r="H102" s="287"/>
      <c r="I102" s="287"/>
      <c r="J102" s="287"/>
      <c r="K102" s="288">
        <f t="shared" si="56"/>
        <v>0</v>
      </c>
      <c r="L102" s="287"/>
      <c r="M102" s="287"/>
      <c r="N102" s="287"/>
      <c r="O102" s="288">
        <f t="shared" si="34"/>
        <v>0</v>
      </c>
      <c r="P102" s="332" t="str">
        <f>IF(ISERROR(K102/VLOOKUP(C102,$W$1:$X$1,2,0)),"",K102/VLOOKUP(C102,$W$1:$X$1,2,0))</f>
        <v/>
      </c>
      <c r="Q102" s="332" t="str">
        <f>IF(ISERROR(O102/VLOOKUP(C102,$W$1:$X$1,2,0)),"",O102/VLOOKUP(C102,$W$1:$X$1,2,0))</f>
        <v/>
      </c>
      <c r="R102" s="287" t="s">
        <v>11</v>
      </c>
      <c r="S102" s="287">
        <f t="shared" si="55"/>
        <v>0</v>
      </c>
      <c r="T102" s="332" t="e">
        <f>(O102+S102)/VLOOKUP(C102,$W$1:$X$1,2,0)</f>
        <v>#N/A</v>
      </c>
      <c r="U102" s="287" t="s">
        <v>11</v>
      </c>
      <c r="V102" s="333" t="b">
        <f t="shared" si="46"/>
        <v>1</v>
      </c>
      <c r="W102" s="317"/>
      <c r="X102" s="323"/>
      <c r="Y102" s="326"/>
      <c r="Z102" s="336"/>
      <c r="AB102" s="287">
        <f t="shared" si="35"/>
        <v>0</v>
      </c>
      <c r="AC102" s="287">
        <f t="shared" si="36"/>
        <v>0</v>
      </c>
      <c r="AD102" s="287">
        <f t="shared" si="37"/>
        <v>0</v>
      </c>
      <c r="AE102" s="287">
        <f t="shared" si="38"/>
        <v>0</v>
      </c>
      <c r="AF102" s="287"/>
      <c r="AG102" s="287"/>
      <c r="AH102" s="287"/>
      <c r="AI102" s="287"/>
      <c r="AJ102" s="287">
        <f t="shared" si="47"/>
        <v>0</v>
      </c>
      <c r="AK102" s="287"/>
      <c r="AL102" s="287"/>
      <c r="AM102" s="287"/>
      <c r="AN102" s="287">
        <f t="shared" si="48"/>
        <v>0</v>
      </c>
      <c r="AO102" s="332" t="str">
        <f>IF(ISERROR(AJ102/VLOOKUP(C102,$W$1:$X$1,2,0)),"",AJ102/VLOOKUP(C102,$W$1:$X$1,2,0))</f>
        <v/>
      </c>
      <c r="AP102" s="332" t="str">
        <f>IF(ISERROR(AN102/VLOOKUP(C102,$W$1:$X$1,2,0)),"",AN102/VLOOKUP(C102,$W$1:$X$1,2,0))</f>
        <v/>
      </c>
      <c r="AR102" s="287"/>
      <c r="AS102" s="287"/>
      <c r="AT102" s="287"/>
      <c r="AU102" s="288"/>
      <c r="AV102" s="287">
        <f t="shared" si="49"/>
        <v>0</v>
      </c>
      <c r="AW102" s="287">
        <f t="shared" si="50"/>
        <v>0</v>
      </c>
      <c r="AX102" s="287">
        <f t="shared" si="51"/>
        <v>0</v>
      </c>
      <c r="AY102" s="287">
        <f t="shared" si="52"/>
        <v>0</v>
      </c>
      <c r="BA102" s="287"/>
      <c r="BB102" s="287"/>
      <c r="BC102" s="287"/>
      <c r="BD102" s="288"/>
      <c r="BE102" s="287">
        <f t="shared" si="53"/>
        <v>0</v>
      </c>
      <c r="BF102" s="287">
        <f t="shared" si="39"/>
        <v>0</v>
      </c>
      <c r="BG102" s="287">
        <f t="shared" si="40"/>
        <v>0</v>
      </c>
      <c r="BH102" s="287">
        <f t="shared" si="41"/>
        <v>0</v>
      </c>
      <c r="BI102" s="337"/>
      <c r="BJ102" s="337"/>
      <c r="DJ102" s="338"/>
    </row>
    <row r="103" spans="1:114" ht="12.75" customHeight="1" outlineLevel="1" x14ac:dyDescent="0.25">
      <c r="A103" s="328" t="str">
        <f t="shared" si="42"/>
        <v>Hotel NameJul-23</v>
      </c>
      <c r="B103" s="328" t="str">
        <f t="shared" si="43"/>
        <v>Hotel Name45118</v>
      </c>
      <c r="C103" s="329" t="s">
        <v>183</v>
      </c>
      <c r="D103" s="330" t="str">
        <f t="shared" si="44"/>
        <v>Jul-23</v>
      </c>
      <c r="E103" s="330" t="s">
        <v>52</v>
      </c>
      <c r="F103" s="330">
        <v>45118</v>
      </c>
      <c r="G103" s="331">
        <f t="shared" si="45"/>
        <v>3</v>
      </c>
      <c r="H103" s="287"/>
      <c r="I103" s="287"/>
      <c r="J103" s="287"/>
      <c r="K103" s="288">
        <f t="shared" si="56"/>
        <v>0</v>
      </c>
      <c r="L103" s="287"/>
      <c r="M103" s="287"/>
      <c r="N103" s="287"/>
      <c r="O103" s="288">
        <f t="shared" si="34"/>
        <v>0</v>
      </c>
      <c r="P103" s="332" t="str">
        <f>IF(ISERROR(K103/VLOOKUP(C103,$W$1:$X$1,2,0)),"",K103/VLOOKUP(C103,$W$1:$X$1,2,0))</f>
        <v/>
      </c>
      <c r="Q103" s="332" t="str">
        <f>IF(ISERROR(O103/VLOOKUP(C103,$W$1:$X$1,2,0)),"",O103/VLOOKUP(C103,$W$1:$X$1,2,0))</f>
        <v/>
      </c>
      <c r="R103" s="287" t="s">
        <v>11</v>
      </c>
      <c r="S103" s="287">
        <f t="shared" si="55"/>
        <v>0</v>
      </c>
      <c r="T103" s="332" t="e">
        <f>(O103+S103)/VLOOKUP(C103,$W$1:$X$1,2,0)</f>
        <v>#N/A</v>
      </c>
      <c r="U103" s="287" t="s">
        <v>11</v>
      </c>
      <c r="V103" s="333" t="b">
        <f t="shared" si="46"/>
        <v>1</v>
      </c>
      <c r="W103" s="317"/>
      <c r="X103" s="323"/>
      <c r="Y103" s="326"/>
      <c r="Z103" s="336"/>
      <c r="AB103" s="287">
        <f t="shared" si="35"/>
        <v>0</v>
      </c>
      <c r="AC103" s="287">
        <f t="shared" si="36"/>
        <v>0</v>
      </c>
      <c r="AD103" s="287">
        <f t="shared" si="37"/>
        <v>0</v>
      </c>
      <c r="AE103" s="287">
        <f t="shared" si="38"/>
        <v>0</v>
      </c>
      <c r="AF103" s="287"/>
      <c r="AG103" s="287"/>
      <c r="AH103" s="287"/>
      <c r="AI103" s="287"/>
      <c r="AJ103" s="287">
        <f t="shared" si="47"/>
        <v>0</v>
      </c>
      <c r="AK103" s="287"/>
      <c r="AL103" s="287"/>
      <c r="AM103" s="287"/>
      <c r="AN103" s="287">
        <f t="shared" si="48"/>
        <v>0</v>
      </c>
      <c r="AO103" s="332" t="str">
        <f>IF(ISERROR(AJ103/VLOOKUP(C103,$W$1:$X$1,2,0)),"",AJ103/VLOOKUP(C103,$W$1:$X$1,2,0))</f>
        <v/>
      </c>
      <c r="AP103" s="332" t="str">
        <f>IF(ISERROR(AN103/VLOOKUP(C103,$W$1:$X$1,2,0)),"",AN103/VLOOKUP(C103,$W$1:$X$1,2,0))</f>
        <v/>
      </c>
      <c r="AR103" s="287"/>
      <c r="AS103" s="287"/>
      <c r="AT103" s="287"/>
      <c r="AU103" s="288"/>
      <c r="AV103" s="287">
        <f t="shared" si="49"/>
        <v>0</v>
      </c>
      <c r="AW103" s="287">
        <f t="shared" si="50"/>
        <v>0</v>
      </c>
      <c r="AX103" s="287">
        <f t="shared" si="51"/>
        <v>0</v>
      </c>
      <c r="AY103" s="287">
        <f t="shared" si="52"/>
        <v>0</v>
      </c>
      <c r="BA103" s="287"/>
      <c r="BB103" s="287"/>
      <c r="BC103" s="287"/>
      <c r="BD103" s="288"/>
      <c r="BE103" s="287">
        <f t="shared" si="53"/>
        <v>0</v>
      </c>
      <c r="BF103" s="287">
        <f t="shared" si="39"/>
        <v>0</v>
      </c>
      <c r="BG103" s="287">
        <f t="shared" si="40"/>
        <v>0</v>
      </c>
      <c r="BH103" s="287">
        <f t="shared" si="41"/>
        <v>0</v>
      </c>
      <c r="BI103" s="337"/>
      <c r="BJ103" s="337"/>
      <c r="DJ103" s="338"/>
    </row>
    <row r="104" spans="1:114" ht="12.75" customHeight="1" outlineLevel="1" x14ac:dyDescent="0.25">
      <c r="A104" s="328" t="str">
        <f t="shared" si="42"/>
        <v>Hotel NameJul-23</v>
      </c>
      <c r="B104" s="328" t="str">
        <f t="shared" si="43"/>
        <v>Hotel Name45119</v>
      </c>
      <c r="C104" s="329" t="s">
        <v>183</v>
      </c>
      <c r="D104" s="330" t="str">
        <f t="shared" si="44"/>
        <v>Jul-23</v>
      </c>
      <c r="E104" s="330" t="s">
        <v>52</v>
      </c>
      <c r="F104" s="330">
        <v>45119</v>
      </c>
      <c r="G104" s="331">
        <f t="shared" si="45"/>
        <v>4</v>
      </c>
      <c r="H104" s="287"/>
      <c r="I104" s="287"/>
      <c r="J104" s="287"/>
      <c r="K104" s="288">
        <f t="shared" si="56"/>
        <v>0</v>
      </c>
      <c r="L104" s="287"/>
      <c r="M104" s="287"/>
      <c r="N104" s="287"/>
      <c r="O104" s="288">
        <f t="shared" si="34"/>
        <v>0</v>
      </c>
      <c r="P104" s="332" t="str">
        <f>IF(ISERROR(K104/VLOOKUP(C104,$W$1:$X$1,2,0)),"",K104/VLOOKUP(C104,$W$1:$X$1,2,0))</f>
        <v/>
      </c>
      <c r="Q104" s="332" t="str">
        <f>IF(ISERROR(O104/VLOOKUP(C104,$W$1:$X$1,2,0)),"",O104/VLOOKUP(C104,$W$1:$X$1,2,0))</f>
        <v/>
      </c>
      <c r="R104" s="287" t="s">
        <v>11</v>
      </c>
      <c r="S104" s="287">
        <f t="shared" si="55"/>
        <v>0</v>
      </c>
      <c r="T104" s="332" t="e">
        <f>(O104+S104)/VLOOKUP(C104,$W$1:$X$1,2,0)</f>
        <v>#N/A</v>
      </c>
      <c r="U104" s="287" t="s">
        <v>11</v>
      </c>
      <c r="V104" s="333" t="b">
        <f t="shared" si="46"/>
        <v>1</v>
      </c>
      <c r="W104" s="317"/>
      <c r="X104" s="323"/>
      <c r="Y104" s="326"/>
      <c r="Z104" s="336"/>
      <c r="AB104" s="287">
        <f t="shared" si="35"/>
        <v>0</v>
      </c>
      <c r="AC104" s="287">
        <f t="shared" si="36"/>
        <v>0</v>
      </c>
      <c r="AD104" s="287">
        <f t="shared" si="37"/>
        <v>0</v>
      </c>
      <c r="AE104" s="287">
        <f t="shared" si="38"/>
        <v>0</v>
      </c>
      <c r="AF104" s="287"/>
      <c r="AG104" s="287"/>
      <c r="AH104" s="287"/>
      <c r="AI104" s="287"/>
      <c r="AJ104" s="287">
        <f t="shared" si="47"/>
        <v>0</v>
      </c>
      <c r="AK104" s="287"/>
      <c r="AL104" s="287"/>
      <c r="AM104" s="287"/>
      <c r="AN104" s="287">
        <f t="shared" si="48"/>
        <v>0</v>
      </c>
      <c r="AO104" s="332" t="str">
        <f>IF(ISERROR(AJ104/VLOOKUP(C104,$W$1:$X$1,2,0)),"",AJ104/VLOOKUP(C104,$W$1:$X$1,2,0))</f>
        <v/>
      </c>
      <c r="AP104" s="332" t="str">
        <f>IF(ISERROR(AN104/VLOOKUP(C104,$W$1:$X$1,2,0)),"",AN104/VLOOKUP(C104,$W$1:$X$1,2,0))</f>
        <v/>
      </c>
      <c r="AR104" s="287"/>
      <c r="AS104" s="287"/>
      <c r="AT104" s="287"/>
      <c r="AU104" s="288"/>
      <c r="AV104" s="287">
        <f t="shared" si="49"/>
        <v>0</v>
      </c>
      <c r="AW104" s="287">
        <f t="shared" si="50"/>
        <v>0</v>
      </c>
      <c r="AX104" s="287">
        <f t="shared" si="51"/>
        <v>0</v>
      </c>
      <c r="AY104" s="287">
        <f t="shared" si="52"/>
        <v>0</v>
      </c>
      <c r="BA104" s="287"/>
      <c r="BB104" s="287"/>
      <c r="BC104" s="287"/>
      <c r="BD104" s="288"/>
      <c r="BE104" s="287">
        <f t="shared" si="53"/>
        <v>0</v>
      </c>
      <c r="BF104" s="287">
        <f t="shared" si="39"/>
        <v>0</v>
      </c>
      <c r="BG104" s="287">
        <f t="shared" si="40"/>
        <v>0</v>
      </c>
      <c r="BH104" s="287">
        <f t="shared" si="41"/>
        <v>0</v>
      </c>
      <c r="BI104" s="337"/>
      <c r="BJ104" s="337"/>
      <c r="DJ104" s="338"/>
    </row>
    <row r="105" spans="1:114" ht="12.75" customHeight="1" outlineLevel="1" x14ac:dyDescent="0.25">
      <c r="A105" s="328" t="str">
        <f t="shared" si="42"/>
        <v>Hotel NameJul-23</v>
      </c>
      <c r="B105" s="328" t="str">
        <f t="shared" si="43"/>
        <v>Hotel Name45120</v>
      </c>
      <c r="C105" s="329" t="s">
        <v>183</v>
      </c>
      <c r="D105" s="330" t="str">
        <f t="shared" si="44"/>
        <v>Jul-23</v>
      </c>
      <c r="E105" s="330" t="s">
        <v>52</v>
      </c>
      <c r="F105" s="330">
        <v>45120</v>
      </c>
      <c r="G105" s="331">
        <f t="shared" si="45"/>
        <v>5</v>
      </c>
      <c r="H105" s="287"/>
      <c r="I105" s="287"/>
      <c r="J105" s="287"/>
      <c r="K105" s="288">
        <f t="shared" si="56"/>
        <v>0</v>
      </c>
      <c r="L105" s="287"/>
      <c r="M105" s="287"/>
      <c r="N105" s="287"/>
      <c r="O105" s="288">
        <f t="shared" si="34"/>
        <v>0</v>
      </c>
      <c r="P105" s="332" t="str">
        <f>IF(ISERROR(K105/VLOOKUP(C105,$W$1:$X$1,2,0)),"",K105/VLOOKUP(C105,$W$1:$X$1,2,0))</f>
        <v/>
      </c>
      <c r="Q105" s="332" t="str">
        <f>IF(ISERROR(O105/VLOOKUP(C105,$W$1:$X$1,2,0)),"",O105/VLOOKUP(C105,$W$1:$X$1,2,0))</f>
        <v/>
      </c>
      <c r="R105" s="287" t="s">
        <v>11</v>
      </c>
      <c r="S105" s="287">
        <f t="shared" si="55"/>
        <v>0</v>
      </c>
      <c r="T105" s="332" t="e">
        <f>(O105+S105)/VLOOKUP(C105,$W$1:$X$1,2,0)</f>
        <v>#N/A</v>
      </c>
      <c r="U105" s="287" t="s">
        <v>11</v>
      </c>
      <c r="V105" s="333" t="b">
        <f t="shared" si="46"/>
        <v>1</v>
      </c>
      <c r="W105" s="317"/>
      <c r="X105" s="323"/>
      <c r="Y105" s="326"/>
      <c r="Z105" s="336"/>
      <c r="AB105" s="287">
        <f t="shared" si="35"/>
        <v>0</v>
      </c>
      <c r="AC105" s="287">
        <f t="shared" si="36"/>
        <v>0</v>
      </c>
      <c r="AD105" s="287">
        <f t="shared" si="37"/>
        <v>0</v>
      </c>
      <c r="AE105" s="287">
        <f t="shared" si="38"/>
        <v>0</v>
      </c>
      <c r="AF105" s="287"/>
      <c r="AG105" s="287"/>
      <c r="AH105" s="287"/>
      <c r="AI105" s="287"/>
      <c r="AJ105" s="287">
        <f t="shared" si="47"/>
        <v>0</v>
      </c>
      <c r="AK105" s="287"/>
      <c r="AL105" s="287"/>
      <c r="AM105" s="287"/>
      <c r="AN105" s="287">
        <f t="shared" si="48"/>
        <v>0</v>
      </c>
      <c r="AO105" s="332" t="str">
        <f>IF(ISERROR(AJ105/VLOOKUP(C105,$W$1:$X$1,2,0)),"",AJ105/VLOOKUP(C105,$W$1:$X$1,2,0))</f>
        <v/>
      </c>
      <c r="AP105" s="332" t="str">
        <f>IF(ISERROR(AN105/VLOOKUP(C105,$W$1:$X$1,2,0)),"",AN105/VLOOKUP(C105,$W$1:$X$1,2,0))</f>
        <v/>
      </c>
      <c r="AR105" s="287"/>
      <c r="AS105" s="287"/>
      <c r="AT105" s="287"/>
      <c r="AU105" s="288"/>
      <c r="AV105" s="287">
        <f t="shared" si="49"/>
        <v>0</v>
      </c>
      <c r="AW105" s="287">
        <f t="shared" si="50"/>
        <v>0</v>
      </c>
      <c r="AX105" s="287">
        <f t="shared" si="51"/>
        <v>0</v>
      </c>
      <c r="AY105" s="287">
        <f t="shared" si="52"/>
        <v>0</v>
      </c>
      <c r="BA105" s="287"/>
      <c r="BB105" s="287"/>
      <c r="BC105" s="287"/>
      <c r="BD105" s="288"/>
      <c r="BE105" s="287">
        <f t="shared" si="53"/>
        <v>0</v>
      </c>
      <c r="BF105" s="287">
        <f t="shared" si="39"/>
        <v>0</v>
      </c>
      <c r="BG105" s="287">
        <f t="shared" si="40"/>
        <v>0</v>
      </c>
      <c r="BH105" s="287">
        <f t="shared" si="41"/>
        <v>0</v>
      </c>
      <c r="BI105" s="337"/>
      <c r="BJ105" s="337"/>
      <c r="DJ105" s="338"/>
    </row>
    <row r="106" spans="1:114" ht="12.75" customHeight="1" outlineLevel="1" x14ac:dyDescent="0.25">
      <c r="A106" s="328" t="str">
        <f t="shared" si="42"/>
        <v>Hotel NameJul-23</v>
      </c>
      <c r="B106" s="328" t="str">
        <f t="shared" si="43"/>
        <v>Hotel Name45121</v>
      </c>
      <c r="C106" s="329" t="s">
        <v>183</v>
      </c>
      <c r="D106" s="330" t="str">
        <f t="shared" si="44"/>
        <v>Jul-23</v>
      </c>
      <c r="E106" s="330" t="s">
        <v>52</v>
      </c>
      <c r="F106" s="330">
        <v>45121</v>
      </c>
      <c r="G106" s="331">
        <f t="shared" si="45"/>
        <v>6</v>
      </c>
      <c r="H106" s="287"/>
      <c r="I106" s="287"/>
      <c r="J106" s="287"/>
      <c r="K106" s="288">
        <f t="shared" si="56"/>
        <v>0</v>
      </c>
      <c r="L106" s="287"/>
      <c r="M106" s="287"/>
      <c r="N106" s="287"/>
      <c r="O106" s="288">
        <f t="shared" si="34"/>
        <v>0</v>
      </c>
      <c r="P106" s="332" t="str">
        <f>IF(ISERROR(K106/VLOOKUP(C106,$W$1:$X$1,2,0)),"",K106/VLOOKUP(C106,$W$1:$X$1,2,0))</f>
        <v/>
      </c>
      <c r="Q106" s="332" t="str">
        <f>IF(ISERROR(O106/VLOOKUP(C106,$W$1:$X$1,2,0)),"",O106/VLOOKUP(C106,$W$1:$X$1,2,0))</f>
        <v/>
      </c>
      <c r="R106" s="287" t="s">
        <v>11</v>
      </c>
      <c r="S106" s="287">
        <f t="shared" si="55"/>
        <v>0</v>
      </c>
      <c r="T106" s="332" t="e">
        <f>(O106+S106)/VLOOKUP(C106,$W$1:$X$1,2,0)</f>
        <v>#N/A</v>
      </c>
      <c r="U106" s="287" t="s">
        <v>11</v>
      </c>
      <c r="V106" s="333" t="b">
        <f t="shared" si="46"/>
        <v>1</v>
      </c>
      <c r="W106" s="317"/>
      <c r="X106" s="323"/>
      <c r="Y106" s="326"/>
      <c r="Z106" s="336"/>
      <c r="AB106" s="287">
        <f t="shared" si="35"/>
        <v>0</v>
      </c>
      <c r="AC106" s="287">
        <f t="shared" si="36"/>
        <v>0</v>
      </c>
      <c r="AD106" s="287">
        <f t="shared" si="37"/>
        <v>0</v>
      </c>
      <c r="AE106" s="287">
        <f t="shared" si="38"/>
        <v>0</v>
      </c>
      <c r="AF106" s="287"/>
      <c r="AG106" s="287"/>
      <c r="AH106" s="287"/>
      <c r="AI106" s="287"/>
      <c r="AJ106" s="287">
        <f t="shared" si="47"/>
        <v>0</v>
      </c>
      <c r="AK106" s="287"/>
      <c r="AL106" s="287"/>
      <c r="AM106" s="287"/>
      <c r="AN106" s="287">
        <f t="shared" si="48"/>
        <v>0</v>
      </c>
      <c r="AO106" s="332" t="str">
        <f>IF(ISERROR(AJ106/VLOOKUP(C106,$W$1:$X$1,2,0)),"",AJ106/VLOOKUP(C106,$W$1:$X$1,2,0))</f>
        <v/>
      </c>
      <c r="AP106" s="332" t="str">
        <f>IF(ISERROR(AN106/VLOOKUP(C106,$W$1:$X$1,2,0)),"",AN106/VLOOKUP(C106,$W$1:$X$1,2,0))</f>
        <v/>
      </c>
      <c r="AR106" s="287"/>
      <c r="AS106" s="287"/>
      <c r="AT106" s="287"/>
      <c r="AU106" s="288"/>
      <c r="AV106" s="287">
        <f t="shared" si="49"/>
        <v>0</v>
      </c>
      <c r="AW106" s="287">
        <f t="shared" si="50"/>
        <v>0</v>
      </c>
      <c r="AX106" s="287">
        <f t="shared" si="51"/>
        <v>0</v>
      </c>
      <c r="AY106" s="287">
        <f t="shared" si="52"/>
        <v>0</v>
      </c>
      <c r="BA106" s="287"/>
      <c r="BB106" s="287"/>
      <c r="BC106" s="287"/>
      <c r="BD106" s="288"/>
      <c r="BE106" s="287">
        <f t="shared" si="53"/>
        <v>0</v>
      </c>
      <c r="BF106" s="287">
        <f t="shared" si="39"/>
        <v>0</v>
      </c>
      <c r="BG106" s="287">
        <f t="shared" si="40"/>
        <v>0</v>
      </c>
      <c r="BH106" s="287">
        <f t="shared" si="41"/>
        <v>0</v>
      </c>
      <c r="BI106" s="337"/>
      <c r="BJ106" s="337"/>
      <c r="DJ106" s="338"/>
    </row>
    <row r="107" spans="1:114" ht="12.75" customHeight="1" outlineLevel="1" x14ac:dyDescent="0.25">
      <c r="A107" s="328" t="str">
        <f t="shared" si="42"/>
        <v>Hotel NameJul-23</v>
      </c>
      <c r="B107" s="328" t="str">
        <f t="shared" si="43"/>
        <v>Hotel Name45122</v>
      </c>
      <c r="C107" s="329" t="s">
        <v>183</v>
      </c>
      <c r="D107" s="330" t="str">
        <f t="shared" si="44"/>
        <v>Jul-23</v>
      </c>
      <c r="E107" s="330" t="s">
        <v>52</v>
      </c>
      <c r="F107" s="330">
        <v>45122</v>
      </c>
      <c r="G107" s="331">
        <f t="shared" si="45"/>
        <v>7</v>
      </c>
      <c r="H107" s="287"/>
      <c r="I107" s="287"/>
      <c r="J107" s="287"/>
      <c r="K107" s="288">
        <f t="shared" si="56"/>
        <v>0</v>
      </c>
      <c r="L107" s="287"/>
      <c r="M107" s="287"/>
      <c r="N107" s="287"/>
      <c r="O107" s="288">
        <f t="shared" si="34"/>
        <v>0</v>
      </c>
      <c r="P107" s="332" t="str">
        <f>IF(ISERROR(K107/VLOOKUP(C107,$W$1:$X$1,2,0)),"",K107/VLOOKUP(C107,$W$1:$X$1,2,0))</f>
        <v/>
      </c>
      <c r="Q107" s="332" t="str">
        <f>IF(ISERROR(O107/VLOOKUP(C107,$W$1:$X$1,2,0)),"",O107/VLOOKUP(C107,$W$1:$X$1,2,0))</f>
        <v/>
      </c>
      <c r="R107" s="287" t="s">
        <v>11</v>
      </c>
      <c r="S107" s="287">
        <f t="shared" si="55"/>
        <v>0</v>
      </c>
      <c r="T107" s="332" t="e">
        <f>(O107+S107)/VLOOKUP(C107,$W$1:$X$1,2,0)</f>
        <v>#N/A</v>
      </c>
      <c r="U107" s="287" t="s">
        <v>11</v>
      </c>
      <c r="V107" s="333" t="b">
        <f t="shared" si="46"/>
        <v>1</v>
      </c>
      <c r="W107" s="317"/>
      <c r="X107" s="323"/>
      <c r="Y107" s="326"/>
      <c r="Z107" s="336"/>
      <c r="AB107" s="287">
        <f t="shared" si="35"/>
        <v>0</v>
      </c>
      <c r="AC107" s="287">
        <f t="shared" si="36"/>
        <v>0</v>
      </c>
      <c r="AD107" s="287">
        <f t="shared" si="37"/>
        <v>0</v>
      </c>
      <c r="AE107" s="287">
        <f t="shared" si="38"/>
        <v>0</v>
      </c>
      <c r="AF107" s="287"/>
      <c r="AG107" s="287"/>
      <c r="AH107" s="287"/>
      <c r="AI107" s="287"/>
      <c r="AJ107" s="287">
        <f t="shared" si="47"/>
        <v>0</v>
      </c>
      <c r="AK107" s="287"/>
      <c r="AL107" s="287"/>
      <c r="AM107" s="287"/>
      <c r="AN107" s="287">
        <f t="shared" si="48"/>
        <v>0</v>
      </c>
      <c r="AO107" s="332" t="str">
        <f>IF(ISERROR(AJ107/VLOOKUP(C107,$W$1:$X$1,2,0)),"",AJ107/VLOOKUP(C107,$W$1:$X$1,2,0))</f>
        <v/>
      </c>
      <c r="AP107" s="332" t="str">
        <f>IF(ISERROR(AN107/VLOOKUP(C107,$W$1:$X$1,2,0)),"",AN107/VLOOKUP(C107,$W$1:$X$1,2,0))</f>
        <v/>
      </c>
      <c r="AR107" s="287"/>
      <c r="AS107" s="287"/>
      <c r="AT107" s="287"/>
      <c r="AU107" s="288"/>
      <c r="AV107" s="287">
        <f t="shared" si="49"/>
        <v>0</v>
      </c>
      <c r="AW107" s="287">
        <f t="shared" si="50"/>
        <v>0</v>
      </c>
      <c r="AX107" s="287">
        <f t="shared" si="51"/>
        <v>0</v>
      </c>
      <c r="AY107" s="287">
        <f t="shared" si="52"/>
        <v>0</v>
      </c>
      <c r="BA107" s="287"/>
      <c r="BB107" s="287"/>
      <c r="BC107" s="287"/>
      <c r="BD107" s="288"/>
      <c r="BE107" s="287">
        <f t="shared" si="53"/>
        <v>0</v>
      </c>
      <c r="BF107" s="287">
        <f t="shared" si="39"/>
        <v>0</v>
      </c>
      <c r="BG107" s="287">
        <f t="shared" si="40"/>
        <v>0</v>
      </c>
      <c r="BH107" s="287">
        <f t="shared" si="41"/>
        <v>0</v>
      </c>
      <c r="BI107" s="337"/>
      <c r="BJ107" s="337"/>
      <c r="DJ107" s="338"/>
    </row>
    <row r="108" spans="1:114" ht="12.75" customHeight="1" outlineLevel="1" x14ac:dyDescent="0.25">
      <c r="A108" s="328" t="str">
        <f t="shared" si="42"/>
        <v>Hotel NameJul-23</v>
      </c>
      <c r="B108" s="328" t="str">
        <f t="shared" si="43"/>
        <v>Hotel Name45123</v>
      </c>
      <c r="C108" s="329" t="s">
        <v>183</v>
      </c>
      <c r="D108" s="330" t="str">
        <f t="shared" si="44"/>
        <v>Jul-23</v>
      </c>
      <c r="E108" s="330" t="s">
        <v>52</v>
      </c>
      <c r="F108" s="330">
        <v>45123</v>
      </c>
      <c r="G108" s="331">
        <f t="shared" si="45"/>
        <v>1</v>
      </c>
      <c r="H108" s="287"/>
      <c r="I108" s="287"/>
      <c r="J108" s="287"/>
      <c r="K108" s="288">
        <f t="shared" si="56"/>
        <v>0</v>
      </c>
      <c r="L108" s="287"/>
      <c r="M108" s="287"/>
      <c r="N108" s="287"/>
      <c r="O108" s="288">
        <f t="shared" si="34"/>
        <v>0</v>
      </c>
      <c r="P108" s="332" t="str">
        <f>IF(ISERROR(K108/VLOOKUP(C108,$W$1:$X$1,2,0)),"",K108/VLOOKUP(C108,$W$1:$X$1,2,0))</f>
        <v/>
      </c>
      <c r="Q108" s="332" t="str">
        <f>IF(ISERROR(O108/VLOOKUP(C108,$W$1:$X$1,2,0)),"",O108/VLOOKUP(C108,$W$1:$X$1,2,0))</f>
        <v/>
      </c>
      <c r="R108" s="287" t="s">
        <v>11</v>
      </c>
      <c r="S108" s="287">
        <f t="shared" si="55"/>
        <v>0</v>
      </c>
      <c r="T108" s="332" t="e">
        <f>(O108+S108)/VLOOKUP(C108,$W$1:$X$1,2,0)</f>
        <v>#N/A</v>
      </c>
      <c r="U108" s="287" t="s">
        <v>11</v>
      </c>
      <c r="V108" s="333" t="b">
        <f t="shared" si="46"/>
        <v>1</v>
      </c>
      <c r="W108" s="317"/>
      <c r="X108" s="323"/>
      <c r="Y108" s="326"/>
      <c r="Z108" s="336"/>
      <c r="AB108" s="287">
        <f t="shared" si="35"/>
        <v>0</v>
      </c>
      <c r="AC108" s="287">
        <f t="shared" si="36"/>
        <v>0</v>
      </c>
      <c r="AD108" s="287">
        <f t="shared" si="37"/>
        <v>0</v>
      </c>
      <c r="AE108" s="287">
        <f t="shared" si="38"/>
        <v>0</v>
      </c>
      <c r="AF108" s="287"/>
      <c r="AG108" s="287"/>
      <c r="AH108" s="287"/>
      <c r="AI108" s="287"/>
      <c r="AJ108" s="287">
        <f t="shared" si="47"/>
        <v>0</v>
      </c>
      <c r="AK108" s="287"/>
      <c r="AL108" s="287"/>
      <c r="AM108" s="287"/>
      <c r="AN108" s="287">
        <f t="shared" si="48"/>
        <v>0</v>
      </c>
      <c r="AO108" s="332" t="str">
        <f>IF(ISERROR(AJ108/VLOOKUP(C108,$W$1:$X$1,2,0)),"",AJ108/VLOOKUP(C108,$W$1:$X$1,2,0))</f>
        <v/>
      </c>
      <c r="AP108" s="332" t="str">
        <f>IF(ISERROR(AN108/VLOOKUP(C108,$W$1:$X$1,2,0)),"",AN108/VLOOKUP(C108,$W$1:$X$1,2,0))</f>
        <v/>
      </c>
      <c r="AR108" s="287"/>
      <c r="AS108" s="287"/>
      <c r="AT108" s="287"/>
      <c r="AU108" s="288"/>
      <c r="AV108" s="287">
        <f t="shared" si="49"/>
        <v>0</v>
      </c>
      <c r="AW108" s="287">
        <f t="shared" si="50"/>
        <v>0</v>
      </c>
      <c r="AX108" s="287">
        <f t="shared" si="51"/>
        <v>0</v>
      </c>
      <c r="AY108" s="287">
        <f t="shared" si="52"/>
        <v>0</v>
      </c>
      <c r="BA108" s="287"/>
      <c r="BB108" s="287"/>
      <c r="BC108" s="287"/>
      <c r="BD108" s="288"/>
      <c r="BE108" s="287">
        <f t="shared" si="53"/>
        <v>0</v>
      </c>
      <c r="BF108" s="287">
        <f t="shared" si="39"/>
        <v>0</v>
      </c>
      <c r="BG108" s="287">
        <f t="shared" si="40"/>
        <v>0</v>
      </c>
      <c r="BH108" s="287">
        <f t="shared" si="41"/>
        <v>0</v>
      </c>
      <c r="BI108" s="337"/>
      <c r="BJ108" s="337"/>
      <c r="DJ108" s="338"/>
    </row>
    <row r="109" spans="1:114" ht="12.75" customHeight="1" outlineLevel="1" x14ac:dyDescent="0.25">
      <c r="A109" s="328" t="str">
        <f t="shared" si="42"/>
        <v>Hotel NameJul-23</v>
      </c>
      <c r="B109" s="328" t="str">
        <f t="shared" si="43"/>
        <v>Hotel Name45124</v>
      </c>
      <c r="C109" s="329" t="s">
        <v>183</v>
      </c>
      <c r="D109" s="330" t="str">
        <f t="shared" si="44"/>
        <v>Jul-23</v>
      </c>
      <c r="E109" s="330" t="s">
        <v>52</v>
      </c>
      <c r="F109" s="330">
        <v>45124</v>
      </c>
      <c r="G109" s="331">
        <f t="shared" si="45"/>
        <v>2</v>
      </c>
      <c r="H109" s="287"/>
      <c r="I109" s="287"/>
      <c r="J109" s="287"/>
      <c r="K109" s="288">
        <f t="shared" si="56"/>
        <v>0</v>
      </c>
      <c r="L109" s="287"/>
      <c r="M109" s="287"/>
      <c r="N109" s="287"/>
      <c r="O109" s="288">
        <f t="shared" si="34"/>
        <v>0</v>
      </c>
      <c r="P109" s="332" t="str">
        <f>IF(ISERROR(K109/VLOOKUP(C109,$W$1:$X$1,2,0)),"",K109/VLOOKUP(C109,$W$1:$X$1,2,0))</f>
        <v/>
      </c>
      <c r="Q109" s="332" t="str">
        <f>IF(ISERROR(O109/VLOOKUP(C109,$W$1:$X$1,2,0)),"",O109/VLOOKUP(C109,$W$1:$X$1,2,0))</f>
        <v/>
      </c>
      <c r="R109" s="287" t="s">
        <v>11</v>
      </c>
      <c r="S109" s="287">
        <f t="shared" si="55"/>
        <v>0</v>
      </c>
      <c r="T109" s="332" t="e">
        <f>(O109+S109)/VLOOKUP(C109,$W$1:$X$1,2,0)</f>
        <v>#N/A</v>
      </c>
      <c r="U109" s="287" t="s">
        <v>11</v>
      </c>
      <c r="V109" s="333" t="b">
        <f t="shared" si="46"/>
        <v>1</v>
      </c>
      <c r="W109" s="317"/>
      <c r="X109" s="323"/>
      <c r="Y109" s="326"/>
      <c r="Z109" s="336"/>
      <c r="AB109" s="287">
        <f t="shared" si="35"/>
        <v>0</v>
      </c>
      <c r="AC109" s="287">
        <f t="shared" si="36"/>
        <v>0</v>
      </c>
      <c r="AD109" s="287">
        <f t="shared" si="37"/>
        <v>0</v>
      </c>
      <c r="AE109" s="287">
        <f t="shared" si="38"/>
        <v>0</v>
      </c>
      <c r="AF109" s="287"/>
      <c r="AG109" s="287"/>
      <c r="AH109" s="287"/>
      <c r="AI109" s="287"/>
      <c r="AJ109" s="287">
        <f t="shared" si="47"/>
        <v>0</v>
      </c>
      <c r="AK109" s="287"/>
      <c r="AL109" s="287"/>
      <c r="AM109" s="287"/>
      <c r="AN109" s="287">
        <f t="shared" si="48"/>
        <v>0</v>
      </c>
      <c r="AO109" s="332" t="str">
        <f>IF(ISERROR(AJ109/VLOOKUP(C109,$W$1:$X$1,2,0)),"",AJ109/VLOOKUP(C109,$W$1:$X$1,2,0))</f>
        <v/>
      </c>
      <c r="AP109" s="332" t="str">
        <f>IF(ISERROR(AN109/VLOOKUP(C109,$W$1:$X$1,2,0)),"",AN109/VLOOKUP(C109,$W$1:$X$1,2,0))</f>
        <v/>
      </c>
      <c r="AR109" s="287"/>
      <c r="AS109" s="287"/>
      <c r="AT109" s="287"/>
      <c r="AU109" s="288"/>
      <c r="AV109" s="287">
        <f t="shared" si="49"/>
        <v>0</v>
      </c>
      <c r="AW109" s="287">
        <f t="shared" si="50"/>
        <v>0</v>
      </c>
      <c r="AX109" s="287">
        <f t="shared" si="51"/>
        <v>0</v>
      </c>
      <c r="AY109" s="287">
        <f t="shared" si="52"/>
        <v>0</v>
      </c>
      <c r="BA109" s="287"/>
      <c r="BB109" s="287"/>
      <c r="BC109" s="287"/>
      <c r="BD109" s="288"/>
      <c r="BE109" s="287">
        <f t="shared" si="53"/>
        <v>0</v>
      </c>
      <c r="BF109" s="287">
        <f t="shared" si="39"/>
        <v>0</v>
      </c>
      <c r="BG109" s="287">
        <f t="shared" si="40"/>
        <v>0</v>
      </c>
      <c r="BH109" s="287">
        <f t="shared" si="41"/>
        <v>0</v>
      </c>
      <c r="BI109" s="337"/>
      <c r="BJ109" s="337"/>
      <c r="DJ109" s="338"/>
    </row>
    <row r="110" spans="1:114" ht="12.75" customHeight="1" outlineLevel="1" x14ac:dyDescent="0.25">
      <c r="A110" s="328" t="str">
        <f t="shared" si="42"/>
        <v>Hotel NameJul-23</v>
      </c>
      <c r="B110" s="328" t="str">
        <f t="shared" si="43"/>
        <v>Hotel Name45125</v>
      </c>
      <c r="C110" s="329" t="s">
        <v>183</v>
      </c>
      <c r="D110" s="330" t="str">
        <f t="shared" si="44"/>
        <v>Jul-23</v>
      </c>
      <c r="E110" s="330" t="s">
        <v>52</v>
      </c>
      <c r="F110" s="330">
        <v>45125</v>
      </c>
      <c r="G110" s="331">
        <f t="shared" si="45"/>
        <v>3</v>
      </c>
      <c r="H110" s="287"/>
      <c r="I110" s="287"/>
      <c r="J110" s="287"/>
      <c r="K110" s="288">
        <f t="shared" si="56"/>
        <v>0</v>
      </c>
      <c r="L110" s="287"/>
      <c r="M110" s="287"/>
      <c r="N110" s="287"/>
      <c r="O110" s="288">
        <f t="shared" si="34"/>
        <v>0</v>
      </c>
      <c r="P110" s="332" t="str">
        <f>IF(ISERROR(K110/VLOOKUP(C110,$W$1:$X$1,2,0)),"",K110/VLOOKUP(C110,$W$1:$X$1,2,0))</f>
        <v/>
      </c>
      <c r="Q110" s="332" t="str">
        <f>IF(ISERROR(O110/VLOOKUP(C110,$W$1:$X$1,2,0)),"",O110/VLOOKUP(C110,$W$1:$X$1,2,0))</f>
        <v/>
      </c>
      <c r="R110" s="287" t="s">
        <v>11</v>
      </c>
      <c r="S110" s="287">
        <f t="shared" si="55"/>
        <v>0</v>
      </c>
      <c r="T110" s="332" t="e">
        <f>(O110+S110)/VLOOKUP(C110,$W$1:$X$1,2,0)</f>
        <v>#N/A</v>
      </c>
      <c r="U110" s="287" t="s">
        <v>11</v>
      </c>
      <c r="V110" s="333" t="b">
        <f t="shared" si="46"/>
        <v>1</v>
      </c>
      <c r="W110" s="317"/>
      <c r="X110" s="323"/>
      <c r="Y110" s="326"/>
      <c r="Z110" s="336"/>
      <c r="AB110" s="287">
        <f t="shared" si="35"/>
        <v>0</v>
      </c>
      <c r="AC110" s="287">
        <f t="shared" si="36"/>
        <v>0</v>
      </c>
      <c r="AD110" s="287">
        <f t="shared" si="37"/>
        <v>0</v>
      </c>
      <c r="AE110" s="287">
        <f t="shared" si="38"/>
        <v>0</v>
      </c>
      <c r="AF110" s="287"/>
      <c r="AG110" s="287"/>
      <c r="AH110" s="287"/>
      <c r="AI110" s="287"/>
      <c r="AJ110" s="287">
        <f t="shared" si="47"/>
        <v>0</v>
      </c>
      <c r="AK110" s="287"/>
      <c r="AL110" s="287"/>
      <c r="AM110" s="287"/>
      <c r="AN110" s="287">
        <f t="shared" si="48"/>
        <v>0</v>
      </c>
      <c r="AO110" s="332" t="str">
        <f>IF(ISERROR(AJ110/VLOOKUP(C110,$W$1:$X$1,2,0)),"",AJ110/VLOOKUP(C110,$W$1:$X$1,2,0))</f>
        <v/>
      </c>
      <c r="AP110" s="332" t="str">
        <f>IF(ISERROR(AN110/VLOOKUP(C110,$W$1:$X$1,2,0)),"",AN110/VLOOKUP(C110,$W$1:$X$1,2,0))</f>
        <v/>
      </c>
      <c r="AR110" s="287"/>
      <c r="AS110" s="287"/>
      <c r="AT110" s="287"/>
      <c r="AU110" s="288"/>
      <c r="AV110" s="287">
        <f t="shared" si="49"/>
        <v>0</v>
      </c>
      <c r="AW110" s="287">
        <f t="shared" si="50"/>
        <v>0</v>
      </c>
      <c r="AX110" s="287">
        <f t="shared" si="51"/>
        <v>0</v>
      </c>
      <c r="AY110" s="287">
        <f t="shared" si="52"/>
        <v>0</v>
      </c>
      <c r="BA110" s="287"/>
      <c r="BB110" s="287"/>
      <c r="BC110" s="287"/>
      <c r="BD110" s="288"/>
      <c r="BE110" s="287">
        <f t="shared" si="53"/>
        <v>0</v>
      </c>
      <c r="BF110" s="287">
        <f t="shared" si="39"/>
        <v>0</v>
      </c>
      <c r="BG110" s="287">
        <f t="shared" si="40"/>
        <v>0</v>
      </c>
      <c r="BH110" s="287">
        <f t="shared" si="41"/>
        <v>0</v>
      </c>
      <c r="BI110" s="337"/>
      <c r="BJ110" s="337"/>
      <c r="DJ110" s="338"/>
    </row>
    <row r="111" spans="1:114" ht="12.75" customHeight="1" outlineLevel="1" x14ac:dyDescent="0.25">
      <c r="A111" s="328" t="str">
        <f t="shared" si="42"/>
        <v>Hotel NameJul-23</v>
      </c>
      <c r="B111" s="328" t="str">
        <f t="shared" si="43"/>
        <v>Hotel Name45126</v>
      </c>
      <c r="C111" s="329" t="s">
        <v>183</v>
      </c>
      <c r="D111" s="330" t="str">
        <f t="shared" si="44"/>
        <v>Jul-23</v>
      </c>
      <c r="E111" s="330" t="s">
        <v>52</v>
      </c>
      <c r="F111" s="330">
        <v>45126</v>
      </c>
      <c r="G111" s="331">
        <f t="shared" si="45"/>
        <v>4</v>
      </c>
      <c r="H111" s="287"/>
      <c r="I111" s="287"/>
      <c r="J111" s="287"/>
      <c r="K111" s="288">
        <f t="shared" si="56"/>
        <v>0</v>
      </c>
      <c r="L111" s="287"/>
      <c r="M111" s="287"/>
      <c r="N111" s="287"/>
      <c r="O111" s="288">
        <f t="shared" si="34"/>
        <v>0</v>
      </c>
      <c r="P111" s="332" t="str">
        <f>IF(ISERROR(K111/VLOOKUP(C111,$W$1:$X$1,2,0)),"",K111/VLOOKUP(C111,$W$1:$X$1,2,0))</f>
        <v/>
      </c>
      <c r="Q111" s="332" t="str">
        <f>IF(ISERROR(O111/VLOOKUP(C111,$W$1:$X$1,2,0)),"",O111/VLOOKUP(C111,$W$1:$X$1,2,0))</f>
        <v/>
      </c>
      <c r="R111" s="287" t="s">
        <v>11</v>
      </c>
      <c r="S111" s="287">
        <f t="shared" si="55"/>
        <v>0</v>
      </c>
      <c r="T111" s="332" t="e">
        <f>(O111+S111)/VLOOKUP(C111,$W$1:$X$1,2,0)</f>
        <v>#N/A</v>
      </c>
      <c r="U111" s="287" t="s">
        <v>11</v>
      </c>
      <c r="V111" s="333" t="b">
        <f t="shared" si="46"/>
        <v>1</v>
      </c>
      <c r="W111" s="317"/>
      <c r="X111" s="323"/>
      <c r="Y111" s="326"/>
      <c r="Z111" s="336"/>
      <c r="AB111" s="287">
        <f t="shared" si="35"/>
        <v>0</v>
      </c>
      <c r="AC111" s="287">
        <f t="shared" si="36"/>
        <v>0</v>
      </c>
      <c r="AD111" s="287">
        <f t="shared" si="37"/>
        <v>0</v>
      </c>
      <c r="AE111" s="287">
        <f t="shared" si="38"/>
        <v>0</v>
      </c>
      <c r="AF111" s="287"/>
      <c r="AG111" s="287"/>
      <c r="AH111" s="287"/>
      <c r="AI111" s="287"/>
      <c r="AJ111" s="287">
        <f t="shared" si="47"/>
        <v>0</v>
      </c>
      <c r="AK111" s="287"/>
      <c r="AL111" s="287"/>
      <c r="AM111" s="287"/>
      <c r="AN111" s="287">
        <f t="shared" si="48"/>
        <v>0</v>
      </c>
      <c r="AO111" s="332" t="str">
        <f>IF(ISERROR(AJ111/VLOOKUP(C111,$W$1:$X$1,2,0)),"",AJ111/VLOOKUP(C111,$W$1:$X$1,2,0))</f>
        <v/>
      </c>
      <c r="AP111" s="332" t="str">
        <f>IF(ISERROR(AN111/VLOOKUP(C111,$W$1:$X$1,2,0)),"",AN111/VLOOKUP(C111,$W$1:$X$1,2,0))</f>
        <v/>
      </c>
      <c r="AR111" s="287"/>
      <c r="AS111" s="287"/>
      <c r="AT111" s="287"/>
      <c r="AU111" s="288"/>
      <c r="AV111" s="287">
        <f t="shared" si="49"/>
        <v>0</v>
      </c>
      <c r="AW111" s="287">
        <f t="shared" si="50"/>
        <v>0</v>
      </c>
      <c r="AX111" s="287">
        <f t="shared" si="51"/>
        <v>0</v>
      </c>
      <c r="AY111" s="287">
        <f t="shared" si="52"/>
        <v>0</v>
      </c>
      <c r="BA111" s="287"/>
      <c r="BB111" s="287"/>
      <c r="BC111" s="287"/>
      <c r="BD111" s="288"/>
      <c r="BE111" s="287">
        <f t="shared" si="53"/>
        <v>0</v>
      </c>
      <c r="BF111" s="287">
        <f t="shared" si="39"/>
        <v>0</v>
      </c>
      <c r="BG111" s="287">
        <f t="shared" si="40"/>
        <v>0</v>
      </c>
      <c r="BH111" s="287">
        <f t="shared" si="41"/>
        <v>0</v>
      </c>
      <c r="BI111" s="337"/>
      <c r="BJ111" s="337"/>
      <c r="DJ111" s="338"/>
    </row>
    <row r="112" spans="1:114" ht="12.75" customHeight="1" outlineLevel="1" x14ac:dyDescent="0.25">
      <c r="A112" s="328" t="str">
        <f t="shared" si="42"/>
        <v>Hotel NameJul-23</v>
      </c>
      <c r="B112" s="328" t="str">
        <f t="shared" si="43"/>
        <v>Hotel Name45127</v>
      </c>
      <c r="C112" s="329" t="s">
        <v>183</v>
      </c>
      <c r="D112" s="330" t="str">
        <f t="shared" si="44"/>
        <v>Jul-23</v>
      </c>
      <c r="E112" s="330" t="s">
        <v>52</v>
      </c>
      <c r="F112" s="330">
        <v>45127</v>
      </c>
      <c r="G112" s="331">
        <f t="shared" si="45"/>
        <v>5</v>
      </c>
      <c r="H112" s="287"/>
      <c r="I112" s="287"/>
      <c r="J112" s="287"/>
      <c r="K112" s="288">
        <f t="shared" si="56"/>
        <v>0</v>
      </c>
      <c r="L112" s="287"/>
      <c r="M112" s="287"/>
      <c r="N112" s="287"/>
      <c r="O112" s="288">
        <f t="shared" si="34"/>
        <v>0</v>
      </c>
      <c r="P112" s="332" t="str">
        <f>IF(ISERROR(K112/VLOOKUP(C112,$W$1:$X$1,2,0)),"",K112/VLOOKUP(C112,$W$1:$X$1,2,0))</f>
        <v/>
      </c>
      <c r="Q112" s="332" t="str">
        <f>IF(ISERROR(O112/VLOOKUP(C112,$W$1:$X$1,2,0)),"",O112/VLOOKUP(C112,$W$1:$X$1,2,0))</f>
        <v/>
      </c>
      <c r="R112" s="287" t="s">
        <v>11</v>
      </c>
      <c r="S112" s="287">
        <f t="shared" si="55"/>
        <v>0</v>
      </c>
      <c r="T112" s="332" t="e">
        <f>(O112+S112)/VLOOKUP(C112,$W$1:$X$1,2,0)</f>
        <v>#N/A</v>
      </c>
      <c r="U112" s="287" t="s">
        <v>11</v>
      </c>
      <c r="V112" s="333" t="b">
        <f t="shared" si="46"/>
        <v>1</v>
      </c>
      <c r="W112" s="317"/>
      <c r="X112" s="323"/>
      <c r="Y112" s="326"/>
      <c r="Z112" s="336"/>
      <c r="AB112" s="287">
        <f t="shared" si="35"/>
        <v>0</v>
      </c>
      <c r="AC112" s="287">
        <f t="shared" si="36"/>
        <v>0</v>
      </c>
      <c r="AD112" s="287">
        <f t="shared" si="37"/>
        <v>0</v>
      </c>
      <c r="AE112" s="287">
        <f t="shared" si="38"/>
        <v>0</v>
      </c>
      <c r="AF112" s="287"/>
      <c r="AG112" s="287"/>
      <c r="AH112" s="287"/>
      <c r="AI112" s="287"/>
      <c r="AJ112" s="287">
        <f t="shared" si="47"/>
        <v>0</v>
      </c>
      <c r="AK112" s="287"/>
      <c r="AL112" s="287"/>
      <c r="AM112" s="287"/>
      <c r="AN112" s="287">
        <f t="shared" si="48"/>
        <v>0</v>
      </c>
      <c r="AO112" s="332" t="str">
        <f>IF(ISERROR(AJ112/VLOOKUP(C112,$W$1:$X$1,2,0)),"",AJ112/VLOOKUP(C112,$W$1:$X$1,2,0))</f>
        <v/>
      </c>
      <c r="AP112" s="332" t="str">
        <f>IF(ISERROR(AN112/VLOOKUP(C112,$W$1:$X$1,2,0)),"",AN112/VLOOKUP(C112,$W$1:$X$1,2,0))</f>
        <v/>
      </c>
      <c r="AR112" s="287"/>
      <c r="AS112" s="287"/>
      <c r="AT112" s="287"/>
      <c r="AU112" s="288"/>
      <c r="AV112" s="287">
        <f t="shared" si="49"/>
        <v>0</v>
      </c>
      <c r="AW112" s="287">
        <f t="shared" si="50"/>
        <v>0</v>
      </c>
      <c r="AX112" s="287">
        <f t="shared" si="51"/>
        <v>0</v>
      </c>
      <c r="AY112" s="287">
        <f t="shared" si="52"/>
        <v>0</v>
      </c>
      <c r="BA112" s="287"/>
      <c r="BB112" s="287"/>
      <c r="BC112" s="287"/>
      <c r="BD112" s="288"/>
      <c r="BE112" s="287">
        <f t="shared" si="53"/>
        <v>0</v>
      </c>
      <c r="BF112" s="287">
        <f t="shared" si="39"/>
        <v>0</v>
      </c>
      <c r="BG112" s="287">
        <f t="shared" si="40"/>
        <v>0</v>
      </c>
      <c r="BH112" s="287">
        <f t="shared" si="41"/>
        <v>0</v>
      </c>
      <c r="BI112" s="337"/>
      <c r="BJ112" s="337"/>
      <c r="DJ112" s="338"/>
    </row>
    <row r="113" spans="1:114" ht="12.75" customHeight="1" outlineLevel="1" x14ac:dyDescent="0.25">
      <c r="A113" s="328" t="str">
        <f t="shared" si="42"/>
        <v>Hotel NameJul-23</v>
      </c>
      <c r="B113" s="328" t="str">
        <f t="shared" si="43"/>
        <v>Hotel Name45128</v>
      </c>
      <c r="C113" s="329" t="s">
        <v>183</v>
      </c>
      <c r="D113" s="330" t="str">
        <f t="shared" si="44"/>
        <v>Jul-23</v>
      </c>
      <c r="E113" s="330" t="s">
        <v>52</v>
      </c>
      <c r="F113" s="330">
        <v>45128</v>
      </c>
      <c r="G113" s="331">
        <f t="shared" si="45"/>
        <v>6</v>
      </c>
      <c r="H113" s="287"/>
      <c r="I113" s="287"/>
      <c r="J113" s="287"/>
      <c r="K113" s="288">
        <f t="shared" si="56"/>
        <v>0</v>
      </c>
      <c r="L113" s="287"/>
      <c r="M113" s="287"/>
      <c r="N113" s="287"/>
      <c r="O113" s="288">
        <f t="shared" si="34"/>
        <v>0</v>
      </c>
      <c r="P113" s="332" t="str">
        <f>IF(ISERROR(K113/VLOOKUP(C113,$W$1:$X$1,2,0)),"",K113/VLOOKUP(C113,$W$1:$X$1,2,0))</f>
        <v/>
      </c>
      <c r="Q113" s="332" t="str">
        <f>IF(ISERROR(O113/VLOOKUP(C113,$W$1:$X$1,2,0)),"",O113/VLOOKUP(C113,$W$1:$X$1,2,0))</f>
        <v/>
      </c>
      <c r="R113" s="287" t="s">
        <v>11</v>
      </c>
      <c r="S113" s="287">
        <f t="shared" si="55"/>
        <v>0</v>
      </c>
      <c r="T113" s="332" t="e">
        <f>(O113+S113)/VLOOKUP(C113,$W$1:$X$1,2,0)</f>
        <v>#N/A</v>
      </c>
      <c r="U113" s="287" t="s">
        <v>11</v>
      </c>
      <c r="V113" s="333" t="b">
        <f t="shared" si="46"/>
        <v>1</v>
      </c>
      <c r="W113" s="317"/>
      <c r="X113" s="323"/>
      <c r="Y113" s="326"/>
      <c r="Z113" s="336"/>
      <c r="AB113" s="287">
        <f t="shared" si="35"/>
        <v>0</v>
      </c>
      <c r="AC113" s="287">
        <f t="shared" si="36"/>
        <v>0</v>
      </c>
      <c r="AD113" s="287">
        <f t="shared" si="37"/>
        <v>0</v>
      </c>
      <c r="AE113" s="287">
        <f t="shared" si="38"/>
        <v>0</v>
      </c>
      <c r="AF113" s="287"/>
      <c r="AG113" s="287"/>
      <c r="AH113" s="287"/>
      <c r="AI113" s="287"/>
      <c r="AJ113" s="287">
        <f t="shared" si="47"/>
        <v>0</v>
      </c>
      <c r="AK113" s="287"/>
      <c r="AL113" s="287"/>
      <c r="AM113" s="287"/>
      <c r="AN113" s="287">
        <f t="shared" si="48"/>
        <v>0</v>
      </c>
      <c r="AO113" s="332" t="str">
        <f>IF(ISERROR(AJ113/VLOOKUP(C113,$W$1:$X$1,2,0)),"",AJ113/VLOOKUP(C113,$W$1:$X$1,2,0))</f>
        <v/>
      </c>
      <c r="AP113" s="332" t="str">
        <f>IF(ISERROR(AN113/VLOOKUP(C113,$W$1:$X$1,2,0)),"",AN113/VLOOKUP(C113,$W$1:$X$1,2,0))</f>
        <v/>
      </c>
      <c r="AR113" s="287"/>
      <c r="AS113" s="287"/>
      <c r="AT113" s="287"/>
      <c r="AU113" s="288"/>
      <c r="AV113" s="287">
        <f t="shared" si="49"/>
        <v>0</v>
      </c>
      <c r="AW113" s="287">
        <f t="shared" si="50"/>
        <v>0</v>
      </c>
      <c r="AX113" s="287">
        <f t="shared" si="51"/>
        <v>0</v>
      </c>
      <c r="AY113" s="287">
        <f t="shared" si="52"/>
        <v>0</v>
      </c>
      <c r="BA113" s="287"/>
      <c r="BB113" s="287"/>
      <c r="BC113" s="287"/>
      <c r="BD113" s="288"/>
      <c r="BE113" s="287">
        <f t="shared" si="53"/>
        <v>0</v>
      </c>
      <c r="BF113" s="287">
        <f t="shared" si="39"/>
        <v>0</v>
      </c>
      <c r="BG113" s="287">
        <f t="shared" si="40"/>
        <v>0</v>
      </c>
      <c r="BH113" s="287">
        <f t="shared" si="41"/>
        <v>0</v>
      </c>
      <c r="BI113" s="337"/>
      <c r="BJ113" s="337"/>
      <c r="DJ113" s="338"/>
    </row>
    <row r="114" spans="1:114" ht="12.75" customHeight="1" outlineLevel="1" x14ac:dyDescent="0.25">
      <c r="A114" s="328" t="str">
        <f t="shared" si="42"/>
        <v>Hotel NameJul-23</v>
      </c>
      <c r="B114" s="328" t="str">
        <f t="shared" si="43"/>
        <v>Hotel Name45129</v>
      </c>
      <c r="C114" s="329" t="s">
        <v>183</v>
      </c>
      <c r="D114" s="330" t="str">
        <f t="shared" si="44"/>
        <v>Jul-23</v>
      </c>
      <c r="E114" s="330" t="s">
        <v>52</v>
      </c>
      <c r="F114" s="330">
        <v>45129</v>
      </c>
      <c r="G114" s="331">
        <f t="shared" si="45"/>
        <v>7</v>
      </c>
      <c r="H114" s="287"/>
      <c r="I114" s="287"/>
      <c r="J114" s="287"/>
      <c r="K114" s="288">
        <f t="shared" si="56"/>
        <v>0</v>
      </c>
      <c r="L114" s="287"/>
      <c r="M114" s="287"/>
      <c r="N114" s="287"/>
      <c r="O114" s="288">
        <f t="shared" si="34"/>
        <v>0</v>
      </c>
      <c r="P114" s="332" t="str">
        <f>IF(ISERROR(K114/VLOOKUP(C114,$W$1:$X$1,2,0)),"",K114/VLOOKUP(C114,$W$1:$X$1,2,0))</f>
        <v/>
      </c>
      <c r="Q114" s="332" t="str">
        <f>IF(ISERROR(O114/VLOOKUP(C114,$W$1:$X$1,2,0)),"",O114/VLOOKUP(C114,$W$1:$X$1,2,0))</f>
        <v/>
      </c>
      <c r="R114" s="287" t="s">
        <v>11</v>
      </c>
      <c r="S114" s="287">
        <f t="shared" si="55"/>
        <v>0</v>
      </c>
      <c r="T114" s="332" t="e">
        <f>(O114+S114)/VLOOKUP(C114,$W$1:$X$1,2,0)</f>
        <v>#N/A</v>
      </c>
      <c r="U114" s="287" t="s">
        <v>11</v>
      </c>
      <c r="V114" s="333" t="b">
        <f t="shared" si="46"/>
        <v>1</v>
      </c>
      <c r="W114" s="317"/>
      <c r="X114" s="323"/>
      <c r="Y114" s="326"/>
      <c r="Z114" s="336"/>
      <c r="AB114" s="287">
        <f t="shared" si="35"/>
        <v>0</v>
      </c>
      <c r="AC114" s="287">
        <f t="shared" si="36"/>
        <v>0</v>
      </c>
      <c r="AD114" s="287">
        <f t="shared" si="37"/>
        <v>0</v>
      </c>
      <c r="AE114" s="287">
        <f t="shared" si="38"/>
        <v>0</v>
      </c>
      <c r="AF114" s="287"/>
      <c r="AG114" s="287"/>
      <c r="AH114" s="287"/>
      <c r="AI114" s="287"/>
      <c r="AJ114" s="287">
        <f t="shared" si="47"/>
        <v>0</v>
      </c>
      <c r="AK114" s="287"/>
      <c r="AL114" s="287"/>
      <c r="AM114" s="287"/>
      <c r="AN114" s="287">
        <f t="shared" si="48"/>
        <v>0</v>
      </c>
      <c r="AO114" s="332" t="str">
        <f>IF(ISERROR(AJ114/VLOOKUP(C114,$W$1:$X$1,2,0)),"",AJ114/VLOOKUP(C114,$W$1:$X$1,2,0))</f>
        <v/>
      </c>
      <c r="AP114" s="332" t="str">
        <f>IF(ISERROR(AN114/VLOOKUP(C114,$W$1:$X$1,2,0)),"",AN114/VLOOKUP(C114,$W$1:$X$1,2,0))</f>
        <v/>
      </c>
      <c r="AR114" s="287"/>
      <c r="AS114" s="287"/>
      <c r="AT114" s="287"/>
      <c r="AU114" s="288"/>
      <c r="AV114" s="287">
        <f t="shared" si="49"/>
        <v>0</v>
      </c>
      <c r="AW114" s="287">
        <f t="shared" si="50"/>
        <v>0</v>
      </c>
      <c r="AX114" s="287">
        <f t="shared" si="51"/>
        <v>0</v>
      </c>
      <c r="AY114" s="287">
        <f t="shared" si="52"/>
        <v>0</v>
      </c>
      <c r="BA114" s="287"/>
      <c r="BB114" s="287"/>
      <c r="BC114" s="287"/>
      <c r="BD114" s="288"/>
      <c r="BE114" s="287">
        <f t="shared" si="53"/>
        <v>0</v>
      </c>
      <c r="BF114" s="287">
        <f t="shared" si="39"/>
        <v>0</v>
      </c>
      <c r="BG114" s="287">
        <f t="shared" si="40"/>
        <v>0</v>
      </c>
      <c r="BH114" s="287">
        <f t="shared" si="41"/>
        <v>0</v>
      </c>
      <c r="BI114" s="337"/>
      <c r="BJ114" s="337"/>
      <c r="DJ114" s="338"/>
    </row>
    <row r="115" spans="1:114" ht="12.75" customHeight="1" outlineLevel="1" x14ac:dyDescent="0.25">
      <c r="A115" s="328" t="str">
        <f t="shared" si="42"/>
        <v>Hotel NameJul-23</v>
      </c>
      <c r="B115" s="328" t="str">
        <f t="shared" si="43"/>
        <v>Hotel Name45130</v>
      </c>
      <c r="C115" s="329" t="s">
        <v>183</v>
      </c>
      <c r="D115" s="330" t="str">
        <f t="shared" si="44"/>
        <v>Jul-23</v>
      </c>
      <c r="E115" s="330" t="s">
        <v>52</v>
      </c>
      <c r="F115" s="330">
        <v>45130</v>
      </c>
      <c r="G115" s="331">
        <f t="shared" si="45"/>
        <v>1</v>
      </c>
      <c r="H115" s="287"/>
      <c r="I115" s="287"/>
      <c r="J115" s="287"/>
      <c r="K115" s="288">
        <f t="shared" si="56"/>
        <v>0</v>
      </c>
      <c r="L115" s="287"/>
      <c r="M115" s="287"/>
      <c r="N115" s="287"/>
      <c r="O115" s="288">
        <f t="shared" si="34"/>
        <v>0</v>
      </c>
      <c r="P115" s="332" t="str">
        <f>IF(ISERROR(K115/VLOOKUP(C115,$W$1:$X$1,2,0)),"",K115/VLOOKUP(C115,$W$1:$X$1,2,0))</f>
        <v/>
      </c>
      <c r="Q115" s="332" t="str">
        <f>IF(ISERROR(O115/VLOOKUP(C115,$W$1:$X$1,2,0)),"",O115/VLOOKUP(C115,$W$1:$X$1,2,0))</f>
        <v/>
      </c>
      <c r="R115" s="287" t="s">
        <v>11</v>
      </c>
      <c r="S115" s="287">
        <f t="shared" si="55"/>
        <v>0</v>
      </c>
      <c r="T115" s="332" t="e">
        <f>(O115+S115)/VLOOKUP(C115,$W$1:$X$1,2,0)</f>
        <v>#N/A</v>
      </c>
      <c r="U115" s="287" t="s">
        <v>11</v>
      </c>
      <c r="V115" s="333" t="b">
        <f t="shared" si="46"/>
        <v>1</v>
      </c>
      <c r="W115" s="317"/>
      <c r="X115" s="323"/>
      <c r="Y115" s="326"/>
      <c r="Z115" s="336"/>
      <c r="AB115" s="287">
        <f t="shared" si="35"/>
        <v>0</v>
      </c>
      <c r="AC115" s="287">
        <f t="shared" si="36"/>
        <v>0</v>
      </c>
      <c r="AD115" s="287">
        <f t="shared" si="37"/>
        <v>0</v>
      </c>
      <c r="AE115" s="287">
        <f t="shared" si="38"/>
        <v>0</v>
      </c>
      <c r="AF115" s="287"/>
      <c r="AG115" s="287"/>
      <c r="AH115" s="287"/>
      <c r="AI115" s="287"/>
      <c r="AJ115" s="287">
        <f t="shared" si="47"/>
        <v>0</v>
      </c>
      <c r="AK115" s="287"/>
      <c r="AL115" s="287"/>
      <c r="AM115" s="287"/>
      <c r="AN115" s="287">
        <f t="shared" si="48"/>
        <v>0</v>
      </c>
      <c r="AO115" s="332" t="str">
        <f>IF(ISERROR(AJ115/VLOOKUP(C115,$W$1:$X$1,2,0)),"",AJ115/VLOOKUP(C115,$W$1:$X$1,2,0))</f>
        <v/>
      </c>
      <c r="AP115" s="332" t="str">
        <f>IF(ISERROR(AN115/VLOOKUP(C115,$W$1:$X$1,2,0)),"",AN115/VLOOKUP(C115,$W$1:$X$1,2,0))</f>
        <v/>
      </c>
      <c r="AR115" s="287"/>
      <c r="AS115" s="287"/>
      <c r="AT115" s="287"/>
      <c r="AU115" s="288"/>
      <c r="AV115" s="287">
        <f t="shared" si="49"/>
        <v>0</v>
      </c>
      <c r="AW115" s="287">
        <f t="shared" si="50"/>
        <v>0</v>
      </c>
      <c r="AX115" s="287">
        <f t="shared" si="51"/>
        <v>0</v>
      </c>
      <c r="AY115" s="287">
        <f t="shared" si="52"/>
        <v>0</v>
      </c>
      <c r="BA115" s="287"/>
      <c r="BB115" s="287"/>
      <c r="BC115" s="287"/>
      <c r="BD115" s="288"/>
      <c r="BE115" s="287">
        <f t="shared" si="53"/>
        <v>0</v>
      </c>
      <c r="BF115" s="287">
        <f t="shared" si="39"/>
        <v>0</v>
      </c>
      <c r="BG115" s="287">
        <f t="shared" si="40"/>
        <v>0</v>
      </c>
      <c r="BH115" s="287">
        <f t="shared" si="41"/>
        <v>0</v>
      </c>
      <c r="BI115" s="337"/>
      <c r="BJ115" s="337"/>
      <c r="DJ115" s="338"/>
    </row>
    <row r="116" spans="1:114" ht="12.75" customHeight="1" outlineLevel="1" x14ac:dyDescent="0.25">
      <c r="A116" s="328" t="str">
        <f t="shared" si="42"/>
        <v>Hotel NameJul-23</v>
      </c>
      <c r="B116" s="328" t="str">
        <f t="shared" si="43"/>
        <v>Hotel Name45131</v>
      </c>
      <c r="C116" s="329" t="s">
        <v>183</v>
      </c>
      <c r="D116" s="330" t="str">
        <f t="shared" si="44"/>
        <v>Jul-23</v>
      </c>
      <c r="E116" s="330" t="s">
        <v>52</v>
      </c>
      <c r="F116" s="330">
        <v>45131</v>
      </c>
      <c r="G116" s="331">
        <f t="shared" si="45"/>
        <v>2</v>
      </c>
      <c r="H116" s="287"/>
      <c r="I116" s="287"/>
      <c r="J116" s="287"/>
      <c r="K116" s="288">
        <f t="shared" si="56"/>
        <v>0</v>
      </c>
      <c r="L116" s="287"/>
      <c r="M116" s="287"/>
      <c r="N116" s="287"/>
      <c r="O116" s="288">
        <f t="shared" si="34"/>
        <v>0</v>
      </c>
      <c r="P116" s="332" t="str">
        <f>IF(ISERROR(K116/VLOOKUP(C116,$W$1:$X$1,2,0)),"",K116/VLOOKUP(C116,$W$1:$X$1,2,0))</f>
        <v/>
      </c>
      <c r="Q116" s="332" t="str">
        <f>IF(ISERROR(O116/VLOOKUP(C116,$W$1:$X$1,2,0)),"",O116/VLOOKUP(C116,$W$1:$X$1,2,0))</f>
        <v/>
      </c>
      <c r="R116" s="287" t="s">
        <v>11</v>
      </c>
      <c r="S116" s="287">
        <f t="shared" si="55"/>
        <v>0</v>
      </c>
      <c r="T116" s="332" t="e">
        <f>(O116+S116)/VLOOKUP(C116,$W$1:$X$1,2,0)</f>
        <v>#N/A</v>
      </c>
      <c r="U116" s="287" t="s">
        <v>11</v>
      </c>
      <c r="V116" s="333" t="b">
        <f t="shared" si="46"/>
        <v>1</v>
      </c>
      <c r="W116" s="317"/>
      <c r="X116" s="323"/>
      <c r="Y116" s="326"/>
      <c r="Z116" s="336"/>
      <c r="AB116" s="287">
        <f t="shared" si="35"/>
        <v>0</v>
      </c>
      <c r="AC116" s="287">
        <f t="shared" si="36"/>
        <v>0</v>
      </c>
      <c r="AD116" s="287">
        <f t="shared" si="37"/>
        <v>0</v>
      </c>
      <c r="AE116" s="287">
        <f t="shared" si="38"/>
        <v>0</v>
      </c>
      <c r="AF116" s="287"/>
      <c r="AG116" s="287"/>
      <c r="AH116" s="287"/>
      <c r="AI116" s="287"/>
      <c r="AJ116" s="287">
        <f t="shared" si="47"/>
        <v>0</v>
      </c>
      <c r="AK116" s="287"/>
      <c r="AL116" s="287"/>
      <c r="AM116" s="287"/>
      <c r="AN116" s="287">
        <f t="shared" si="48"/>
        <v>0</v>
      </c>
      <c r="AO116" s="332" t="str">
        <f>IF(ISERROR(AJ116/VLOOKUP(C116,$W$1:$X$1,2,0)),"",AJ116/VLOOKUP(C116,$W$1:$X$1,2,0))</f>
        <v/>
      </c>
      <c r="AP116" s="332" t="str">
        <f>IF(ISERROR(AN116/VLOOKUP(C116,$W$1:$X$1,2,0)),"",AN116/VLOOKUP(C116,$W$1:$X$1,2,0))</f>
        <v/>
      </c>
      <c r="AR116" s="287"/>
      <c r="AS116" s="287"/>
      <c r="AT116" s="287"/>
      <c r="AU116" s="288"/>
      <c r="AV116" s="287">
        <f t="shared" si="49"/>
        <v>0</v>
      </c>
      <c r="AW116" s="287">
        <f t="shared" si="50"/>
        <v>0</v>
      </c>
      <c r="AX116" s="287">
        <f t="shared" si="51"/>
        <v>0</v>
      </c>
      <c r="AY116" s="287">
        <f t="shared" si="52"/>
        <v>0</v>
      </c>
      <c r="BA116" s="287"/>
      <c r="BB116" s="287"/>
      <c r="BC116" s="287"/>
      <c r="BD116" s="288"/>
      <c r="BE116" s="287">
        <f t="shared" si="53"/>
        <v>0</v>
      </c>
      <c r="BF116" s="287">
        <f t="shared" si="39"/>
        <v>0</v>
      </c>
      <c r="BG116" s="287">
        <f t="shared" si="40"/>
        <v>0</v>
      </c>
      <c r="BH116" s="287">
        <f t="shared" si="41"/>
        <v>0</v>
      </c>
      <c r="BI116" s="337"/>
      <c r="BJ116" s="337"/>
      <c r="DJ116" s="338"/>
    </row>
    <row r="117" spans="1:114" ht="12.75" customHeight="1" outlineLevel="1" x14ac:dyDescent="0.25">
      <c r="A117" s="328" t="str">
        <f t="shared" si="42"/>
        <v>Hotel NameJul-23</v>
      </c>
      <c r="B117" s="328" t="str">
        <f t="shared" si="43"/>
        <v>Hotel Name45132</v>
      </c>
      <c r="C117" s="329" t="s">
        <v>183</v>
      </c>
      <c r="D117" s="330" t="str">
        <f t="shared" si="44"/>
        <v>Jul-23</v>
      </c>
      <c r="E117" s="330" t="s">
        <v>52</v>
      </c>
      <c r="F117" s="330">
        <v>45132</v>
      </c>
      <c r="G117" s="331">
        <f t="shared" si="45"/>
        <v>3</v>
      </c>
      <c r="H117" s="287"/>
      <c r="I117" s="287"/>
      <c r="J117" s="287"/>
      <c r="K117" s="288">
        <f t="shared" si="56"/>
        <v>0</v>
      </c>
      <c r="L117" s="287"/>
      <c r="M117" s="287"/>
      <c r="N117" s="287"/>
      <c r="O117" s="288">
        <f t="shared" si="34"/>
        <v>0</v>
      </c>
      <c r="P117" s="332" t="str">
        <f>IF(ISERROR(K117/VLOOKUP(C117,$W$1:$X$1,2,0)),"",K117/VLOOKUP(C117,$W$1:$X$1,2,0))</f>
        <v/>
      </c>
      <c r="Q117" s="332" t="str">
        <f>IF(ISERROR(O117/VLOOKUP(C117,$W$1:$X$1,2,0)),"",O117/VLOOKUP(C117,$W$1:$X$1,2,0))</f>
        <v/>
      </c>
      <c r="R117" s="287" t="s">
        <v>11</v>
      </c>
      <c r="S117" s="287">
        <f t="shared" si="55"/>
        <v>0</v>
      </c>
      <c r="T117" s="332" t="e">
        <f>(O117+S117)/VLOOKUP(C117,$W$1:$X$1,2,0)</f>
        <v>#N/A</v>
      </c>
      <c r="U117" s="287" t="s">
        <v>11</v>
      </c>
      <c r="V117" s="333" t="b">
        <f t="shared" si="46"/>
        <v>1</v>
      </c>
      <c r="W117" s="317"/>
      <c r="X117" s="323"/>
      <c r="Y117" s="326"/>
      <c r="Z117" s="336"/>
      <c r="AB117" s="287">
        <f t="shared" si="35"/>
        <v>0</v>
      </c>
      <c r="AC117" s="287">
        <f t="shared" si="36"/>
        <v>0</v>
      </c>
      <c r="AD117" s="287">
        <f t="shared" si="37"/>
        <v>0</v>
      </c>
      <c r="AE117" s="287">
        <f t="shared" si="38"/>
        <v>0</v>
      </c>
      <c r="AF117" s="287"/>
      <c r="AG117" s="287"/>
      <c r="AH117" s="287"/>
      <c r="AI117" s="287"/>
      <c r="AJ117" s="287">
        <f t="shared" si="47"/>
        <v>0</v>
      </c>
      <c r="AK117" s="287"/>
      <c r="AL117" s="287"/>
      <c r="AM117" s="287"/>
      <c r="AN117" s="287">
        <f t="shared" si="48"/>
        <v>0</v>
      </c>
      <c r="AO117" s="332" t="str">
        <f>IF(ISERROR(AJ117/VLOOKUP(C117,$W$1:$X$1,2,0)),"",AJ117/VLOOKUP(C117,$W$1:$X$1,2,0))</f>
        <v/>
      </c>
      <c r="AP117" s="332" t="str">
        <f>IF(ISERROR(AN117/VLOOKUP(C117,$W$1:$X$1,2,0)),"",AN117/VLOOKUP(C117,$W$1:$X$1,2,0))</f>
        <v/>
      </c>
      <c r="AR117" s="287"/>
      <c r="AS117" s="287"/>
      <c r="AT117" s="287"/>
      <c r="AU117" s="288"/>
      <c r="AV117" s="287">
        <f t="shared" si="49"/>
        <v>0</v>
      </c>
      <c r="AW117" s="287">
        <f t="shared" si="50"/>
        <v>0</v>
      </c>
      <c r="AX117" s="287">
        <f t="shared" si="51"/>
        <v>0</v>
      </c>
      <c r="AY117" s="287">
        <f t="shared" si="52"/>
        <v>0</v>
      </c>
      <c r="BA117" s="287"/>
      <c r="BB117" s="287"/>
      <c r="BC117" s="287"/>
      <c r="BD117" s="288"/>
      <c r="BE117" s="287">
        <f t="shared" si="53"/>
        <v>0</v>
      </c>
      <c r="BF117" s="287">
        <f t="shared" si="39"/>
        <v>0</v>
      </c>
      <c r="BG117" s="287">
        <f t="shared" si="40"/>
        <v>0</v>
      </c>
      <c r="BH117" s="287">
        <f t="shared" si="41"/>
        <v>0</v>
      </c>
      <c r="BI117" s="337"/>
      <c r="BJ117" s="337"/>
      <c r="DJ117" s="338"/>
    </row>
    <row r="118" spans="1:114" ht="12.75" customHeight="1" outlineLevel="1" x14ac:dyDescent="0.25">
      <c r="A118" s="328" t="str">
        <f t="shared" si="42"/>
        <v>Hotel NameJul-23</v>
      </c>
      <c r="B118" s="328" t="str">
        <f t="shared" si="43"/>
        <v>Hotel Name45133</v>
      </c>
      <c r="C118" s="329" t="s">
        <v>183</v>
      </c>
      <c r="D118" s="330" t="str">
        <f t="shared" si="44"/>
        <v>Jul-23</v>
      </c>
      <c r="E118" s="330" t="s">
        <v>52</v>
      </c>
      <c r="F118" s="330">
        <v>45133</v>
      </c>
      <c r="G118" s="331">
        <f t="shared" si="45"/>
        <v>4</v>
      </c>
      <c r="H118" s="287"/>
      <c r="I118" s="287"/>
      <c r="J118" s="287"/>
      <c r="K118" s="288">
        <f t="shared" si="56"/>
        <v>0</v>
      </c>
      <c r="L118" s="287"/>
      <c r="M118" s="287"/>
      <c r="N118" s="287"/>
      <c r="O118" s="288">
        <f t="shared" si="34"/>
        <v>0</v>
      </c>
      <c r="P118" s="332" t="str">
        <f>IF(ISERROR(K118/VLOOKUP(C118,$W$1:$X$1,2,0)),"",K118/VLOOKUP(C118,$W$1:$X$1,2,0))</f>
        <v/>
      </c>
      <c r="Q118" s="332" t="str">
        <f>IF(ISERROR(O118/VLOOKUP(C118,$W$1:$X$1,2,0)),"",O118/VLOOKUP(C118,$W$1:$X$1,2,0))</f>
        <v/>
      </c>
      <c r="R118" s="287" t="s">
        <v>11</v>
      </c>
      <c r="S118" s="287">
        <f t="shared" si="55"/>
        <v>0</v>
      </c>
      <c r="T118" s="332" t="e">
        <f>(O118+S118)/VLOOKUP(C118,$W$1:$X$1,2,0)</f>
        <v>#N/A</v>
      </c>
      <c r="U118" s="287" t="s">
        <v>11</v>
      </c>
      <c r="V118" s="333" t="b">
        <f t="shared" si="46"/>
        <v>1</v>
      </c>
      <c r="W118" s="317"/>
      <c r="X118" s="323"/>
      <c r="Y118" s="326"/>
      <c r="Z118" s="336"/>
      <c r="AB118" s="287">
        <f t="shared" si="35"/>
        <v>0</v>
      </c>
      <c r="AC118" s="287">
        <f t="shared" si="36"/>
        <v>0</v>
      </c>
      <c r="AD118" s="287">
        <f t="shared" si="37"/>
        <v>0</v>
      </c>
      <c r="AE118" s="287">
        <f t="shared" si="38"/>
        <v>0</v>
      </c>
      <c r="AF118" s="287"/>
      <c r="AG118" s="287"/>
      <c r="AH118" s="287"/>
      <c r="AI118" s="287"/>
      <c r="AJ118" s="287">
        <f t="shared" si="47"/>
        <v>0</v>
      </c>
      <c r="AK118" s="287"/>
      <c r="AL118" s="287"/>
      <c r="AM118" s="287"/>
      <c r="AN118" s="287">
        <f t="shared" si="48"/>
        <v>0</v>
      </c>
      <c r="AO118" s="332" t="str">
        <f>IF(ISERROR(AJ118/VLOOKUP(C118,$W$1:$X$1,2,0)),"",AJ118/VLOOKUP(C118,$W$1:$X$1,2,0))</f>
        <v/>
      </c>
      <c r="AP118" s="332" t="str">
        <f>IF(ISERROR(AN118/VLOOKUP(C118,$W$1:$X$1,2,0)),"",AN118/VLOOKUP(C118,$W$1:$X$1,2,0))</f>
        <v/>
      </c>
      <c r="AR118" s="287"/>
      <c r="AS118" s="287"/>
      <c r="AT118" s="287"/>
      <c r="AU118" s="288"/>
      <c r="AV118" s="287">
        <f t="shared" si="49"/>
        <v>0</v>
      </c>
      <c r="AW118" s="287">
        <f t="shared" si="50"/>
        <v>0</v>
      </c>
      <c r="AX118" s="287">
        <f t="shared" si="51"/>
        <v>0</v>
      </c>
      <c r="AY118" s="287">
        <f t="shared" si="52"/>
        <v>0</v>
      </c>
      <c r="BA118" s="287"/>
      <c r="BB118" s="287"/>
      <c r="BC118" s="287"/>
      <c r="BD118" s="288"/>
      <c r="BE118" s="287">
        <f t="shared" si="53"/>
        <v>0</v>
      </c>
      <c r="BF118" s="287">
        <f t="shared" si="39"/>
        <v>0</v>
      </c>
      <c r="BG118" s="287">
        <f t="shared" si="40"/>
        <v>0</v>
      </c>
      <c r="BH118" s="287">
        <f t="shared" si="41"/>
        <v>0</v>
      </c>
      <c r="BI118" s="337"/>
      <c r="BJ118" s="337"/>
      <c r="DJ118" s="338"/>
    </row>
    <row r="119" spans="1:114" ht="12.75" customHeight="1" outlineLevel="1" x14ac:dyDescent="0.25">
      <c r="A119" s="328" t="str">
        <f t="shared" si="42"/>
        <v>Hotel NameJul-23</v>
      </c>
      <c r="B119" s="328" t="str">
        <f t="shared" si="43"/>
        <v>Hotel Name45134</v>
      </c>
      <c r="C119" s="329" t="s">
        <v>183</v>
      </c>
      <c r="D119" s="330" t="str">
        <f t="shared" si="44"/>
        <v>Jul-23</v>
      </c>
      <c r="E119" s="330" t="s">
        <v>52</v>
      </c>
      <c r="F119" s="330">
        <v>45134</v>
      </c>
      <c r="G119" s="331">
        <f t="shared" si="45"/>
        <v>5</v>
      </c>
      <c r="H119" s="287"/>
      <c r="I119" s="287"/>
      <c r="J119" s="287"/>
      <c r="K119" s="288">
        <f t="shared" si="56"/>
        <v>0</v>
      </c>
      <c r="L119" s="287"/>
      <c r="M119" s="287"/>
      <c r="N119" s="287"/>
      <c r="O119" s="288">
        <f t="shared" si="34"/>
        <v>0</v>
      </c>
      <c r="P119" s="332" t="str">
        <f>IF(ISERROR(K119/VLOOKUP(C119,$W$1:$X$1,2,0)),"",K119/VLOOKUP(C119,$W$1:$X$1,2,0))</f>
        <v/>
      </c>
      <c r="Q119" s="332" t="str">
        <f>IF(ISERROR(O119/VLOOKUP(C119,$W$1:$X$1,2,0)),"",O119/VLOOKUP(C119,$W$1:$X$1,2,0))</f>
        <v/>
      </c>
      <c r="R119" s="287" t="s">
        <v>11</v>
      </c>
      <c r="S119" s="287">
        <f t="shared" si="55"/>
        <v>0</v>
      </c>
      <c r="T119" s="332" t="e">
        <f>(O119+S119)/VLOOKUP(C119,$W$1:$X$1,2,0)</f>
        <v>#N/A</v>
      </c>
      <c r="U119" s="287" t="s">
        <v>11</v>
      </c>
      <c r="V119" s="333" t="b">
        <f t="shared" si="46"/>
        <v>1</v>
      </c>
      <c r="W119" s="317"/>
      <c r="X119" s="323"/>
      <c r="Y119" s="326"/>
      <c r="Z119" s="336"/>
      <c r="AB119" s="287">
        <f t="shared" si="35"/>
        <v>0</v>
      </c>
      <c r="AC119" s="287">
        <f t="shared" si="36"/>
        <v>0</v>
      </c>
      <c r="AD119" s="287">
        <f t="shared" si="37"/>
        <v>0</v>
      </c>
      <c r="AE119" s="287">
        <f t="shared" si="38"/>
        <v>0</v>
      </c>
      <c r="AF119" s="287"/>
      <c r="AG119" s="287"/>
      <c r="AH119" s="287"/>
      <c r="AI119" s="287"/>
      <c r="AJ119" s="287">
        <f t="shared" si="47"/>
        <v>0</v>
      </c>
      <c r="AK119" s="287"/>
      <c r="AL119" s="287"/>
      <c r="AM119" s="287"/>
      <c r="AN119" s="287">
        <f t="shared" si="48"/>
        <v>0</v>
      </c>
      <c r="AO119" s="332" t="str">
        <f>IF(ISERROR(AJ119/VLOOKUP(C119,$W$1:$X$1,2,0)),"",AJ119/VLOOKUP(C119,$W$1:$X$1,2,0))</f>
        <v/>
      </c>
      <c r="AP119" s="332" t="str">
        <f>IF(ISERROR(AN119/VLOOKUP(C119,$W$1:$X$1,2,0)),"",AN119/VLOOKUP(C119,$W$1:$X$1,2,0))</f>
        <v/>
      </c>
      <c r="AR119" s="287"/>
      <c r="AS119" s="287"/>
      <c r="AT119" s="287"/>
      <c r="AU119" s="288"/>
      <c r="AV119" s="287">
        <f t="shared" si="49"/>
        <v>0</v>
      </c>
      <c r="AW119" s="287">
        <f t="shared" si="50"/>
        <v>0</v>
      </c>
      <c r="AX119" s="287">
        <f t="shared" si="51"/>
        <v>0</v>
      </c>
      <c r="AY119" s="287">
        <f t="shared" si="52"/>
        <v>0</v>
      </c>
      <c r="BA119" s="287"/>
      <c r="BB119" s="287"/>
      <c r="BC119" s="287"/>
      <c r="BD119" s="288"/>
      <c r="BE119" s="287">
        <f t="shared" si="53"/>
        <v>0</v>
      </c>
      <c r="BF119" s="287">
        <f t="shared" si="39"/>
        <v>0</v>
      </c>
      <c r="BG119" s="287">
        <f t="shared" si="40"/>
        <v>0</v>
      </c>
      <c r="BH119" s="287">
        <f t="shared" si="41"/>
        <v>0</v>
      </c>
      <c r="BI119" s="337"/>
      <c r="BJ119" s="337"/>
      <c r="DJ119" s="338"/>
    </row>
    <row r="120" spans="1:114" ht="12.75" customHeight="1" outlineLevel="1" x14ac:dyDescent="0.25">
      <c r="A120" s="328" t="str">
        <f t="shared" si="42"/>
        <v>Hotel NameJul-23</v>
      </c>
      <c r="B120" s="328" t="str">
        <f t="shared" si="43"/>
        <v>Hotel Name45135</v>
      </c>
      <c r="C120" s="329" t="s">
        <v>183</v>
      </c>
      <c r="D120" s="330" t="str">
        <f t="shared" si="44"/>
        <v>Jul-23</v>
      </c>
      <c r="E120" s="330" t="s">
        <v>52</v>
      </c>
      <c r="F120" s="330">
        <v>45135</v>
      </c>
      <c r="G120" s="331">
        <f t="shared" si="45"/>
        <v>6</v>
      </c>
      <c r="H120" s="287"/>
      <c r="I120" s="287"/>
      <c r="J120" s="287"/>
      <c r="K120" s="288">
        <f t="shared" si="56"/>
        <v>0</v>
      </c>
      <c r="L120" s="287"/>
      <c r="M120" s="287"/>
      <c r="N120" s="287"/>
      <c r="O120" s="288">
        <f t="shared" si="34"/>
        <v>0</v>
      </c>
      <c r="P120" s="332" t="str">
        <f>IF(ISERROR(K120/VLOOKUP(C120,$W$1:$X$1,2,0)),"",K120/VLOOKUP(C120,$W$1:$X$1,2,0))</f>
        <v/>
      </c>
      <c r="Q120" s="332" t="str">
        <f>IF(ISERROR(O120/VLOOKUP(C120,$W$1:$X$1,2,0)),"",O120/VLOOKUP(C120,$W$1:$X$1,2,0))</f>
        <v/>
      </c>
      <c r="R120" s="287" t="s">
        <v>11</v>
      </c>
      <c r="S120" s="287">
        <f t="shared" si="55"/>
        <v>0</v>
      </c>
      <c r="T120" s="332" t="e">
        <f>(O120+S120)/VLOOKUP(C120,$W$1:$X$1,2,0)</f>
        <v>#N/A</v>
      </c>
      <c r="U120" s="287" t="s">
        <v>11</v>
      </c>
      <c r="V120" s="333" t="b">
        <f t="shared" si="46"/>
        <v>1</v>
      </c>
      <c r="W120" s="317"/>
      <c r="X120" s="323"/>
      <c r="Y120" s="326"/>
      <c r="Z120" s="336"/>
      <c r="AB120" s="287">
        <f t="shared" si="35"/>
        <v>0</v>
      </c>
      <c r="AC120" s="287">
        <f t="shared" si="36"/>
        <v>0</v>
      </c>
      <c r="AD120" s="287">
        <f t="shared" si="37"/>
        <v>0</v>
      </c>
      <c r="AE120" s="287">
        <f t="shared" si="38"/>
        <v>0</v>
      </c>
      <c r="AF120" s="287"/>
      <c r="AG120" s="287"/>
      <c r="AH120" s="287"/>
      <c r="AI120" s="287"/>
      <c r="AJ120" s="287">
        <f t="shared" si="47"/>
        <v>0</v>
      </c>
      <c r="AK120" s="287"/>
      <c r="AL120" s="287"/>
      <c r="AM120" s="287"/>
      <c r="AN120" s="287">
        <f t="shared" si="48"/>
        <v>0</v>
      </c>
      <c r="AO120" s="332" t="str">
        <f>IF(ISERROR(AJ120/VLOOKUP(C120,$W$1:$X$1,2,0)),"",AJ120/VLOOKUP(C120,$W$1:$X$1,2,0))</f>
        <v/>
      </c>
      <c r="AP120" s="332" t="str">
        <f>IF(ISERROR(AN120/VLOOKUP(C120,$W$1:$X$1,2,0)),"",AN120/VLOOKUP(C120,$W$1:$X$1,2,0))</f>
        <v/>
      </c>
      <c r="AR120" s="287"/>
      <c r="AS120" s="287"/>
      <c r="AT120" s="287"/>
      <c r="AU120" s="288"/>
      <c r="AV120" s="287">
        <f t="shared" si="49"/>
        <v>0</v>
      </c>
      <c r="AW120" s="287">
        <f t="shared" si="50"/>
        <v>0</v>
      </c>
      <c r="AX120" s="287">
        <f t="shared" si="51"/>
        <v>0</v>
      </c>
      <c r="AY120" s="287">
        <f t="shared" si="52"/>
        <v>0</v>
      </c>
      <c r="BA120" s="287"/>
      <c r="BB120" s="287"/>
      <c r="BC120" s="287"/>
      <c r="BD120" s="288"/>
      <c r="BE120" s="287">
        <f t="shared" si="53"/>
        <v>0</v>
      </c>
      <c r="BF120" s="287">
        <f t="shared" si="39"/>
        <v>0</v>
      </c>
      <c r="BG120" s="287">
        <f t="shared" si="40"/>
        <v>0</v>
      </c>
      <c r="BH120" s="287">
        <f t="shared" si="41"/>
        <v>0</v>
      </c>
      <c r="BI120" s="337"/>
      <c r="BJ120" s="337"/>
      <c r="DJ120" s="338"/>
    </row>
    <row r="121" spans="1:114" ht="12.75" customHeight="1" outlineLevel="1" x14ac:dyDescent="0.25">
      <c r="A121" s="328" t="str">
        <f t="shared" si="42"/>
        <v>Hotel NameJul-23</v>
      </c>
      <c r="B121" s="328" t="str">
        <f t="shared" si="43"/>
        <v>Hotel Name45136</v>
      </c>
      <c r="C121" s="329" t="s">
        <v>183</v>
      </c>
      <c r="D121" s="330" t="str">
        <f t="shared" si="44"/>
        <v>Jul-23</v>
      </c>
      <c r="E121" s="330" t="s">
        <v>52</v>
      </c>
      <c r="F121" s="330">
        <v>45136</v>
      </c>
      <c r="G121" s="331">
        <f t="shared" si="45"/>
        <v>7</v>
      </c>
      <c r="H121" s="287"/>
      <c r="I121" s="287"/>
      <c r="J121" s="287"/>
      <c r="K121" s="288">
        <f t="shared" si="56"/>
        <v>0</v>
      </c>
      <c r="L121" s="287"/>
      <c r="M121" s="287"/>
      <c r="N121" s="287"/>
      <c r="O121" s="288">
        <f t="shared" si="34"/>
        <v>0</v>
      </c>
      <c r="P121" s="332" t="str">
        <f>IF(ISERROR(K121/VLOOKUP(C121,$W$1:$X$1,2,0)),"",K121/VLOOKUP(C121,$W$1:$X$1,2,0))</f>
        <v/>
      </c>
      <c r="Q121" s="332" t="str">
        <f>IF(ISERROR(O121/VLOOKUP(C121,$W$1:$X$1,2,0)),"",O121/VLOOKUP(C121,$W$1:$X$1,2,0))</f>
        <v/>
      </c>
      <c r="R121" s="287" t="s">
        <v>11</v>
      </c>
      <c r="S121" s="287">
        <f t="shared" si="55"/>
        <v>0</v>
      </c>
      <c r="T121" s="332" t="e">
        <f>(O121+S121)/VLOOKUP(C121,$W$1:$X$1,2,0)</f>
        <v>#N/A</v>
      </c>
      <c r="U121" s="287" t="s">
        <v>11</v>
      </c>
      <c r="V121" s="333" t="b">
        <f t="shared" si="46"/>
        <v>1</v>
      </c>
      <c r="W121" s="317"/>
      <c r="X121" s="323"/>
      <c r="Y121" s="326"/>
      <c r="Z121" s="336"/>
      <c r="AB121" s="287">
        <f t="shared" si="35"/>
        <v>0</v>
      </c>
      <c r="AC121" s="287">
        <f t="shared" si="36"/>
        <v>0</v>
      </c>
      <c r="AD121" s="287">
        <f t="shared" si="37"/>
        <v>0</v>
      </c>
      <c r="AE121" s="287">
        <f t="shared" si="38"/>
        <v>0</v>
      </c>
      <c r="AF121" s="287"/>
      <c r="AG121" s="287"/>
      <c r="AH121" s="287"/>
      <c r="AI121" s="287"/>
      <c r="AJ121" s="287">
        <f t="shared" si="47"/>
        <v>0</v>
      </c>
      <c r="AK121" s="287"/>
      <c r="AL121" s="287"/>
      <c r="AM121" s="287"/>
      <c r="AN121" s="287">
        <f t="shared" si="48"/>
        <v>0</v>
      </c>
      <c r="AO121" s="332" t="str">
        <f>IF(ISERROR(AJ121/VLOOKUP(C121,$W$1:$X$1,2,0)),"",AJ121/VLOOKUP(C121,$W$1:$X$1,2,0))</f>
        <v/>
      </c>
      <c r="AP121" s="332" t="str">
        <f>IF(ISERROR(AN121/VLOOKUP(C121,$W$1:$X$1,2,0)),"",AN121/VLOOKUP(C121,$W$1:$X$1,2,0))</f>
        <v/>
      </c>
      <c r="AR121" s="287"/>
      <c r="AS121" s="287"/>
      <c r="AT121" s="287"/>
      <c r="AU121" s="288"/>
      <c r="AV121" s="287">
        <f t="shared" si="49"/>
        <v>0</v>
      </c>
      <c r="AW121" s="287">
        <f t="shared" si="50"/>
        <v>0</v>
      </c>
      <c r="AX121" s="287">
        <f t="shared" si="51"/>
        <v>0</v>
      </c>
      <c r="AY121" s="287">
        <f t="shared" si="52"/>
        <v>0</v>
      </c>
      <c r="BA121" s="287"/>
      <c r="BB121" s="287"/>
      <c r="BC121" s="287"/>
      <c r="BD121" s="288"/>
      <c r="BE121" s="287">
        <f t="shared" si="53"/>
        <v>0</v>
      </c>
      <c r="BF121" s="287">
        <f t="shared" si="39"/>
        <v>0</v>
      </c>
      <c r="BG121" s="287">
        <f t="shared" si="40"/>
        <v>0</v>
      </c>
      <c r="BH121" s="287">
        <f t="shared" si="41"/>
        <v>0</v>
      </c>
      <c r="BI121" s="337"/>
      <c r="BJ121" s="337"/>
      <c r="DJ121" s="338"/>
    </row>
    <row r="122" spans="1:114" ht="12.75" customHeight="1" outlineLevel="1" x14ac:dyDescent="0.25">
      <c r="A122" s="328" t="str">
        <f t="shared" si="42"/>
        <v>Hotel NameJul-23</v>
      </c>
      <c r="B122" s="328" t="str">
        <f t="shared" si="43"/>
        <v>Hotel Name45137</v>
      </c>
      <c r="C122" s="329" t="s">
        <v>183</v>
      </c>
      <c r="D122" s="330" t="str">
        <f t="shared" si="44"/>
        <v>Jul-23</v>
      </c>
      <c r="E122" s="330" t="s">
        <v>52</v>
      </c>
      <c r="F122" s="330">
        <v>45137</v>
      </c>
      <c r="G122" s="331">
        <f t="shared" si="45"/>
        <v>1</v>
      </c>
      <c r="H122" s="287"/>
      <c r="I122" s="287"/>
      <c r="J122" s="287"/>
      <c r="K122" s="288">
        <f t="shared" si="56"/>
        <v>0</v>
      </c>
      <c r="L122" s="287"/>
      <c r="M122" s="287"/>
      <c r="N122" s="287"/>
      <c r="O122" s="288">
        <f t="shared" si="34"/>
        <v>0</v>
      </c>
      <c r="P122" s="332" t="str">
        <f>IF(ISERROR(K122/VLOOKUP(C122,$W$1:$X$1,2,0)),"",K122/VLOOKUP(C122,$W$1:$X$1,2,0))</f>
        <v/>
      </c>
      <c r="Q122" s="332" t="str">
        <f>IF(ISERROR(O122/VLOOKUP(C122,$W$1:$X$1,2,0)),"",O122/VLOOKUP(C122,$W$1:$X$1,2,0))</f>
        <v/>
      </c>
      <c r="R122" s="287" t="s">
        <v>11</v>
      </c>
      <c r="S122" s="287">
        <f t="shared" si="55"/>
        <v>0</v>
      </c>
      <c r="T122" s="332" t="e">
        <f>(O122+S122)/VLOOKUP(C122,$W$1:$X$1,2,0)</f>
        <v>#N/A</v>
      </c>
      <c r="U122" s="287" t="s">
        <v>11</v>
      </c>
      <c r="V122" s="333" t="b">
        <f t="shared" si="46"/>
        <v>1</v>
      </c>
      <c r="W122" s="317"/>
      <c r="X122" s="323"/>
      <c r="Y122" s="326"/>
      <c r="Z122" s="336"/>
      <c r="AB122" s="287">
        <f t="shared" si="35"/>
        <v>0</v>
      </c>
      <c r="AC122" s="287">
        <f t="shared" si="36"/>
        <v>0</v>
      </c>
      <c r="AD122" s="287">
        <f t="shared" si="37"/>
        <v>0</v>
      </c>
      <c r="AE122" s="287">
        <f t="shared" si="38"/>
        <v>0</v>
      </c>
      <c r="AF122" s="287"/>
      <c r="AG122" s="287"/>
      <c r="AH122" s="287"/>
      <c r="AI122" s="287"/>
      <c r="AJ122" s="287">
        <f t="shared" si="47"/>
        <v>0</v>
      </c>
      <c r="AK122" s="287"/>
      <c r="AL122" s="287"/>
      <c r="AM122" s="287"/>
      <c r="AN122" s="287">
        <f t="shared" si="48"/>
        <v>0</v>
      </c>
      <c r="AO122" s="332" t="str">
        <f>IF(ISERROR(AJ122/VLOOKUP(C122,$W$1:$X$1,2,0)),"",AJ122/VLOOKUP(C122,$W$1:$X$1,2,0))</f>
        <v/>
      </c>
      <c r="AP122" s="332" t="str">
        <f>IF(ISERROR(AN122/VLOOKUP(C122,$W$1:$X$1,2,0)),"",AN122/VLOOKUP(C122,$W$1:$X$1,2,0))</f>
        <v/>
      </c>
      <c r="AR122" s="287"/>
      <c r="AS122" s="287"/>
      <c r="AT122" s="287"/>
      <c r="AU122" s="288"/>
      <c r="AV122" s="287">
        <f t="shared" si="49"/>
        <v>0</v>
      </c>
      <c r="AW122" s="287">
        <f t="shared" si="50"/>
        <v>0</v>
      </c>
      <c r="AX122" s="287">
        <f t="shared" si="51"/>
        <v>0</v>
      </c>
      <c r="AY122" s="287">
        <f t="shared" si="52"/>
        <v>0</v>
      </c>
      <c r="BA122" s="287"/>
      <c r="BB122" s="287"/>
      <c r="BC122" s="287"/>
      <c r="BD122" s="288"/>
      <c r="BE122" s="287">
        <f t="shared" si="53"/>
        <v>0</v>
      </c>
      <c r="BF122" s="287">
        <f t="shared" si="39"/>
        <v>0</v>
      </c>
      <c r="BG122" s="287">
        <f t="shared" si="40"/>
        <v>0</v>
      </c>
      <c r="BH122" s="287">
        <f t="shared" si="41"/>
        <v>0</v>
      </c>
      <c r="BI122" s="337"/>
      <c r="BJ122" s="337"/>
      <c r="DJ122" s="338"/>
    </row>
    <row r="123" spans="1:114" ht="12.75" customHeight="1" outlineLevel="1" x14ac:dyDescent="0.25">
      <c r="A123" s="328" t="str">
        <f t="shared" si="42"/>
        <v>Hotel NameJul-23</v>
      </c>
      <c r="B123" s="328" t="str">
        <f t="shared" si="43"/>
        <v>Hotel Name45138</v>
      </c>
      <c r="C123" s="329" t="s">
        <v>183</v>
      </c>
      <c r="D123" s="330" t="str">
        <f t="shared" si="44"/>
        <v>Jul-23</v>
      </c>
      <c r="E123" s="330" t="s">
        <v>52</v>
      </c>
      <c r="F123" s="330">
        <v>45138</v>
      </c>
      <c r="G123" s="331">
        <f t="shared" si="45"/>
        <v>2</v>
      </c>
      <c r="H123" s="287"/>
      <c r="I123" s="287"/>
      <c r="J123" s="287"/>
      <c r="K123" s="288">
        <f t="shared" si="56"/>
        <v>0</v>
      </c>
      <c r="L123" s="287"/>
      <c r="M123" s="287"/>
      <c r="N123" s="287"/>
      <c r="O123" s="288">
        <f t="shared" si="34"/>
        <v>0</v>
      </c>
      <c r="P123" s="332" t="str">
        <f>IF(ISERROR(K123/VLOOKUP(C123,$W$1:$X$1,2,0)),"",K123/VLOOKUP(C123,$W$1:$X$1,2,0))</f>
        <v/>
      </c>
      <c r="Q123" s="332" t="str">
        <f>IF(ISERROR(O123/VLOOKUP(C123,$W$1:$X$1,2,0)),"",O123/VLOOKUP(C123,$W$1:$X$1,2,0))</f>
        <v/>
      </c>
      <c r="R123" s="287" t="s">
        <v>11</v>
      </c>
      <c r="S123" s="287">
        <f t="shared" si="55"/>
        <v>0</v>
      </c>
      <c r="T123" s="332" t="e">
        <f>(O123+S123)/VLOOKUP(C123,$W$1:$X$1,2,0)</f>
        <v>#N/A</v>
      </c>
      <c r="U123" s="287" t="s">
        <v>11</v>
      </c>
      <c r="V123" s="333" t="b">
        <f t="shared" si="46"/>
        <v>1</v>
      </c>
      <c r="W123" s="317"/>
      <c r="X123" s="323"/>
      <c r="Y123" s="326"/>
      <c r="Z123" s="336"/>
      <c r="AB123" s="287">
        <f t="shared" si="35"/>
        <v>0</v>
      </c>
      <c r="AC123" s="287">
        <f t="shared" si="36"/>
        <v>0</v>
      </c>
      <c r="AD123" s="287">
        <f t="shared" si="37"/>
        <v>0</v>
      </c>
      <c r="AE123" s="287">
        <f t="shared" si="38"/>
        <v>0</v>
      </c>
      <c r="AF123" s="287"/>
      <c r="AG123" s="287"/>
      <c r="AH123" s="287"/>
      <c r="AI123" s="287"/>
      <c r="AJ123" s="287">
        <f t="shared" si="47"/>
        <v>0</v>
      </c>
      <c r="AK123" s="287"/>
      <c r="AL123" s="287"/>
      <c r="AM123" s="287"/>
      <c r="AN123" s="287">
        <f t="shared" si="48"/>
        <v>0</v>
      </c>
      <c r="AO123" s="332" t="str">
        <f>IF(ISERROR(AJ123/VLOOKUP(C123,$W$1:$X$1,2,0)),"",AJ123/VLOOKUP(C123,$W$1:$X$1,2,0))</f>
        <v/>
      </c>
      <c r="AP123" s="332" t="str">
        <f>IF(ISERROR(AN123/VLOOKUP(C123,$W$1:$X$1,2,0)),"",AN123/VLOOKUP(C123,$W$1:$X$1,2,0))</f>
        <v/>
      </c>
      <c r="AR123" s="287"/>
      <c r="AS123" s="287"/>
      <c r="AT123" s="287"/>
      <c r="AU123" s="288"/>
      <c r="AV123" s="287">
        <f t="shared" si="49"/>
        <v>0</v>
      </c>
      <c r="AW123" s="287">
        <f t="shared" si="50"/>
        <v>0</v>
      </c>
      <c r="AX123" s="287">
        <f t="shared" si="51"/>
        <v>0</v>
      </c>
      <c r="AY123" s="287">
        <f t="shared" si="52"/>
        <v>0</v>
      </c>
      <c r="BA123" s="287"/>
      <c r="BB123" s="287"/>
      <c r="BC123" s="287"/>
      <c r="BD123" s="288"/>
      <c r="BE123" s="287">
        <f t="shared" si="53"/>
        <v>0</v>
      </c>
      <c r="BF123" s="287">
        <f t="shared" si="39"/>
        <v>0</v>
      </c>
      <c r="BG123" s="287">
        <f t="shared" si="40"/>
        <v>0</v>
      </c>
      <c r="BH123" s="287">
        <f t="shared" si="41"/>
        <v>0</v>
      </c>
      <c r="BI123" s="337"/>
      <c r="BJ123" s="337"/>
      <c r="DJ123" s="338"/>
    </row>
    <row r="124" spans="1:114" ht="12.75" customHeight="1" outlineLevel="1" collapsed="1" x14ac:dyDescent="0.25">
      <c r="A124" s="328" t="str">
        <f t="shared" si="42"/>
        <v>Hotel NameAug-23</v>
      </c>
      <c r="B124" s="328" t="str">
        <f t="shared" si="43"/>
        <v>Hotel Name45139</v>
      </c>
      <c r="C124" s="329" t="s">
        <v>183</v>
      </c>
      <c r="D124" s="330" t="str">
        <f t="shared" si="44"/>
        <v>Aug-23</v>
      </c>
      <c r="E124" s="330" t="s">
        <v>52</v>
      </c>
      <c r="F124" s="330">
        <v>45139</v>
      </c>
      <c r="G124" s="331">
        <f t="shared" si="45"/>
        <v>3</v>
      </c>
      <c r="H124" s="287"/>
      <c r="I124" s="287"/>
      <c r="J124" s="287"/>
      <c r="K124" s="288">
        <f t="shared" ref="K124:K130" si="57">SUM(H124:J124)-J124</f>
        <v>0</v>
      </c>
      <c r="L124" s="287"/>
      <c r="M124" s="287"/>
      <c r="N124" s="287"/>
      <c r="O124" s="288">
        <f t="shared" si="34"/>
        <v>0</v>
      </c>
      <c r="P124" s="332" t="str">
        <f>IF(ISERROR(K124/VLOOKUP(C124,$W$1:$X$1,2,0)),"",K124/VLOOKUP(C124,$W$1:$X$1,2,0))</f>
        <v/>
      </c>
      <c r="Q124" s="332" t="str">
        <f>IF(ISERROR(O124/VLOOKUP(C124,$W$1:$X$1,2,0)),"",O124/VLOOKUP(C124,$W$1:$X$1,2,0))</f>
        <v/>
      </c>
      <c r="R124" s="287" t="s">
        <v>11</v>
      </c>
      <c r="S124" s="287">
        <f t="shared" si="55"/>
        <v>0</v>
      </c>
      <c r="T124" s="332" t="e">
        <f>(O124+S124)/VLOOKUP(C124,$W$1:$X$1,2,0)</f>
        <v>#N/A</v>
      </c>
      <c r="U124" s="287" t="s">
        <v>11</v>
      </c>
      <c r="V124" s="333" t="b">
        <f t="shared" si="46"/>
        <v>1</v>
      </c>
      <c r="W124" s="317"/>
      <c r="X124" s="323"/>
      <c r="Y124" s="326"/>
      <c r="Z124" s="336"/>
      <c r="AB124" s="287">
        <f t="shared" si="35"/>
        <v>0</v>
      </c>
      <c r="AC124" s="287">
        <f t="shared" si="36"/>
        <v>0</v>
      </c>
      <c r="AD124" s="287">
        <f t="shared" si="37"/>
        <v>0</v>
      </c>
      <c r="AE124" s="287">
        <f t="shared" si="38"/>
        <v>0</v>
      </c>
      <c r="AF124" s="287"/>
      <c r="AG124" s="287"/>
      <c r="AH124" s="287"/>
      <c r="AI124" s="287"/>
      <c r="AJ124" s="287">
        <f t="shared" si="47"/>
        <v>0</v>
      </c>
      <c r="AK124" s="287"/>
      <c r="AL124" s="287"/>
      <c r="AM124" s="287"/>
      <c r="AN124" s="287">
        <f t="shared" si="48"/>
        <v>0</v>
      </c>
      <c r="AO124" s="332" t="str">
        <f>IF(ISERROR(AJ124/VLOOKUP(C124,$W$1:$X$1,2,0)),"",AJ124/VLOOKUP(C124,$W$1:$X$1,2,0))</f>
        <v/>
      </c>
      <c r="AP124" s="332" t="str">
        <f>IF(ISERROR(AN124/VLOOKUP(C124,$W$1:$X$1,2,0)),"",AN124/VLOOKUP(C124,$W$1:$X$1,2,0))</f>
        <v/>
      </c>
      <c r="AR124" s="287"/>
      <c r="AS124" s="287"/>
      <c r="AT124" s="287"/>
      <c r="AU124" s="288"/>
      <c r="AV124" s="287">
        <f t="shared" si="49"/>
        <v>0</v>
      </c>
      <c r="AW124" s="287">
        <f t="shared" si="50"/>
        <v>0</v>
      </c>
      <c r="AX124" s="287">
        <f t="shared" si="51"/>
        <v>0</v>
      </c>
      <c r="AY124" s="287">
        <f t="shared" si="52"/>
        <v>0</v>
      </c>
      <c r="BA124" s="287"/>
      <c r="BB124" s="287"/>
      <c r="BC124" s="287"/>
      <c r="BD124" s="288"/>
      <c r="BE124" s="287">
        <f t="shared" si="53"/>
        <v>0</v>
      </c>
      <c r="BF124" s="287">
        <f t="shared" si="39"/>
        <v>0</v>
      </c>
      <c r="BG124" s="287">
        <f t="shared" si="40"/>
        <v>0</v>
      </c>
      <c r="BH124" s="287">
        <f t="shared" si="41"/>
        <v>0</v>
      </c>
      <c r="BI124" s="337"/>
      <c r="BJ124" s="337"/>
      <c r="DJ124" s="338"/>
    </row>
    <row r="125" spans="1:114" ht="12.75" customHeight="1" outlineLevel="1" x14ac:dyDescent="0.25">
      <c r="A125" s="328" t="str">
        <f t="shared" si="42"/>
        <v>Hotel NameAug-23</v>
      </c>
      <c r="B125" s="328" t="str">
        <f t="shared" si="43"/>
        <v>Hotel Name45140</v>
      </c>
      <c r="C125" s="329" t="s">
        <v>183</v>
      </c>
      <c r="D125" s="330" t="str">
        <f t="shared" si="44"/>
        <v>Aug-23</v>
      </c>
      <c r="E125" s="330" t="s">
        <v>52</v>
      </c>
      <c r="F125" s="330">
        <v>45140</v>
      </c>
      <c r="G125" s="331">
        <f t="shared" si="45"/>
        <v>4</v>
      </c>
      <c r="H125" s="287"/>
      <c r="I125" s="287"/>
      <c r="J125" s="287"/>
      <c r="K125" s="288">
        <f t="shared" si="57"/>
        <v>0</v>
      </c>
      <c r="L125" s="287"/>
      <c r="M125" s="287"/>
      <c r="N125" s="287"/>
      <c r="O125" s="288">
        <f t="shared" si="34"/>
        <v>0</v>
      </c>
      <c r="P125" s="332" t="str">
        <f>IF(ISERROR(K125/VLOOKUP(C125,$W$1:$X$1,2,0)),"",K125/VLOOKUP(C125,$W$1:$X$1,2,0))</f>
        <v/>
      </c>
      <c r="Q125" s="332" t="str">
        <f>IF(ISERROR(O125/VLOOKUP(C125,$W$1:$X$1,2,0)),"",O125/VLOOKUP(C125,$W$1:$X$1,2,0))</f>
        <v/>
      </c>
      <c r="R125" s="287" t="s">
        <v>11</v>
      </c>
      <c r="S125" s="287">
        <f t="shared" si="55"/>
        <v>0</v>
      </c>
      <c r="T125" s="332" t="e">
        <f>(O125+S125)/VLOOKUP(C125,$W$1:$X$1,2,0)</f>
        <v>#N/A</v>
      </c>
      <c r="U125" s="287" t="s">
        <v>11</v>
      </c>
      <c r="V125" s="333" t="b">
        <f t="shared" si="46"/>
        <v>1</v>
      </c>
      <c r="W125" s="317"/>
      <c r="X125" s="323"/>
      <c r="Y125" s="326"/>
      <c r="Z125" s="336"/>
      <c r="AB125" s="287">
        <f t="shared" si="35"/>
        <v>0</v>
      </c>
      <c r="AC125" s="287">
        <f t="shared" si="36"/>
        <v>0</v>
      </c>
      <c r="AD125" s="287">
        <f t="shared" si="37"/>
        <v>0</v>
      </c>
      <c r="AE125" s="287">
        <f t="shared" si="38"/>
        <v>0</v>
      </c>
      <c r="AF125" s="287"/>
      <c r="AG125" s="287"/>
      <c r="AH125" s="287"/>
      <c r="AI125" s="287"/>
      <c r="AJ125" s="287">
        <f t="shared" si="47"/>
        <v>0</v>
      </c>
      <c r="AK125" s="287"/>
      <c r="AL125" s="287"/>
      <c r="AM125" s="287"/>
      <c r="AN125" s="287">
        <f t="shared" si="48"/>
        <v>0</v>
      </c>
      <c r="AO125" s="332" t="str">
        <f>IF(ISERROR(AJ125/VLOOKUP(C125,$W$1:$X$1,2,0)),"",AJ125/VLOOKUP(C125,$W$1:$X$1,2,0))</f>
        <v/>
      </c>
      <c r="AP125" s="332" t="str">
        <f>IF(ISERROR(AN125/VLOOKUP(C125,$W$1:$X$1,2,0)),"",AN125/VLOOKUP(C125,$W$1:$X$1,2,0))</f>
        <v/>
      </c>
      <c r="AR125" s="287"/>
      <c r="AS125" s="287"/>
      <c r="AT125" s="287"/>
      <c r="AU125" s="288"/>
      <c r="AV125" s="287">
        <f t="shared" si="49"/>
        <v>0</v>
      </c>
      <c r="AW125" s="287">
        <f t="shared" si="50"/>
        <v>0</v>
      </c>
      <c r="AX125" s="287">
        <f t="shared" si="51"/>
        <v>0</v>
      </c>
      <c r="AY125" s="287">
        <f t="shared" si="52"/>
        <v>0</v>
      </c>
      <c r="BA125" s="287"/>
      <c r="BB125" s="287"/>
      <c r="BC125" s="287"/>
      <c r="BD125" s="288"/>
      <c r="BE125" s="287">
        <f t="shared" si="53"/>
        <v>0</v>
      </c>
      <c r="BF125" s="287">
        <f t="shared" si="39"/>
        <v>0</v>
      </c>
      <c r="BG125" s="287">
        <f t="shared" si="40"/>
        <v>0</v>
      </c>
      <c r="BH125" s="287">
        <f t="shared" si="41"/>
        <v>0</v>
      </c>
      <c r="BI125" s="337"/>
      <c r="BJ125" s="337"/>
      <c r="DJ125" s="338"/>
    </row>
    <row r="126" spans="1:114" ht="12.75" customHeight="1" outlineLevel="1" x14ac:dyDescent="0.25">
      <c r="A126" s="328" t="str">
        <f t="shared" si="42"/>
        <v>Hotel NameAug-23</v>
      </c>
      <c r="B126" s="328" t="str">
        <f t="shared" si="43"/>
        <v>Hotel Name45141</v>
      </c>
      <c r="C126" s="329" t="s">
        <v>183</v>
      </c>
      <c r="D126" s="330" t="str">
        <f t="shared" si="44"/>
        <v>Aug-23</v>
      </c>
      <c r="E126" s="330" t="s">
        <v>52</v>
      </c>
      <c r="F126" s="330">
        <v>45141</v>
      </c>
      <c r="G126" s="331">
        <f t="shared" si="45"/>
        <v>5</v>
      </c>
      <c r="H126" s="287"/>
      <c r="I126" s="287"/>
      <c r="J126" s="287"/>
      <c r="K126" s="288">
        <f t="shared" si="57"/>
        <v>0</v>
      </c>
      <c r="L126" s="287"/>
      <c r="M126" s="287"/>
      <c r="N126" s="287"/>
      <c r="O126" s="288">
        <f t="shared" si="34"/>
        <v>0</v>
      </c>
      <c r="P126" s="332" t="str">
        <f>IF(ISERROR(K126/VLOOKUP(C126,$W$1:$X$1,2,0)),"",K126/VLOOKUP(C126,$W$1:$X$1,2,0))</f>
        <v/>
      </c>
      <c r="Q126" s="332" t="str">
        <f>IF(ISERROR(O126/VLOOKUP(C126,$W$1:$X$1,2,0)),"",O126/VLOOKUP(C126,$W$1:$X$1,2,0))</f>
        <v/>
      </c>
      <c r="R126" s="287" t="s">
        <v>11</v>
      </c>
      <c r="S126" s="287">
        <f t="shared" si="55"/>
        <v>0</v>
      </c>
      <c r="T126" s="332" t="e">
        <f>(O126+S126)/VLOOKUP(C126,$W$1:$X$1,2,0)</f>
        <v>#N/A</v>
      </c>
      <c r="U126" s="287" t="s">
        <v>11</v>
      </c>
      <c r="V126" s="333" t="b">
        <f t="shared" si="46"/>
        <v>1</v>
      </c>
      <c r="W126" s="317"/>
      <c r="X126" s="323"/>
      <c r="Y126" s="326"/>
      <c r="Z126" s="336"/>
      <c r="AB126" s="287">
        <f t="shared" si="35"/>
        <v>0</v>
      </c>
      <c r="AC126" s="287">
        <f t="shared" si="36"/>
        <v>0</v>
      </c>
      <c r="AD126" s="287">
        <f t="shared" si="37"/>
        <v>0</v>
      </c>
      <c r="AE126" s="287">
        <f t="shared" si="38"/>
        <v>0</v>
      </c>
      <c r="AF126" s="287"/>
      <c r="AG126" s="287"/>
      <c r="AH126" s="287"/>
      <c r="AI126" s="287"/>
      <c r="AJ126" s="287">
        <f t="shared" si="47"/>
        <v>0</v>
      </c>
      <c r="AK126" s="287"/>
      <c r="AL126" s="287"/>
      <c r="AM126" s="287"/>
      <c r="AN126" s="287">
        <f t="shared" si="48"/>
        <v>0</v>
      </c>
      <c r="AO126" s="332" t="str">
        <f>IF(ISERROR(AJ126/VLOOKUP(C126,$W$1:$X$1,2,0)),"",AJ126/VLOOKUP(C126,$W$1:$X$1,2,0))</f>
        <v/>
      </c>
      <c r="AP126" s="332" t="str">
        <f>IF(ISERROR(AN126/VLOOKUP(C126,$W$1:$X$1,2,0)),"",AN126/VLOOKUP(C126,$W$1:$X$1,2,0))</f>
        <v/>
      </c>
      <c r="AR126" s="287"/>
      <c r="AS126" s="287"/>
      <c r="AT126" s="287"/>
      <c r="AU126" s="288"/>
      <c r="AV126" s="287">
        <f t="shared" si="49"/>
        <v>0</v>
      </c>
      <c r="AW126" s="287">
        <f t="shared" si="50"/>
        <v>0</v>
      </c>
      <c r="AX126" s="287">
        <f t="shared" si="51"/>
        <v>0</v>
      </c>
      <c r="AY126" s="287">
        <f t="shared" si="52"/>
        <v>0</v>
      </c>
      <c r="BA126" s="287"/>
      <c r="BB126" s="287"/>
      <c r="BC126" s="287"/>
      <c r="BD126" s="288"/>
      <c r="BE126" s="287">
        <f t="shared" si="53"/>
        <v>0</v>
      </c>
      <c r="BF126" s="287">
        <f t="shared" si="39"/>
        <v>0</v>
      </c>
      <c r="BG126" s="287">
        <f t="shared" si="40"/>
        <v>0</v>
      </c>
      <c r="BH126" s="287">
        <f t="shared" si="41"/>
        <v>0</v>
      </c>
      <c r="BI126" s="337"/>
      <c r="BJ126" s="337"/>
      <c r="DJ126" s="338"/>
    </row>
    <row r="127" spans="1:114" ht="12.75" customHeight="1" outlineLevel="1" x14ac:dyDescent="0.25">
      <c r="A127" s="328" t="str">
        <f t="shared" si="42"/>
        <v>Hotel NameAug-23</v>
      </c>
      <c r="B127" s="328" t="str">
        <f t="shared" si="43"/>
        <v>Hotel Name45142</v>
      </c>
      <c r="C127" s="329" t="s">
        <v>183</v>
      </c>
      <c r="D127" s="330" t="str">
        <f t="shared" si="44"/>
        <v>Aug-23</v>
      </c>
      <c r="E127" s="330" t="s">
        <v>52</v>
      </c>
      <c r="F127" s="330">
        <v>45142</v>
      </c>
      <c r="G127" s="331">
        <f t="shared" si="45"/>
        <v>6</v>
      </c>
      <c r="H127" s="287"/>
      <c r="I127" s="287"/>
      <c r="J127" s="287"/>
      <c r="K127" s="288">
        <f t="shared" si="57"/>
        <v>0</v>
      </c>
      <c r="L127" s="287"/>
      <c r="M127" s="287"/>
      <c r="N127" s="287"/>
      <c r="O127" s="288">
        <f t="shared" si="34"/>
        <v>0</v>
      </c>
      <c r="P127" s="332" t="str">
        <f>IF(ISERROR(K127/VLOOKUP(C127,$W$1:$X$1,2,0)),"",K127/VLOOKUP(C127,$W$1:$X$1,2,0))</f>
        <v/>
      </c>
      <c r="Q127" s="332" t="str">
        <f>IF(ISERROR(O127/VLOOKUP(C127,$W$1:$X$1,2,0)),"",O127/VLOOKUP(C127,$W$1:$X$1,2,0))</f>
        <v/>
      </c>
      <c r="R127" s="287" t="s">
        <v>11</v>
      </c>
      <c r="S127" s="287">
        <f t="shared" si="55"/>
        <v>0</v>
      </c>
      <c r="T127" s="332" t="e">
        <f>(O127+S127)/VLOOKUP(C127,$W$1:$X$1,2,0)</f>
        <v>#N/A</v>
      </c>
      <c r="U127" s="287" t="s">
        <v>11</v>
      </c>
      <c r="V127" s="333" t="b">
        <f t="shared" si="46"/>
        <v>1</v>
      </c>
      <c r="W127" s="317"/>
      <c r="X127" s="323"/>
      <c r="Y127" s="326"/>
      <c r="Z127" s="336"/>
      <c r="AB127" s="287">
        <f t="shared" si="35"/>
        <v>0</v>
      </c>
      <c r="AC127" s="287">
        <f t="shared" si="36"/>
        <v>0</v>
      </c>
      <c r="AD127" s="287">
        <f t="shared" si="37"/>
        <v>0</v>
      </c>
      <c r="AE127" s="287">
        <f t="shared" si="38"/>
        <v>0</v>
      </c>
      <c r="AF127" s="287"/>
      <c r="AG127" s="287"/>
      <c r="AH127" s="287"/>
      <c r="AI127" s="287"/>
      <c r="AJ127" s="287">
        <f t="shared" si="47"/>
        <v>0</v>
      </c>
      <c r="AK127" s="287"/>
      <c r="AL127" s="287"/>
      <c r="AM127" s="287"/>
      <c r="AN127" s="287">
        <f t="shared" si="48"/>
        <v>0</v>
      </c>
      <c r="AO127" s="332" t="str">
        <f>IF(ISERROR(AJ127/VLOOKUP(C127,$W$1:$X$1,2,0)),"",AJ127/VLOOKUP(C127,$W$1:$X$1,2,0))</f>
        <v/>
      </c>
      <c r="AP127" s="332" t="str">
        <f>IF(ISERROR(AN127/VLOOKUP(C127,$W$1:$X$1,2,0)),"",AN127/VLOOKUP(C127,$W$1:$X$1,2,0))</f>
        <v/>
      </c>
      <c r="AR127" s="287"/>
      <c r="AS127" s="287"/>
      <c r="AT127" s="287"/>
      <c r="AU127" s="288"/>
      <c r="AV127" s="287">
        <f t="shared" si="49"/>
        <v>0</v>
      </c>
      <c r="AW127" s="287">
        <f t="shared" si="50"/>
        <v>0</v>
      </c>
      <c r="AX127" s="287">
        <f t="shared" si="51"/>
        <v>0</v>
      </c>
      <c r="AY127" s="287">
        <f t="shared" si="52"/>
        <v>0</v>
      </c>
      <c r="BA127" s="287"/>
      <c r="BB127" s="287"/>
      <c r="BC127" s="287"/>
      <c r="BD127" s="288"/>
      <c r="BE127" s="287">
        <f t="shared" si="53"/>
        <v>0</v>
      </c>
      <c r="BF127" s="287">
        <f t="shared" si="39"/>
        <v>0</v>
      </c>
      <c r="BG127" s="287">
        <f t="shared" si="40"/>
        <v>0</v>
      </c>
      <c r="BH127" s="287">
        <f t="shared" si="41"/>
        <v>0</v>
      </c>
      <c r="BI127" s="337"/>
      <c r="BJ127" s="337"/>
      <c r="DJ127" s="338"/>
    </row>
    <row r="128" spans="1:114" ht="12.75" customHeight="1" outlineLevel="1" x14ac:dyDescent="0.25">
      <c r="A128" s="328" t="str">
        <f t="shared" si="42"/>
        <v>Hotel NameAug-23</v>
      </c>
      <c r="B128" s="328" t="str">
        <f t="shared" si="43"/>
        <v>Hotel Name45143</v>
      </c>
      <c r="C128" s="329" t="s">
        <v>183</v>
      </c>
      <c r="D128" s="330" t="str">
        <f t="shared" si="44"/>
        <v>Aug-23</v>
      </c>
      <c r="E128" s="330" t="s">
        <v>52</v>
      </c>
      <c r="F128" s="330">
        <v>45143</v>
      </c>
      <c r="G128" s="331">
        <f t="shared" si="45"/>
        <v>7</v>
      </c>
      <c r="H128" s="287"/>
      <c r="I128" s="287"/>
      <c r="J128" s="287"/>
      <c r="K128" s="288">
        <f t="shared" si="57"/>
        <v>0</v>
      </c>
      <c r="L128" s="287"/>
      <c r="M128" s="287"/>
      <c r="N128" s="287"/>
      <c r="O128" s="288">
        <f t="shared" si="34"/>
        <v>0</v>
      </c>
      <c r="P128" s="332" t="str">
        <f>IF(ISERROR(K128/VLOOKUP(C128,$W$1:$X$1,2,0)),"",K128/VLOOKUP(C128,$W$1:$X$1,2,0))</f>
        <v/>
      </c>
      <c r="Q128" s="332" t="str">
        <f>IF(ISERROR(O128/VLOOKUP(C128,$W$1:$X$1,2,0)),"",O128/VLOOKUP(C128,$W$1:$X$1,2,0))</f>
        <v/>
      </c>
      <c r="R128" s="287" t="s">
        <v>11</v>
      </c>
      <c r="S128" s="287">
        <f t="shared" si="55"/>
        <v>0</v>
      </c>
      <c r="T128" s="332" t="e">
        <f>(O128+S128)/VLOOKUP(C128,$W$1:$X$1,2,0)</f>
        <v>#N/A</v>
      </c>
      <c r="U128" s="287" t="s">
        <v>11</v>
      </c>
      <c r="V128" s="333" t="b">
        <f t="shared" si="46"/>
        <v>1</v>
      </c>
      <c r="W128" s="317"/>
      <c r="X128" s="323"/>
      <c r="Y128" s="326"/>
      <c r="Z128" s="336"/>
      <c r="AB128" s="287">
        <f t="shared" si="35"/>
        <v>0</v>
      </c>
      <c r="AC128" s="287">
        <f t="shared" si="36"/>
        <v>0</v>
      </c>
      <c r="AD128" s="287">
        <f t="shared" si="37"/>
        <v>0</v>
      </c>
      <c r="AE128" s="287">
        <f t="shared" si="38"/>
        <v>0</v>
      </c>
      <c r="AF128" s="287"/>
      <c r="AG128" s="287"/>
      <c r="AH128" s="287"/>
      <c r="AI128" s="287"/>
      <c r="AJ128" s="287">
        <f t="shared" si="47"/>
        <v>0</v>
      </c>
      <c r="AK128" s="287"/>
      <c r="AL128" s="287"/>
      <c r="AM128" s="287"/>
      <c r="AN128" s="287">
        <f t="shared" si="48"/>
        <v>0</v>
      </c>
      <c r="AO128" s="332" t="str">
        <f>IF(ISERROR(AJ128/VLOOKUP(C128,$W$1:$X$1,2,0)),"",AJ128/VLOOKUP(C128,$W$1:$X$1,2,0))</f>
        <v/>
      </c>
      <c r="AP128" s="332" t="str">
        <f>IF(ISERROR(AN128/VLOOKUP(C128,$W$1:$X$1,2,0)),"",AN128/VLOOKUP(C128,$W$1:$X$1,2,0))</f>
        <v/>
      </c>
      <c r="AR128" s="287"/>
      <c r="AS128" s="287"/>
      <c r="AT128" s="287"/>
      <c r="AU128" s="288"/>
      <c r="AV128" s="287">
        <f t="shared" si="49"/>
        <v>0</v>
      </c>
      <c r="AW128" s="287">
        <f t="shared" si="50"/>
        <v>0</v>
      </c>
      <c r="AX128" s="287">
        <f t="shared" si="51"/>
        <v>0</v>
      </c>
      <c r="AY128" s="287">
        <f t="shared" si="52"/>
        <v>0</v>
      </c>
      <c r="BA128" s="287"/>
      <c r="BB128" s="287"/>
      <c r="BC128" s="287"/>
      <c r="BD128" s="288"/>
      <c r="BE128" s="287">
        <f t="shared" si="53"/>
        <v>0</v>
      </c>
      <c r="BF128" s="287">
        <f t="shared" si="39"/>
        <v>0</v>
      </c>
      <c r="BG128" s="287">
        <f t="shared" si="40"/>
        <v>0</v>
      </c>
      <c r="BH128" s="287">
        <f t="shared" si="41"/>
        <v>0</v>
      </c>
      <c r="BI128" s="337"/>
      <c r="BJ128" s="337"/>
      <c r="DJ128" s="338"/>
    </row>
    <row r="129" spans="1:114" ht="12.75" customHeight="1" outlineLevel="1" x14ac:dyDescent="0.25">
      <c r="A129" s="328" t="str">
        <f t="shared" si="42"/>
        <v>Hotel NameAug-23</v>
      </c>
      <c r="B129" s="328" t="str">
        <f t="shared" si="43"/>
        <v>Hotel Name45144</v>
      </c>
      <c r="C129" s="329" t="s">
        <v>183</v>
      </c>
      <c r="D129" s="330" t="str">
        <f t="shared" si="44"/>
        <v>Aug-23</v>
      </c>
      <c r="E129" s="330" t="s">
        <v>52</v>
      </c>
      <c r="F129" s="330">
        <v>45144</v>
      </c>
      <c r="G129" s="331">
        <f t="shared" si="45"/>
        <v>1</v>
      </c>
      <c r="H129" s="287"/>
      <c r="I129" s="287"/>
      <c r="J129" s="287"/>
      <c r="K129" s="288">
        <f t="shared" si="57"/>
        <v>0</v>
      </c>
      <c r="L129" s="287"/>
      <c r="M129" s="287"/>
      <c r="N129" s="287"/>
      <c r="O129" s="288">
        <f t="shared" si="34"/>
        <v>0</v>
      </c>
      <c r="P129" s="332" t="str">
        <f>IF(ISERROR(K129/VLOOKUP(C129,$W$1:$X$1,2,0)),"",K129/VLOOKUP(C129,$W$1:$X$1,2,0))</f>
        <v/>
      </c>
      <c r="Q129" s="332" t="str">
        <f>IF(ISERROR(O129/VLOOKUP(C129,$W$1:$X$1,2,0)),"",O129/VLOOKUP(C129,$W$1:$X$1,2,0))</f>
        <v/>
      </c>
      <c r="R129" s="287" t="s">
        <v>11</v>
      </c>
      <c r="S129" s="287">
        <f t="shared" si="55"/>
        <v>0</v>
      </c>
      <c r="T129" s="332" t="e">
        <f>(O129+S129)/VLOOKUP(C129,$W$1:$X$1,2,0)</f>
        <v>#N/A</v>
      </c>
      <c r="U129" s="287" t="s">
        <v>11</v>
      </c>
      <c r="V129" s="333" t="b">
        <f t="shared" si="46"/>
        <v>1</v>
      </c>
      <c r="W129" s="317"/>
      <c r="X129" s="323"/>
      <c r="Y129" s="326"/>
      <c r="Z129" s="336"/>
      <c r="AB129" s="287">
        <f t="shared" si="35"/>
        <v>0</v>
      </c>
      <c r="AC129" s="287">
        <f t="shared" si="36"/>
        <v>0</v>
      </c>
      <c r="AD129" s="287">
        <f t="shared" si="37"/>
        <v>0</v>
      </c>
      <c r="AE129" s="287">
        <f t="shared" si="38"/>
        <v>0</v>
      </c>
      <c r="AF129" s="287"/>
      <c r="AG129" s="287"/>
      <c r="AH129" s="287"/>
      <c r="AI129" s="287"/>
      <c r="AJ129" s="287">
        <f t="shared" si="47"/>
        <v>0</v>
      </c>
      <c r="AK129" s="287"/>
      <c r="AL129" s="287"/>
      <c r="AM129" s="287"/>
      <c r="AN129" s="287">
        <f t="shared" si="48"/>
        <v>0</v>
      </c>
      <c r="AO129" s="332" t="str">
        <f>IF(ISERROR(AJ129/VLOOKUP(C129,$W$1:$X$1,2,0)),"",AJ129/VLOOKUP(C129,$W$1:$X$1,2,0))</f>
        <v/>
      </c>
      <c r="AP129" s="332" t="str">
        <f>IF(ISERROR(AN129/VLOOKUP(C129,$W$1:$X$1,2,0)),"",AN129/VLOOKUP(C129,$W$1:$X$1,2,0))</f>
        <v/>
      </c>
      <c r="AR129" s="287"/>
      <c r="AS129" s="287"/>
      <c r="AT129" s="287"/>
      <c r="AU129" s="288"/>
      <c r="AV129" s="287">
        <f t="shared" si="49"/>
        <v>0</v>
      </c>
      <c r="AW129" s="287">
        <f t="shared" si="50"/>
        <v>0</v>
      </c>
      <c r="AX129" s="287">
        <f t="shared" si="51"/>
        <v>0</v>
      </c>
      <c r="AY129" s="287">
        <f t="shared" si="52"/>
        <v>0</v>
      </c>
      <c r="BA129" s="287"/>
      <c r="BB129" s="287"/>
      <c r="BC129" s="287"/>
      <c r="BD129" s="288"/>
      <c r="BE129" s="287">
        <f t="shared" si="53"/>
        <v>0</v>
      </c>
      <c r="BF129" s="287">
        <f t="shared" si="39"/>
        <v>0</v>
      </c>
      <c r="BG129" s="287">
        <f t="shared" si="40"/>
        <v>0</v>
      </c>
      <c r="BH129" s="287">
        <f t="shared" si="41"/>
        <v>0</v>
      </c>
      <c r="BI129" s="337"/>
      <c r="BJ129" s="337"/>
      <c r="DJ129" s="338"/>
    </row>
    <row r="130" spans="1:114" ht="12.75" customHeight="1" outlineLevel="1" x14ac:dyDescent="0.25">
      <c r="A130" s="328" t="str">
        <f t="shared" si="42"/>
        <v>Hotel NameAug-23</v>
      </c>
      <c r="B130" s="328" t="str">
        <f t="shared" si="43"/>
        <v>Hotel Name45145</v>
      </c>
      <c r="C130" s="329" t="s">
        <v>183</v>
      </c>
      <c r="D130" s="330" t="str">
        <f t="shared" si="44"/>
        <v>Aug-23</v>
      </c>
      <c r="E130" s="330" t="s">
        <v>52</v>
      </c>
      <c r="F130" s="330">
        <v>45145</v>
      </c>
      <c r="G130" s="331">
        <f t="shared" si="45"/>
        <v>2</v>
      </c>
      <c r="H130" s="287"/>
      <c r="I130" s="287"/>
      <c r="J130" s="287"/>
      <c r="K130" s="288">
        <f t="shared" si="57"/>
        <v>0</v>
      </c>
      <c r="L130" s="287"/>
      <c r="M130" s="287"/>
      <c r="N130" s="287"/>
      <c r="O130" s="288">
        <f t="shared" ref="O130:O193" si="58">SUM(L130:N130)-N130</f>
        <v>0</v>
      </c>
      <c r="P130" s="332" t="str">
        <f>IF(ISERROR(K130/VLOOKUP(C130,$W$1:$X$1,2,0)),"",K130/VLOOKUP(C130,$W$1:$X$1,2,0))</f>
        <v/>
      </c>
      <c r="Q130" s="332" t="str">
        <f>IF(ISERROR(O130/VLOOKUP(C130,$W$1:$X$1,2,0)),"",O130/VLOOKUP(C130,$W$1:$X$1,2,0))</f>
        <v/>
      </c>
      <c r="R130" s="287" t="s">
        <v>11</v>
      </c>
      <c r="S130" s="287">
        <f t="shared" si="55"/>
        <v>0</v>
      </c>
      <c r="T130" s="332" t="e">
        <f>(O130+S130)/VLOOKUP(C130,$W$1:$X$1,2,0)</f>
        <v>#N/A</v>
      </c>
      <c r="U130" s="287" t="s">
        <v>11</v>
      </c>
      <c r="V130" s="333" t="b">
        <f t="shared" si="46"/>
        <v>1</v>
      </c>
      <c r="W130" s="317"/>
      <c r="X130" s="323"/>
      <c r="Y130" s="326"/>
      <c r="Z130" s="336"/>
      <c r="AB130" s="287">
        <f t="shared" ref="AB130:AB193" si="59">L130-H130</f>
        <v>0</v>
      </c>
      <c r="AC130" s="287">
        <f t="shared" ref="AC130:AC193" si="60">M130-I130</f>
        <v>0</v>
      </c>
      <c r="AD130" s="287">
        <f t="shared" ref="AD130:AD193" si="61">N130-J130</f>
        <v>0</v>
      </c>
      <c r="AE130" s="287">
        <f t="shared" ref="AE130:AE193" si="62">O130-K130</f>
        <v>0</v>
      </c>
      <c r="AF130" s="287"/>
      <c r="AG130" s="287"/>
      <c r="AH130" s="287"/>
      <c r="AI130" s="287"/>
      <c r="AJ130" s="287">
        <f t="shared" si="47"/>
        <v>0</v>
      </c>
      <c r="AK130" s="287"/>
      <c r="AL130" s="287"/>
      <c r="AM130" s="287"/>
      <c r="AN130" s="287">
        <f t="shared" si="48"/>
        <v>0</v>
      </c>
      <c r="AO130" s="332" t="str">
        <f>IF(ISERROR(AJ130/VLOOKUP(C130,$W$1:$X$1,2,0)),"",AJ130/VLOOKUP(C130,$W$1:$X$1,2,0))</f>
        <v/>
      </c>
      <c r="AP130" s="332" t="str">
        <f>IF(ISERROR(AN130/VLOOKUP(C130,$W$1:$X$1,2,0)),"",AN130/VLOOKUP(C130,$W$1:$X$1,2,0))</f>
        <v/>
      </c>
      <c r="AR130" s="287"/>
      <c r="AS130" s="287"/>
      <c r="AT130" s="287"/>
      <c r="AU130" s="288"/>
      <c r="AV130" s="287">
        <f t="shared" si="49"/>
        <v>0</v>
      </c>
      <c r="AW130" s="287">
        <f t="shared" si="50"/>
        <v>0</v>
      </c>
      <c r="AX130" s="287">
        <f t="shared" si="51"/>
        <v>0</v>
      </c>
      <c r="AY130" s="287">
        <f t="shared" si="52"/>
        <v>0</v>
      </c>
      <c r="AZ130" s="337"/>
      <c r="BA130" s="287"/>
      <c r="BB130" s="287"/>
      <c r="BC130" s="287"/>
      <c r="BD130" s="288"/>
      <c r="BE130" s="287">
        <f t="shared" si="53"/>
        <v>0</v>
      </c>
      <c r="BF130" s="287">
        <f t="shared" ref="BF130:BF193" si="63">M130-BB130</f>
        <v>0</v>
      </c>
      <c r="BG130" s="287">
        <f t="shared" ref="BG130:BG193" si="64">N130-BC130</f>
        <v>0</v>
      </c>
      <c r="BH130" s="287">
        <f t="shared" ref="BH130:BH193" si="65">O130-BD130</f>
        <v>0</v>
      </c>
      <c r="BJ130" s="337"/>
      <c r="DJ130" s="338"/>
    </row>
    <row r="131" spans="1:114" ht="12.75" customHeight="1" outlineLevel="1" x14ac:dyDescent="0.25">
      <c r="A131" s="328" t="str">
        <f t="shared" ref="A131:A194" si="66">C131&amp;D131</f>
        <v>Hotel NameAug-23</v>
      </c>
      <c r="B131" s="328" t="str">
        <f t="shared" ref="B131:B194" si="67">C131&amp;F131</f>
        <v>Hotel Name45146</v>
      </c>
      <c r="C131" s="329" t="s">
        <v>183</v>
      </c>
      <c r="D131" s="330" t="str">
        <f t="shared" ref="D131:D194" si="68">TEXT(F131,"mmm")&amp;"-"&amp;RIGHT(YEAR(F131),2)</f>
        <v>Aug-23</v>
      </c>
      <c r="E131" s="330" t="s">
        <v>52</v>
      </c>
      <c r="F131" s="330">
        <v>45146</v>
      </c>
      <c r="G131" s="331">
        <f t="shared" ref="G131:G194" si="69">WEEKDAY(F131)</f>
        <v>3</v>
      </c>
      <c r="H131" s="287"/>
      <c r="I131" s="287"/>
      <c r="J131" s="287"/>
      <c r="K131" s="288">
        <f>SUM(H131:J131)-J131</f>
        <v>0</v>
      </c>
      <c r="L131" s="287"/>
      <c r="M131" s="287"/>
      <c r="N131" s="287"/>
      <c r="O131" s="288">
        <f t="shared" si="58"/>
        <v>0</v>
      </c>
      <c r="P131" s="332" t="str">
        <f>IF(ISERROR(K131/VLOOKUP(C131,$W$1:$X$1,2,0)),"",K131/VLOOKUP(C131,$W$1:$X$1,2,0))</f>
        <v/>
      </c>
      <c r="Q131" s="332" t="str">
        <f>IF(ISERROR(O131/VLOOKUP(C131,$W$1:$X$1,2,0)),"",O131/VLOOKUP(C131,$W$1:$X$1,2,0))</f>
        <v/>
      </c>
      <c r="R131" s="287" t="s">
        <v>11</v>
      </c>
      <c r="S131" s="287">
        <f t="shared" si="55"/>
        <v>0</v>
      </c>
      <c r="T131" s="332" t="e">
        <f>(O131+S131)/VLOOKUP(C131,$W$1:$X$1,2,0)</f>
        <v>#N/A</v>
      </c>
      <c r="U131" s="287" t="s">
        <v>11</v>
      </c>
      <c r="V131" s="333" t="b">
        <f t="shared" ref="V131:V194" si="70">U131=R131</f>
        <v>1</v>
      </c>
      <c r="W131" s="317"/>
      <c r="X131" s="323"/>
      <c r="Y131" s="326"/>
      <c r="Z131" s="336"/>
      <c r="AB131" s="287">
        <f t="shared" si="59"/>
        <v>0</v>
      </c>
      <c r="AC131" s="287">
        <f t="shared" si="60"/>
        <v>0</v>
      </c>
      <c r="AD131" s="287">
        <f t="shared" si="61"/>
        <v>0</v>
      </c>
      <c r="AE131" s="287">
        <f t="shared" si="62"/>
        <v>0</v>
      </c>
      <c r="AF131" s="287"/>
      <c r="AG131" s="287"/>
      <c r="AH131" s="287"/>
      <c r="AI131" s="287"/>
      <c r="AJ131" s="287">
        <f t="shared" ref="AJ131:AJ188" si="71">SUM(AG131:AI131)-AI131</f>
        <v>0</v>
      </c>
      <c r="AK131" s="287"/>
      <c r="AL131" s="287"/>
      <c r="AM131" s="287"/>
      <c r="AN131" s="287">
        <f t="shared" ref="AN131:AN194" si="72">SUM(AK131:AM131)-AM131</f>
        <v>0</v>
      </c>
      <c r="AO131" s="332" t="str">
        <f>IF(ISERROR(AJ131/VLOOKUP(C131,$W$1:$X$1,2,0)),"",AJ131/VLOOKUP(C131,$W$1:$X$1,2,0))</f>
        <v/>
      </c>
      <c r="AP131" s="332" t="str">
        <f>IF(ISERROR(AN131/VLOOKUP(C131,$W$1:$X$1,2,0)),"",AN131/VLOOKUP(C131,$W$1:$X$1,2,0))</f>
        <v/>
      </c>
      <c r="AR131" s="287"/>
      <c r="AS131" s="287"/>
      <c r="AT131" s="287"/>
      <c r="AU131" s="288"/>
      <c r="AV131" s="287">
        <f t="shared" ref="AV131:AV194" si="73">H131-AR131</f>
        <v>0</v>
      </c>
      <c r="AW131" s="287">
        <f t="shared" ref="AW131:AW194" si="74">I131-AS131</f>
        <v>0</v>
      </c>
      <c r="AX131" s="287">
        <f t="shared" ref="AX131:AX194" si="75">J131-AT131</f>
        <v>0</v>
      </c>
      <c r="AY131" s="287">
        <f t="shared" ref="AY131:AY194" si="76">K131-AU131</f>
        <v>0</v>
      </c>
      <c r="AZ131" s="337"/>
      <c r="BA131" s="287"/>
      <c r="BB131" s="287"/>
      <c r="BC131" s="287"/>
      <c r="BD131" s="288"/>
      <c r="BE131" s="287">
        <f t="shared" ref="BE131:BE194" si="77">L131-BA131</f>
        <v>0</v>
      </c>
      <c r="BF131" s="287">
        <f t="shared" si="63"/>
        <v>0</v>
      </c>
      <c r="BG131" s="287">
        <f t="shared" si="64"/>
        <v>0</v>
      </c>
      <c r="BH131" s="287">
        <f t="shared" si="65"/>
        <v>0</v>
      </c>
      <c r="BJ131" s="337"/>
      <c r="DJ131" s="338"/>
    </row>
    <row r="132" spans="1:114" ht="12.75" customHeight="1" outlineLevel="1" x14ac:dyDescent="0.25">
      <c r="A132" s="328" t="str">
        <f t="shared" si="66"/>
        <v>Hotel NameAug-23</v>
      </c>
      <c r="B132" s="328" t="str">
        <f t="shared" si="67"/>
        <v>Hotel Name45147</v>
      </c>
      <c r="C132" s="329" t="s">
        <v>183</v>
      </c>
      <c r="D132" s="330" t="str">
        <f t="shared" si="68"/>
        <v>Aug-23</v>
      </c>
      <c r="E132" s="330" t="s">
        <v>52</v>
      </c>
      <c r="F132" s="330">
        <v>45147</v>
      </c>
      <c r="G132" s="331">
        <f t="shared" si="69"/>
        <v>4</v>
      </c>
      <c r="H132" s="287"/>
      <c r="I132" s="287"/>
      <c r="J132" s="287"/>
      <c r="K132" s="288">
        <f>SUM(H132:J132)-J132</f>
        <v>0</v>
      </c>
      <c r="L132" s="287"/>
      <c r="M132" s="287"/>
      <c r="N132" s="287"/>
      <c r="O132" s="288">
        <f t="shared" si="58"/>
        <v>0</v>
      </c>
      <c r="P132" s="332" t="str">
        <f>IF(ISERROR(K132/VLOOKUP(C132,$W$1:$X$1,2,0)),"",K132/VLOOKUP(C132,$W$1:$X$1,2,0))</f>
        <v/>
      </c>
      <c r="Q132" s="332" t="str">
        <f>IF(ISERROR(O132/VLOOKUP(C132,$W$1:$X$1,2,0)),"",O132/VLOOKUP(C132,$W$1:$X$1,2,0))</f>
        <v/>
      </c>
      <c r="R132" s="287" t="s">
        <v>11</v>
      </c>
      <c r="S132" s="287">
        <f t="shared" si="55"/>
        <v>0</v>
      </c>
      <c r="T132" s="332" t="e">
        <f>(O132+S132)/VLOOKUP(C132,$W$1:$X$1,2,0)</f>
        <v>#N/A</v>
      </c>
      <c r="U132" s="287" t="s">
        <v>11</v>
      </c>
      <c r="V132" s="333" t="b">
        <f t="shared" si="70"/>
        <v>1</v>
      </c>
      <c r="W132" s="317"/>
      <c r="X132" s="323"/>
      <c r="Y132" s="326"/>
      <c r="Z132" s="336"/>
      <c r="AB132" s="287">
        <f t="shared" si="59"/>
        <v>0</v>
      </c>
      <c r="AC132" s="287">
        <f t="shared" si="60"/>
        <v>0</v>
      </c>
      <c r="AD132" s="287">
        <f t="shared" si="61"/>
        <v>0</v>
      </c>
      <c r="AE132" s="287">
        <f t="shared" si="62"/>
        <v>0</v>
      </c>
      <c r="AF132" s="287"/>
      <c r="AG132" s="287"/>
      <c r="AH132" s="287"/>
      <c r="AI132" s="287"/>
      <c r="AJ132" s="287">
        <f t="shared" si="71"/>
        <v>0</v>
      </c>
      <c r="AK132" s="287"/>
      <c r="AL132" s="287"/>
      <c r="AM132" s="287"/>
      <c r="AN132" s="287">
        <f t="shared" si="72"/>
        <v>0</v>
      </c>
      <c r="AO132" s="332" t="str">
        <f>IF(ISERROR(AJ132/VLOOKUP(C132,$W$1:$X$1,2,0)),"",AJ132/VLOOKUP(C132,$W$1:$X$1,2,0))</f>
        <v/>
      </c>
      <c r="AP132" s="332" t="str">
        <f>IF(ISERROR(AN132/VLOOKUP(C132,$W$1:$X$1,2,0)),"",AN132/VLOOKUP(C132,$W$1:$X$1,2,0))</f>
        <v/>
      </c>
      <c r="AR132" s="287"/>
      <c r="AS132" s="287"/>
      <c r="AT132" s="287"/>
      <c r="AU132" s="288"/>
      <c r="AV132" s="287">
        <f t="shared" si="73"/>
        <v>0</v>
      </c>
      <c r="AW132" s="287">
        <f t="shared" si="74"/>
        <v>0</v>
      </c>
      <c r="AX132" s="287">
        <f t="shared" si="75"/>
        <v>0</v>
      </c>
      <c r="AY132" s="287">
        <f t="shared" si="76"/>
        <v>0</v>
      </c>
      <c r="AZ132" s="337"/>
      <c r="BA132" s="287"/>
      <c r="BB132" s="287"/>
      <c r="BC132" s="287"/>
      <c r="BD132" s="288"/>
      <c r="BE132" s="287">
        <f t="shared" si="77"/>
        <v>0</v>
      </c>
      <c r="BF132" s="287">
        <f t="shared" si="63"/>
        <v>0</v>
      </c>
      <c r="BG132" s="287">
        <f t="shared" si="64"/>
        <v>0</v>
      </c>
      <c r="BH132" s="287">
        <f t="shared" si="65"/>
        <v>0</v>
      </c>
      <c r="BJ132" s="337"/>
      <c r="DJ132" s="338"/>
    </row>
    <row r="133" spans="1:114" ht="12.75" customHeight="1" outlineLevel="1" x14ac:dyDescent="0.25">
      <c r="A133" s="328" t="str">
        <f t="shared" si="66"/>
        <v>Hotel NameAug-23</v>
      </c>
      <c r="B133" s="328" t="str">
        <f t="shared" si="67"/>
        <v>Hotel Name45148</v>
      </c>
      <c r="C133" s="329" t="s">
        <v>183</v>
      </c>
      <c r="D133" s="330" t="str">
        <f t="shared" si="68"/>
        <v>Aug-23</v>
      </c>
      <c r="E133" s="330" t="s">
        <v>52</v>
      </c>
      <c r="F133" s="330">
        <v>45148</v>
      </c>
      <c r="G133" s="331">
        <f t="shared" si="69"/>
        <v>5</v>
      </c>
      <c r="H133" s="287"/>
      <c r="I133" s="287"/>
      <c r="J133" s="287"/>
      <c r="K133" s="288">
        <f>SUM(H133:J133)-J133</f>
        <v>0</v>
      </c>
      <c r="L133" s="287"/>
      <c r="M133" s="287"/>
      <c r="N133" s="287"/>
      <c r="O133" s="288">
        <f t="shared" si="58"/>
        <v>0</v>
      </c>
      <c r="P133" s="332" t="str">
        <f>IF(ISERROR(K133/VLOOKUP(C133,$W$1:$X$1,2,0)),"",K133/VLOOKUP(C133,$W$1:$X$1,2,0))</f>
        <v/>
      </c>
      <c r="Q133" s="332" t="str">
        <f>IF(ISERROR(O133/VLOOKUP(C133,$W$1:$X$1,2,0)),"",O133/VLOOKUP(C133,$W$1:$X$1,2,0))</f>
        <v/>
      </c>
      <c r="R133" s="287" t="s">
        <v>11</v>
      </c>
      <c r="S133" s="287">
        <f t="shared" si="55"/>
        <v>0</v>
      </c>
      <c r="T133" s="332" t="e">
        <f>(O133+S133)/VLOOKUP(C133,$W$1:$X$1,2,0)</f>
        <v>#N/A</v>
      </c>
      <c r="U133" s="287" t="s">
        <v>11</v>
      </c>
      <c r="V133" s="333" t="b">
        <f t="shared" si="70"/>
        <v>1</v>
      </c>
      <c r="W133" s="317"/>
      <c r="X133" s="323"/>
      <c r="Y133" s="326"/>
      <c r="Z133" s="336"/>
      <c r="AB133" s="287">
        <f t="shared" si="59"/>
        <v>0</v>
      </c>
      <c r="AC133" s="287">
        <f t="shared" si="60"/>
        <v>0</v>
      </c>
      <c r="AD133" s="287">
        <f t="shared" si="61"/>
        <v>0</v>
      </c>
      <c r="AE133" s="287">
        <f t="shared" si="62"/>
        <v>0</v>
      </c>
      <c r="AF133" s="287"/>
      <c r="AG133" s="287"/>
      <c r="AH133" s="287"/>
      <c r="AI133" s="287"/>
      <c r="AJ133" s="287">
        <f t="shared" si="71"/>
        <v>0</v>
      </c>
      <c r="AK133" s="287"/>
      <c r="AL133" s="287"/>
      <c r="AM133" s="287"/>
      <c r="AN133" s="287">
        <f t="shared" si="72"/>
        <v>0</v>
      </c>
      <c r="AO133" s="332" t="str">
        <f>IF(ISERROR(AJ133/VLOOKUP(C133,$W$1:$X$1,2,0)),"",AJ133/VLOOKUP(C133,$W$1:$X$1,2,0))</f>
        <v/>
      </c>
      <c r="AP133" s="332" t="str">
        <f>IF(ISERROR(AN133/VLOOKUP(C133,$W$1:$X$1,2,0)),"",AN133/VLOOKUP(C133,$W$1:$X$1,2,0))</f>
        <v/>
      </c>
      <c r="AR133" s="287"/>
      <c r="AS133" s="287"/>
      <c r="AT133" s="287"/>
      <c r="AU133" s="288"/>
      <c r="AV133" s="287">
        <f t="shared" si="73"/>
        <v>0</v>
      </c>
      <c r="AW133" s="287">
        <f t="shared" si="74"/>
        <v>0</v>
      </c>
      <c r="AX133" s="287">
        <f t="shared" si="75"/>
        <v>0</v>
      </c>
      <c r="AY133" s="287">
        <f t="shared" si="76"/>
        <v>0</v>
      </c>
      <c r="AZ133" s="337"/>
      <c r="BA133" s="287"/>
      <c r="BB133" s="287"/>
      <c r="BC133" s="287"/>
      <c r="BD133" s="288"/>
      <c r="BE133" s="287">
        <f t="shared" si="77"/>
        <v>0</v>
      </c>
      <c r="BF133" s="287">
        <f t="shared" si="63"/>
        <v>0</v>
      </c>
      <c r="BG133" s="287">
        <f t="shared" si="64"/>
        <v>0</v>
      </c>
      <c r="BH133" s="287">
        <f t="shared" si="65"/>
        <v>0</v>
      </c>
      <c r="BJ133" s="337"/>
      <c r="DJ133" s="338"/>
    </row>
    <row r="134" spans="1:114" ht="12.75" customHeight="1" outlineLevel="1" x14ac:dyDescent="0.25">
      <c r="A134" s="328" t="str">
        <f t="shared" si="66"/>
        <v>Hotel NameAug-23</v>
      </c>
      <c r="B134" s="328" t="str">
        <f t="shared" si="67"/>
        <v>Hotel Name45149</v>
      </c>
      <c r="C134" s="329" t="s">
        <v>183</v>
      </c>
      <c r="D134" s="330" t="str">
        <f t="shared" si="68"/>
        <v>Aug-23</v>
      </c>
      <c r="E134" s="330" t="s">
        <v>52</v>
      </c>
      <c r="F134" s="330">
        <v>45149</v>
      </c>
      <c r="G134" s="331">
        <f t="shared" si="69"/>
        <v>6</v>
      </c>
      <c r="H134" s="287"/>
      <c r="I134" s="287"/>
      <c r="J134" s="287"/>
      <c r="K134" s="288">
        <f>SUM(H134:J134)-J134</f>
        <v>0</v>
      </c>
      <c r="L134" s="287"/>
      <c r="M134" s="287"/>
      <c r="N134" s="287"/>
      <c r="O134" s="288">
        <f t="shared" si="58"/>
        <v>0</v>
      </c>
      <c r="P134" s="332" t="str">
        <f>IF(ISERROR(K134/VLOOKUP(C134,$W$1:$X$1,2,0)),"",K134/VLOOKUP(C134,$W$1:$X$1,2,0))</f>
        <v/>
      </c>
      <c r="Q134" s="332" t="str">
        <f>IF(ISERROR(O134/VLOOKUP(C134,$W$1:$X$1,2,0)),"",O134/VLOOKUP(C134,$W$1:$X$1,2,0))</f>
        <v/>
      </c>
      <c r="R134" s="287" t="s">
        <v>11</v>
      </c>
      <c r="S134" s="287">
        <f t="shared" si="55"/>
        <v>0</v>
      </c>
      <c r="T134" s="332" t="e">
        <f>(O134+S134)/VLOOKUP(C134,$W$1:$X$1,2,0)</f>
        <v>#N/A</v>
      </c>
      <c r="U134" s="287" t="s">
        <v>11</v>
      </c>
      <c r="V134" s="333" t="b">
        <f t="shared" si="70"/>
        <v>1</v>
      </c>
      <c r="W134" s="317"/>
      <c r="X134" s="323"/>
      <c r="Y134" s="326"/>
      <c r="Z134" s="336"/>
      <c r="AB134" s="287">
        <f t="shared" si="59"/>
        <v>0</v>
      </c>
      <c r="AC134" s="287">
        <f t="shared" si="60"/>
        <v>0</v>
      </c>
      <c r="AD134" s="287">
        <f t="shared" si="61"/>
        <v>0</v>
      </c>
      <c r="AE134" s="287">
        <f t="shared" si="62"/>
        <v>0</v>
      </c>
      <c r="AF134" s="287"/>
      <c r="AG134" s="287"/>
      <c r="AH134" s="287"/>
      <c r="AI134" s="287"/>
      <c r="AJ134" s="287">
        <f t="shared" si="71"/>
        <v>0</v>
      </c>
      <c r="AK134" s="287"/>
      <c r="AL134" s="287"/>
      <c r="AM134" s="287"/>
      <c r="AN134" s="287">
        <f t="shared" si="72"/>
        <v>0</v>
      </c>
      <c r="AO134" s="332" t="str">
        <f>IF(ISERROR(AJ134/VLOOKUP(C134,$W$1:$X$1,2,0)),"",AJ134/VLOOKUP(C134,$W$1:$X$1,2,0))</f>
        <v/>
      </c>
      <c r="AP134" s="332" t="str">
        <f>IF(ISERROR(AN134/VLOOKUP(C134,$W$1:$X$1,2,0)),"",AN134/VLOOKUP(C134,$W$1:$X$1,2,0))</f>
        <v/>
      </c>
      <c r="AR134" s="287"/>
      <c r="AS134" s="287"/>
      <c r="AT134" s="287"/>
      <c r="AU134" s="288"/>
      <c r="AV134" s="287">
        <f t="shared" si="73"/>
        <v>0</v>
      </c>
      <c r="AW134" s="287">
        <f t="shared" si="74"/>
        <v>0</v>
      </c>
      <c r="AX134" s="287">
        <f t="shared" si="75"/>
        <v>0</v>
      </c>
      <c r="AY134" s="287">
        <f t="shared" si="76"/>
        <v>0</v>
      </c>
      <c r="AZ134" s="337"/>
      <c r="BA134" s="287"/>
      <c r="BB134" s="287"/>
      <c r="BC134" s="287"/>
      <c r="BD134" s="288"/>
      <c r="BE134" s="287">
        <f t="shared" si="77"/>
        <v>0</v>
      </c>
      <c r="BF134" s="287">
        <f t="shared" si="63"/>
        <v>0</v>
      </c>
      <c r="BG134" s="287">
        <f t="shared" si="64"/>
        <v>0</v>
      </c>
      <c r="BH134" s="287">
        <f t="shared" si="65"/>
        <v>0</v>
      </c>
      <c r="BJ134" s="337"/>
      <c r="DJ134" s="338"/>
    </row>
    <row r="135" spans="1:114" ht="12.75" customHeight="1" outlineLevel="1" x14ac:dyDescent="0.25">
      <c r="A135" s="328" t="str">
        <f t="shared" si="66"/>
        <v>Hotel NameAug-23</v>
      </c>
      <c r="B135" s="328" t="str">
        <f t="shared" si="67"/>
        <v>Hotel Name45150</v>
      </c>
      <c r="C135" s="329" t="s">
        <v>183</v>
      </c>
      <c r="D135" s="330" t="str">
        <f t="shared" si="68"/>
        <v>Aug-23</v>
      </c>
      <c r="E135" s="330" t="s">
        <v>52</v>
      </c>
      <c r="F135" s="330">
        <v>45150</v>
      </c>
      <c r="G135" s="331">
        <f t="shared" si="69"/>
        <v>7</v>
      </c>
      <c r="H135" s="287"/>
      <c r="I135" s="287"/>
      <c r="J135" s="287"/>
      <c r="K135" s="288">
        <f t="shared" ref="K135:K170" si="78">SUM(H135:J135)-J135</f>
        <v>0</v>
      </c>
      <c r="L135" s="287"/>
      <c r="M135" s="287"/>
      <c r="N135" s="287"/>
      <c r="O135" s="288">
        <f t="shared" si="58"/>
        <v>0</v>
      </c>
      <c r="P135" s="332" t="str">
        <f>IF(ISERROR(K135/VLOOKUP(C135,$W$1:$X$1,2,0)),"",K135/VLOOKUP(C135,$W$1:$X$1,2,0))</f>
        <v/>
      </c>
      <c r="Q135" s="332" t="str">
        <f>IF(ISERROR(O135/VLOOKUP(C135,$W$1:$X$1,2,0)),"",O135/VLOOKUP(C135,$W$1:$X$1,2,0))</f>
        <v/>
      </c>
      <c r="R135" s="287" t="s">
        <v>11</v>
      </c>
      <c r="S135" s="287">
        <f t="shared" si="55"/>
        <v>0</v>
      </c>
      <c r="T135" s="332" t="e">
        <f>(O135+S135)/VLOOKUP(C135,$W$1:$X$1,2,0)</f>
        <v>#N/A</v>
      </c>
      <c r="U135" s="287" t="s">
        <v>11</v>
      </c>
      <c r="V135" s="333" t="b">
        <f t="shared" si="70"/>
        <v>1</v>
      </c>
      <c r="W135" s="317"/>
      <c r="X135" s="323"/>
      <c r="Y135" s="326"/>
      <c r="Z135" s="336"/>
      <c r="AB135" s="287">
        <f t="shared" si="59"/>
        <v>0</v>
      </c>
      <c r="AC135" s="287">
        <f t="shared" si="60"/>
        <v>0</v>
      </c>
      <c r="AD135" s="287">
        <f t="shared" si="61"/>
        <v>0</v>
      </c>
      <c r="AE135" s="287">
        <f t="shared" si="62"/>
        <v>0</v>
      </c>
      <c r="AF135" s="287"/>
      <c r="AG135" s="287"/>
      <c r="AH135" s="287"/>
      <c r="AI135" s="287"/>
      <c r="AJ135" s="287">
        <f t="shared" si="71"/>
        <v>0</v>
      </c>
      <c r="AK135" s="287"/>
      <c r="AL135" s="287"/>
      <c r="AM135" s="287"/>
      <c r="AN135" s="287">
        <f t="shared" si="72"/>
        <v>0</v>
      </c>
      <c r="AO135" s="332" t="str">
        <f>IF(ISERROR(AJ135/VLOOKUP(C135,$W$1:$X$1,2,0)),"",AJ135/VLOOKUP(C135,$W$1:$X$1,2,0))</f>
        <v/>
      </c>
      <c r="AP135" s="332" t="str">
        <f>IF(ISERROR(AN135/VLOOKUP(C135,$W$1:$X$1,2,0)),"",AN135/VLOOKUP(C135,$W$1:$X$1,2,0))</f>
        <v/>
      </c>
      <c r="AR135" s="287"/>
      <c r="AS135" s="287"/>
      <c r="AT135" s="287"/>
      <c r="AU135" s="288"/>
      <c r="AV135" s="287">
        <f t="shared" si="73"/>
        <v>0</v>
      </c>
      <c r="AW135" s="287">
        <f t="shared" si="74"/>
        <v>0</v>
      </c>
      <c r="AX135" s="287">
        <f t="shared" si="75"/>
        <v>0</v>
      </c>
      <c r="AY135" s="287">
        <f t="shared" si="76"/>
        <v>0</v>
      </c>
      <c r="AZ135" s="337"/>
      <c r="BA135" s="287"/>
      <c r="BB135" s="287"/>
      <c r="BC135" s="287"/>
      <c r="BD135" s="288"/>
      <c r="BE135" s="287">
        <f t="shared" si="77"/>
        <v>0</v>
      </c>
      <c r="BF135" s="287">
        <f t="shared" si="63"/>
        <v>0</v>
      </c>
      <c r="BG135" s="287">
        <f t="shared" si="64"/>
        <v>0</v>
      </c>
      <c r="BH135" s="287">
        <f t="shared" si="65"/>
        <v>0</v>
      </c>
      <c r="BJ135" s="337"/>
      <c r="DJ135" s="338"/>
    </row>
    <row r="136" spans="1:114" ht="12.75" customHeight="1" outlineLevel="1" x14ac:dyDescent="0.25">
      <c r="A136" s="328" t="str">
        <f t="shared" si="66"/>
        <v>Hotel NameAug-23</v>
      </c>
      <c r="B136" s="328" t="str">
        <f t="shared" si="67"/>
        <v>Hotel Name45151</v>
      </c>
      <c r="C136" s="329" t="s">
        <v>183</v>
      </c>
      <c r="D136" s="330" t="str">
        <f t="shared" si="68"/>
        <v>Aug-23</v>
      </c>
      <c r="E136" s="330" t="s">
        <v>52</v>
      </c>
      <c r="F136" s="330">
        <v>45151</v>
      </c>
      <c r="G136" s="331">
        <f t="shared" si="69"/>
        <v>1</v>
      </c>
      <c r="H136" s="287"/>
      <c r="I136" s="287"/>
      <c r="J136" s="287"/>
      <c r="K136" s="288">
        <f t="shared" si="78"/>
        <v>0</v>
      </c>
      <c r="L136" s="287"/>
      <c r="M136" s="287"/>
      <c r="N136" s="287"/>
      <c r="O136" s="288">
        <f t="shared" si="58"/>
        <v>0</v>
      </c>
      <c r="P136" s="332" t="str">
        <f>IF(ISERROR(K136/VLOOKUP(C136,$W$1:$X$1,2,0)),"",K136/VLOOKUP(C136,$W$1:$X$1,2,0))</f>
        <v/>
      </c>
      <c r="Q136" s="332" t="str">
        <f>IF(ISERROR(O136/VLOOKUP(C136,$W$1:$X$1,2,0)),"",O136/VLOOKUP(C136,$W$1:$X$1,2,0))</f>
        <v/>
      </c>
      <c r="R136" s="287" t="s">
        <v>11</v>
      </c>
      <c r="S136" s="287">
        <f t="shared" si="55"/>
        <v>0</v>
      </c>
      <c r="T136" s="332" t="e">
        <f>(O136+S136)/VLOOKUP(C136,$W$1:$X$1,2,0)</f>
        <v>#N/A</v>
      </c>
      <c r="U136" s="287" t="s">
        <v>11</v>
      </c>
      <c r="V136" s="333" t="b">
        <f t="shared" si="70"/>
        <v>1</v>
      </c>
      <c r="W136" s="317"/>
      <c r="X136" s="323"/>
      <c r="Y136" s="326"/>
      <c r="Z136" s="336"/>
      <c r="AB136" s="287">
        <f t="shared" si="59"/>
        <v>0</v>
      </c>
      <c r="AC136" s="287">
        <f t="shared" si="60"/>
        <v>0</v>
      </c>
      <c r="AD136" s="287">
        <f t="shared" si="61"/>
        <v>0</v>
      </c>
      <c r="AE136" s="287">
        <f t="shared" si="62"/>
        <v>0</v>
      </c>
      <c r="AF136" s="287"/>
      <c r="AG136" s="287"/>
      <c r="AH136" s="287"/>
      <c r="AI136" s="287"/>
      <c r="AJ136" s="287">
        <f t="shared" si="71"/>
        <v>0</v>
      </c>
      <c r="AK136" s="287"/>
      <c r="AL136" s="287"/>
      <c r="AM136" s="287"/>
      <c r="AN136" s="287">
        <f t="shared" si="72"/>
        <v>0</v>
      </c>
      <c r="AO136" s="332" t="str">
        <f>IF(ISERROR(AJ136/VLOOKUP(C136,$W$1:$X$1,2,0)),"",AJ136/VLOOKUP(C136,$W$1:$X$1,2,0))</f>
        <v/>
      </c>
      <c r="AP136" s="332" t="str">
        <f>IF(ISERROR(AN136/VLOOKUP(C136,$W$1:$X$1,2,0)),"",AN136/VLOOKUP(C136,$W$1:$X$1,2,0))</f>
        <v/>
      </c>
      <c r="AR136" s="287"/>
      <c r="AS136" s="287"/>
      <c r="AT136" s="287"/>
      <c r="AU136" s="288"/>
      <c r="AV136" s="287">
        <f t="shared" si="73"/>
        <v>0</v>
      </c>
      <c r="AW136" s="287">
        <f t="shared" si="74"/>
        <v>0</v>
      </c>
      <c r="AX136" s="287">
        <f t="shared" si="75"/>
        <v>0</v>
      </c>
      <c r="AY136" s="287">
        <f t="shared" si="76"/>
        <v>0</v>
      </c>
      <c r="AZ136" s="337"/>
      <c r="BA136" s="287"/>
      <c r="BB136" s="287"/>
      <c r="BC136" s="287"/>
      <c r="BD136" s="288"/>
      <c r="BE136" s="287">
        <f t="shared" si="77"/>
        <v>0</v>
      </c>
      <c r="BF136" s="287">
        <f t="shared" si="63"/>
        <v>0</v>
      </c>
      <c r="BG136" s="287">
        <f t="shared" si="64"/>
        <v>0</v>
      </c>
      <c r="BH136" s="287">
        <f t="shared" si="65"/>
        <v>0</v>
      </c>
      <c r="BJ136" s="337"/>
      <c r="DJ136" s="338"/>
    </row>
    <row r="137" spans="1:114" ht="12.75" customHeight="1" outlineLevel="1" x14ac:dyDescent="0.25">
      <c r="A137" s="328" t="str">
        <f t="shared" si="66"/>
        <v>Hotel NameAug-23</v>
      </c>
      <c r="B137" s="328" t="str">
        <f t="shared" si="67"/>
        <v>Hotel Name45152</v>
      </c>
      <c r="C137" s="329" t="s">
        <v>183</v>
      </c>
      <c r="D137" s="330" t="str">
        <f t="shared" si="68"/>
        <v>Aug-23</v>
      </c>
      <c r="E137" s="330" t="s">
        <v>52</v>
      </c>
      <c r="F137" s="330">
        <v>45152</v>
      </c>
      <c r="G137" s="331">
        <f t="shared" si="69"/>
        <v>2</v>
      </c>
      <c r="H137" s="287"/>
      <c r="I137" s="287"/>
      <c r="J137" s="287"/>
      <c r="K137" s="288">
        <f t="shared" si="78"/>
        <v>0</v>
      </c>
      <c r="L137" s="287"/>
      <c r="M137" s="287"/>
      <c r="N137" s="287"/>
      <c r="O137" s="288">
        <f t="shared" si="58"/>
        <v>0</v>
      </c>
      <c r="P137" s="332" t="str">
        <f>IF(ISERROR(K137/VLOOKUP(C137,$W$1:$X$1,2,0)),"",K137/VLOOKUP(C137,$W$1:$X$1,2,0))</f>
        <v/>
      </c>
      <c r="Q137" s="332" t="str">
        <f>IF(ISERROR(O137/VLOOKUP(C137,$W$1:$X$1,2,0)),"",O137/VLOOKUP(C137,$W$1:$X$1,2,0))</f>
        <v/>
      </c>
      <c r="R137" s="287" t="s">
        <v>11</v>
      </c>
      <c r="S137" s="287">
        <f t="shared" si="55"/>
        <v>0</v>
      </c>
      <c r="T137" s="332" t="e">
        <f>(O137+S137)/VLOOKUP(C137,$W$1:$X$1,2,0)</f>
        <v>#N/A</v>
      </c>
      <c r="U137" s="287" t="s">
        <v>11</v>
      </c>
      <c r="V137" s="333" t="b">
        <f t="shared" si="70"/>
        <v>1</v>
      </c>
      <c r="W137" s="317"/>
      <c r="X137" s="323"/>
      <c r="Y137" s="326"/>
      <c r="Z137" s="336"/>
      <c r="AB137" s="287">
        <f t="shared" si="59"/>
        <v>0</v>
      </c>
      <c r="AC137" s="287">
        <f t="shared" si="60"/>
        <v>0</v>
      </c>
      <c r="AD137" s="287">
        <f t="shared" si="61"/>
        <v>0</v>
      </c>
      <c r="AE137" s="287">
        <f t="shared" si="62"/>
        <v>0</v>
      </c>
      <c r="AF137" s="287"/>
      <c r="AG137" s="287"/>
      <c r="AH137" s="287"/>
      <c r="AI137" s="287"/>
      <c r="AJ137" s="287">
        <f t="shared" si="71"/>
        <v>0</v>
      </c>
      <c r="AK137" s="287"/>
      <c r="AL137" s="287"/>
      <c r="AM137" s="287"/>
      <c r="AN137" s="287">
        <f t="shared" si="72"/>
        <v>0</v>
      </c>
      <c r="AO137" s="332" t="str">
        <f>IF(ISERROR(AJ137/VLOOKUP(C137,$W$1:$X$1,2,0)),"",AJ137/VLOOKUP(C137,$W$1:$X$1,2,0))</f>
        <v/>
      </c>
      <c r="AP137" s="332" t="str">
        <f>IF(ISERROR(AN137/VLOOKUP(C137,$W$1:$X$1,2,0)),"",AN137/VLOOKUP(C137,$W$1:$X$1,2,0))</f>
        <v/>
      </c>
      <c r="AR137" s="287"/>
      <c r="AS137" s="287"/>
      <c r="AT137" s="287"/>
      <c r="AU137" s="288"/>
      <c r="AV137" s="287">
        <f t="shared" si="73"/>
        <v>0</v>
      </c>
      <c r="AW137" s="287">
        <f t="shared" si="74"/>
        <v>0</v>
      </c>
      <c r="AX137" s="287">
        <f t="shared" si="75"/>
        <v>0</v>
      </c>
      <c r="AY137" s="287">
        <f t="shared" si="76"/>
        <v>0</v>
      </c>
      <c r="AZ137" s="337"/>
      <c r="BA137" s="287"/>
      <c r="BB137" s="287"/>
      <c r="BC137" s="287"/>
      <c r="BD137" s="288"/>
      <c r="BE137" s="287">
        <f t="shared" si="77"/>
        <v>0</v>
      </c>
      <c r="BF137" s="287">
        <f t="shared" si="63"/>
        <v>0</v>
      </c>
      <c r="BG137" s="287">
        <f t="shared" si="64"/>
        <v>0</v>
      </c>
      <c r="BH137" s="287">
        <f t="shared" si="65"/>
        <v>0</v>
      </c>
      <c r="BJ137" s="337"/>
      <c r="DJ137" s="338"/>
    </row>
    <row r="138" spans="1:114" ht="12.75" customHeight="1" outlineLevel="1" x14ac:dyDescent="0.25">
      <c r="A138" s="328" t="str">
        <f t="shared" si="66"/>
        <v>Hotel NameAug-23</v>
      </c>
      <c r="B138" s="328" t="str">
        <f t="shared" si="67"/>
        <v>Hotel Name45153</v>
      </c>
      <c r="C138" s="329" t="s">
        <v>183</v>
      </c>
      <c r="D138" s="330" t="str">
        <f t="shared" si="68"/>
        <v>Aug-23</v>
      </c>
      <c r="E138" s="330" t="s">
        <v>52</v>
      </c>
      <c r="F138" s="330">
        <v>45153</v>
      </c>
      <c r="G138" s="331">
        <f t="shared" si="69"/>
        <v>3</v>
      </c>
      <c r="H138" s="287"/>
      <c r="I138" s="287"/>
      <c r="J138" s="287"/>
      <c r="K138" s="288">
        <f t="shared" si="78"/>
        <v>0</v>
      </c>
      <c r="L138" s="287"/>
      <c r="M138" s="287"/>
      <c r="N138" s="287"/>
      <c r="O138" s="288">
        <f t="shared" si="58"/>
        <v>0</v>
      </c>
      <c r="P138" s="332" t="str">
        <f>IF(ISERROR(K138/VLOOKUP(C138,$W$1:$X$1,2,0)),"",K138/VLOOKUP(C138,$W$1:$X$1,2,0))</f>
        <v/>
      </c>
      <c r="Q138" s="332" t="str">
        <f>IF(ISERROR(O138/VLOOKUP(C138,$W$1:$X$1,2,0)),"",O138/VLOOKUP(C138,$W$1:$X$1,2,0))</f>
        <v/>
      </c>
      <c r="R138" s="287" t="s">
        <v>11</v>
      </c>
      <c r="S138" s="287">
        <f t="shared" si="55"/>
        <v>0</v>
      </c>
      <c r="T138" s="332" t="e">
        <f>(O138+S138)/VLOOKUP(C138,$W$1:$X$1,2,0)</f>
        <v>#N/A</v>
      </c>
      <c r="U138" s="287" t="s">
        <v>11</v>
      </c>
      <c r="V138" s="333" t="b">
        <f t="shared" si="70"/>
        <v>1</v>
      </c>
      <c r="W138" s="317"/>
      <c r="X138" s="323"/>
      <c r="Y138" s="326"/>
      <c r="Z138" s="336"/>
      <c r="AB138" s="287">
        <f t="shared" si="59"/>
        <v>0</v>
      </c>
      <c r="AC138" s="287">
        <f t="shared" si="60"/>
        <v>0</v>
      </c>
      <c r="AD138" s="287">
        <f t="shared" si="61"/>
        <v>0</v>
      </c>
      <c r="AE138" s="287">
        <f t="shared" si="62"/>
        <v>0</v>
      </c>
      <c r="AF138" s="287"/>
      <c r="AG138" s="287"/>
      <c r="AH138" s="287"/>
      <c r="AI138" s="287"/>
      <c r="AJ138" s="287">
        <f t="shared" si="71"/>
        <v>0</v>
      </c>
      <c r="AK138" s="287"/>
      <c r="AL138" s="287"/>
      <c r="AM138" s="287"/>
      <c r="AN138" s="287">
        <f t="shared" si="72"/>
        <v>0</v>
      </c>
      <c r="AO138" s="332" t="str">
        <f>IF(ISERROR(AJ138/VLOOKUP(C138,$W$1:$X$1,2,0)),"",AJ138/VLOOKUP(C138,$W$1:$X$1,2,0))</f>
        <v/>
      </c>
      <c r="AP138" s="332" t="str">
        <f>IF(ISERROR(AN138/VLOOKUP(C138,$W$1:$X$1,2,0)),"",AN138/VLOOKUP(C138,$W$1:$X$1,2,0))</f>
        <v/>
      </c>
      <c r="AR138" s="287"/>
      <c r="AS138" s="287"/>
      <c r="AT138" s="287"/>
      <c r="AU138" s="288"/>
      <c r="AV138" s="287">
        <f t="shared" si="73"/>
        <v>0</v>
      </c>
      <c r="AW138" s="287">
        <f t="shared" si="74"/>
        <v>0</v>
      </c>
      <c r="AX138" s="287">
        <f t="shared" si="75"/>
        <v>0</v>
      </c>
      <c r="AY138" s="287">
        <f t="shared" si="76"/>
        <v>0</v>
      </c>
      <c r="AZ138" s="337"/>
      <c r="BA138" s="287"/>
      <c r="BB138" s="287"/>
      <c r="BC138" s="287"/>
      <c r="BD138" s="288"/>
      <c r="BE138" s="287">
        <f t="shared" si="77"/>
        <v>0</v>
      </c>
      <c r="BF138" s="287">
        <f t="shared" si="63"/>
        <v>0</v>
      </c>
      <c r="BG138" s="287">
        <f t="shared" si="64"/>
        <v>0</v>
      </c>
      <c r="BH138" s="287">
        <f t="shared" si="65"/>
        <v>0</v>
      </c>
      <c r="BJ138" s="337"/>
      <c r="DJ138" s="338"/>
    </row>
    <row r="139" spans="1:114" ht="12.75" customHeight="1" outlineLevel="1" x14ac:dyDescent="0.25">
      <c r="A139" s="328" t="str">
        <f t="shared" si="66"/>
        <v>Hotel NameAug-23</v>
      </c>
      <c r="B139" s="328" t="str">
        <f t="shared" si="67"/>
        <v>Hotel Name45154</v>
      </c>
      <c r="C139" s="329" t="s">
        <v>183</v>
      </c>
      <c r="D139" s="330" t="str">
        <f t="shared" si="68"/>
        <v>Aug-23</v>
      </c>
      <c r="E139" s="330" t="s">
        <v>52</v>
      </c>
      <c r="F139" s="330">
        <v>45154</v>
      </c>
      <c r="G139" s="331">
        <f t="shared" si="69"/>
        <v>4</v>
      </c>
      <c r="H139" s="287"/>
      <c r="I139" s="287"/>
      <c r="J139" s="287"/>
      <c r="K139" s="288">
        <f t="shared" si="78"/>
        <v>0</v>
      </c>
      <c r="L139" s="287"/>
      <c r="M139" s="287"/>
      <c r="N139" s="287"/>
      <c r="O139" s="288">
        <f t="shared" si="58"/>
        <v>0</v>
      </c>
      <c r="P139" s="332" t="str">
        <f>IF(ISERROR(K139/VLOOKUP(C139,$W$1:$X$1,2,0)),"",K139/VLOOKUP(C139,$W$1:$X$1,2,0))</f>
        <v/>
      </c>
      <c r="Q139" s="332" t="str">
        <f>IF(ISERROR(O139/VLOOKUP(C139,$W$1:$X$1,2,0)),"",O139/VLOOKUP(C139,$W$1:$X$1,2,0))</f>
        <v/>
      </c>
      <c r="R139" s="287" t="s">
        <v>11</v>
      </c>
      <c r="S139" s="287">
        <f t="shared" si="55"/>
        <v>0</v>
      </c>
      <c r="T139" s="332" t="e">
        <f>(O139+S139)/VLOOKUP(C139,$W$1:$X$1,2,0)</f>
        <v>#N/A</v>
      </c>
      <c r="U139" s="287" t="s">
        <v>11</v>
      </c>
      <c r="V139" s="333" t="b">
        <f t="shared" si="70"/>
        <v>1</v>
      </c>
      <c r="W139" s="317"/>
      <c r="X139" s="323"/>
      <c r="Y139" s="326"/>
      <c r="Z139" s="336"/>
      <c r="AB139" s="287">
        <f t="shared" si="59"/>
        <v>0</v>
      </c>
      <c r="AC139" s="287">
        <f t="shared" si="60"/>
        <v>0</v>
      </c>
      <c r="AD139" s="287">
        <f t="shared" si="61"/>
        <v>0</v>
      </c>
      <c r="AE139" s="287">
        <f t="shared" si="62"/>
        <v>0</v>
      </c>
      <c r="AF139" s="287"/>
      <c r="AG139" s="287"/>
      <c r="AH139" s="287"/>
      <c r="AI139" s="287"/>
      <c r="AJ139" s="287">
        <f t="shared" si="71"/>
        <v>0</v>
      </c>
      <c r="AK139" s="287"/>
      <c r="AL139" s="287"/>
      <c r="AM139" s="287"/>
      <c r="AN139" s="287">
        <f t="shared" si="72"/>
        <v>0</v>
      </c>
      <c r="AO139" s="332" t="str">
        <f>IF(ISERROR(AJ139/VLOOKUP(C139,$W$1:$X$1,2,0)),"",AJ139/VLOOKUP(C139,$W$1:$X$1,2,0))</f>
        <v/>
      </c>
      <c r="AP139" s="332" t="str">
        <f>IF(ISERROR(AN139/VLOOKUP(C139,$W$1:$X$1,2,0)),"",AN139/VLOOKUP(C139,$W$1:$X$1,2,0))</f>
        <v/>
      </c>
      <c r="AR139" s="287"/>
      <c r="AS139" s="287"/>
      <c r="AT139" s="287"/>
      <c r="AU139" s="288"/>
      <c r="AV139" s="287">
        <f t="shared" si="73"/>
        <v>0</v>
      </c>
      <c r="AW139" s="287">
        <f t="shared" si="74"/>
        <v>0</v>
      </c>
      <c r="AX139" s="287">
        <f t="shared" si="75"/>
        <v>0</v>
      </c>
      <c r="AY139" s="287">
        <f t="shared" si="76"/>
        <v>0</v>
      </c>
      <c r="AZ139" s="337"/>
      <c r="BA139" s="287"/>
      <c r="BB139" s="287"/>
      <c r="BC139" s="287"/>
      <c r="BD139" s="288"/>
      <c r="BE139" s="287">
        <f t="shared" si="77"/>
        <v>0</v>
      </c>
      <c r="BF139" s="287">
        <f t="shared" si="63"/>
        <v>0</v>
      </c>
      <c r="BG139" s="287">
        <f t="shared" si="64"/>
        <v>0</v>
      </c>
      <c r="BH139" s="287">
        <f t="shared" si="65"/>
        <v>0</v>
      </c>
      <c r="BJ139" s="337"/>
      <c r="DJ139" s="338"/>
    </row>
    <row r="140" spans="1:114" ht="12.75" customHeight="1" outlineLevel="1" x14ac:dyDescent="0.25">
      <c r="A140" s="328" t="str">
        <f t="shared" si="66"/>
        <v>Hotel NameAug-23</v>
      </c>
      <c r="B140" s="328" t="str">
        <f t="shared" si="67"/>
        <v>Hotel Name45155</v>
      </c>
      <c r="C140" s="329" t="s">
        <v>183</v>
      </c>
      <c r="D140" s="330" t="str">
        <f t="shared" si="68"/>
        <v>Aug-23</v>
      </c>
      <c r="E140" s="330" t="s">
        <v>52</v>
      </c>
      <c r="F140" s="330">
        <v>45155</v>
      </c>
      <c r="G140" s="331">
        <f t="shared" si="69"/>
        <v>5</v>
      </c>
      <c r="H140" s="287"/>
      <c r="I140" s="287"/>
      <c r="J140" s="287"/>
      <c r="K140" s="288">
        <f t="shared" si="78"/>
        <v>0</v>
      </c>
      <c r="L140" s="287"/>
      <c r="M140" s="287"/>
      <c r="N140" s="287"/>
      <c r="O140" s="288">
        <f t="shared" si="58"/>
        <v>0</v>
      </c>
      <c r="P140" s="332" t="str">
        <f>IF(ISERROR(K140/VLOOKUP(C140,$W$1:$X$1,2,0)),"",K140/VLOOKUP(C140,$W$1:$X$1,2,0))</f>
        <v/>
      </c>
      <c r="Q140" s="332" t="str">
        <f>IF(ISERROR(O140/VLOOKUP(C140,$W$1:$X$1,2,0)),"",O140/VLOOKUP(C140,$W$1:$X$1,2,0))</f>
        <v/>
      </c>
      <c r="R140" s="287" t="s">
        <v>11</v>
      </c>
      <c r="S140" s="287">
        <f t="shared" si="55"/>
        <v>0</v>
      </c>
      <c r="T140" s="332" t="e">
        <f>(O140+S140)/VLOOKUP(C140,$W$1:$X$1,2,0)</f>
        <v>#N/A</v>
      </c>
      <c r="U140" s="287" t="s">
        <v>11</v>
      </c>
      <c r="V140" s="333" t="b">
        <f t="shared" si="70"/>
        <v>1</v>
      </c>
      <c r="W140" s="317"/>
      <c r="X140" s="323"/>
      <c r="Y140" s="326"/>
      <c r="Z140" s="336"/>
      <c r="AB140" s="287">
        <f t="shared" si="59"/>
        <v>0</v>
      </c>
      <c r="AC140" s="287">
        <f t="shared" si="60"/>
        <v>0</v>
      </c>
      <c r="AD140" s="287">
        <f t="shared" si="61"/>
        <v>0</v>
      </c>
      <c r="AE140" s="287">
        <f t="shared" si="62"/>
        <v>0</v>
      </c>
      <c r="AF140" s="287"/>
      <c r="AG140" s="287"/>
      <c r="AH140" s="287"/>
      <c r="AI140" s="287"/>
      <c r="AJ140" s="287">
        <f t="shared" si="71"/>
        <v>0</v>
      </c>
      <c r="AK140" s="287"/>
      <c r="AL140" s="287"/>
      <c r="AM140" s="287"/>
      <c r="AN140" s="287">
        <f t="shared" si="72"/>
        <v>0</v>
      </c>
      <c r="AO140" s="332" t="str">
        <f>IF(ISERROR(AJ140/VLOOKUP(C140,$W$1:$X$1,2,0)),"",AJ140/VLOOKUP(C140,$W$1:$X$1,2,0))</f>
        <v/>
      </c>
      <c r="AP140" s="332" t="str">
        <f>IF(ISERROR(AN140/VLOOKUP(C140,$W$1:$X$1,2,0)),"",AN140/VLOOKUP(C140,$W$1:$X$1,2,0))</f>
        <v/>
      </c>
      <c r="AR140" s="287"/>
      <c r="AS140" s="287"/>
      <c r="AT140" s="287"/>
      <c r="AU140" s="288"/>
      <c r="AV140" s="287">
        <f t="shared" si="73"/>
        <v>0</v>
      </c>
      <c r="AW140" s="287">
        <f t="shared" si="74"/>
        <v>0</v>
      </c>
      <c r="AX140" s="287">
        <f t="shared" si="75"/>
        <v>0</v>
      </c>
      <c r="AY140" s="287">
        <f t="shared" si="76"/>
        <v>0</v>
      </c>
      <c r="AZ140" s="337"/>
      <c r="BA140" s="287"/>
      <c r="BB140" s="287"/>
      <c r="BC140" s="287"/>
      <c r="BD140" s="288"/>
      <c r="BE140" s="287">
        <f t="shared" si="77"/>
        <v>0</v>
      </c>
      <c r="BF140" s="287">
        <f t="shared" si="63"/>
        <v>0</v>
      </c>
      <c r="BG140" s="287">
        <f t="shared" si="64"/>
        <v>0</v>
      </c>
      <c r="BH140" s="287">
        <f t="shared" si="65"/>
        <v>0</v>
      </c>
      <c r="BJ140" s="337"/>
      <c r="DJ140" s="338"/>
    </row>
    <row r="141" spans="1:114" ht="12.75" customHeight="1" outlineLevel="1" x14ac:dyDescent="0.25">
      <c r="A141" s="328" t="str">
        <f t="shared" si="66"/>
        <v>Hotel NameAug-23</v>
      </c>
      <c r="B141" s="328" t="str">
        <f t="shared" si="67"/>
        <v>Hotel Name45156</v>
      </c>
      <c r="C141" s="329" t="s">
        <v>183</v>
      </c>
      <c r="D141" s="330" t="str">
        <f t="shared" si="68"/>
        <v>Aug-23</v>
      </c>
      <c r="E141" s="330" t="s">
        <v>52</v>
      </c>
      <c r="F141" s="330">
        <v>45156</v>
      </c>
      <c r="G141" s="331">
        <f t="shared" si="69"/>
        <v>6</v>
      </c>
      <c r="H141" s="287"/>
      <c r="I141" s="287"/>
      <c r="J141" s="287"/>
      <c r="K141" s="288">
        <f t="shared" si="78"/>
        <v>0</v>
      </c>
      <c r="L141" s="287"/>
      <c r="M141" s="287"/>
      <c r="N141" s="287"/>
      <c r="O141" s="288">
        <f t="shared" si="58"/>
        <v>0</v>
      </c>
      <c r="P141" s="332" t="str">
        <f>IF(ISERROR(K141/VLOOKUP(C141,$W$1:$X$1,2,0)),"",K141/VLOOKUP(C141,$W$1:$X$1,2,0))</f>
        <v/>
      </c>
      <c r="Q141" s="332" t="str">
        <f>IF(ISERROR(O141/VLOOKUP(C141,$W$1:$X$1,2,0)),"",O141/VLOOKUP(C141,$W$1:$X$1,2,0))</f>
        <v/>
      </c>
      <c r="R141" s="287" t="s">
        <v>11</v>
      </c>
      <c r="S141" s="287">
        <f t="shared" si="55"/>
        <v>0</v>
      </c>
      <c r="T141" s="332" t="e">
        <f>(O141+S141)/VLOOKUP(C141,$W$1:$X$1,2,0)</f>
        <v>#N/A</v>
      </c>
      <c r="U141" s="287" t="s">
        <v>11</v>
      </c>
      <c r="V141" s="333" t="b">
        <f t="shared" si="70"/>
        <v>1</v>
      </c>
      <c r="W141" s="317"/>
      <c r="X141" s="323"/>
      <c r="Y141" s="326"/>
      <c r="Z141" s="336"/>
      <c r="AB141" s="287">
        <f t="shared" si="59"/>
        <v>0</v>
      </c>
      <c r="AC141" s="287">
        <f t="shared" si="60"/>
        <v>0</v>
      </c>
      <c r="AD141" s="287">
        <f t="shared" si="61"/>
        <v>0</v>
      </c>
      <c r="AE141" s="287">
        <f t="shared" si="62"/>
        <v>0</v>
      </c>
      <c r="AF141" s="287"/>
      <c r="AG141" s="287"/>
      <c r="AH141" s="287"/>
      <c r="AI141" s="287"/>
      <c r="AJ141" s="287">
        <f t="shared" si="71"/>
        <v>0</v>
      </c>
      <c r="AK141" s="287"/>
      <c r="AL141" s="287"/>
      <c r="AM141" s="287"/>
      <c r="AN141" s="287">
        <f t="shared" si="72"/>
        <v>0</v>
      </c>
      <c r="AO141" s="332" t="str">
        <f>IF(ISERROR(AJ141/VLOOKUP(C141,$W$1:$X$1,2,0)),"",AJ141/VLOOKUP(C141,$W$1:$X$1,2,0))</f>
        <v/>
      </c>
      <c r="AP141" s="332" t="str">
        <f>IF(ISERROR(AN141/VLOOKUP(C141,$W$1:$X$1,2,0)),"",AN141/VLOOKUP(C141,$W$1:$X$1,2,0))</f>
        <v/>
      </c>
      <c r="AR141" s="287"/>
      <c r="AS141" s="287"/>
      <c r="AT141" s="287"/>
      <c r="AU141" s="288"/>
      <c r="AV141" s="287">
        <f t="shared" si="73"/>
        <v>0</v>
      </c>
      <c r="AW141" s="287">
        <f t="shared" si="74"/>
        <v>0</v>
      </c>
      <c r="AX141" s="287">
        <f t="shared" si="75"/>
        <v>0</v>
      </c>
      <c r="AY141" s="287">
        <f t="shared" si="76"/>
        <v>0</v>
      </c>
      <c r="AZ141" s="337"/>
      <c r="BA141" s="287"/>
      <c r="BB141" s="287"/>
      <c r="BC141" s="287"/>
      <c r="BD141" s="288"/>
      <c r="BE141" s="287">
        <f t="shared" si="77"/>
        <v>0</v>
      </c>
      <c r="BF141" s="287">
        <f t="shared" si="63"/>
        <v>0</v>
      </c>
      <c r="BG141" s="287">
        <f t="shared" si="64"/>
        <v>0</v>
      </c>
      <c r="BH141" s="287">
        <f t="shared" si="65"/>
        <v>0</v>
      </c>
      <c r="BJ141" s="337"/>
      <c r="DJ141" s="338"/>
    </row>
    <row r="142" spans="1:114" ht="12.75" customHeight="1" outlineLevel="1" x14ac:dyDescent="0.25">
      <c r="A142" s="328" t="str">
        <f t="shared" si="66"/>
        <v>Hotel NameAug-23</v>
      </c>
      <c r="B142" s="328" t="str">
        <f t="shared" si="67"/>
        <v>Hotel Name45157</v>
      </c>
      <c r="C142" s="329" t="s">
        <v>183</v>
      </c>
      <c r="D142" s="330" t="str">
        <f t="shared" si="68"/>
        <v>Aug-23</v>
      </c>
      <c r="E142" s="330" t="s">
        <v>52</v>
      </c>
      <c r="F142" s="330">
        <v>45157</v>
      </c>
      <c r="G142" s="331">
        <f t="shared" si="69"/>
        <v>7</v>
      </c>
      <c r="H142" s="287"/>
      <c r="I142" s="287"/>
      <c r="J142" s="287"/>
      <c r="K142" s="288">
        <f t="shared" si="78"/>
        <v>0</v>
      </c>
      <c r="L142" s="287"/>
      <c r="M142" s="287"/>
      <c r="N142" s="287"/>
      <c r="O142" s="288">
        <f t="shared" si="58"/>
        <v>0</v>
      </c>
      <c r="P142" s="332" t="str">
        <f>IF(ISERROR(K142/VLOOKUP(C142,$W$1:$X$1,2,0)),"",K142/VLOOKUP(C142,$W$1:$X$1,2,0))</f>
        <v/>
      </c>
      <c r="Q142" s="332" t="str">
        <f>IF(ISERROR(O142/VLOOKUP(C142,$W$1:$X$1,2,0)),"",O142/VLOOKUP(C142,$W$1:$X$1,2,0))</f>
        <v/>
      </c>
      <c r="R142" s="287" t="s">
        <v>11</v>
      </c>
      <c r="S142" s="287">
        <f t="shared" si="55"/>
        <v>0</v>
      </c>
      <c r="T142" s="332" t="e">
        <f>(O142+S142)/VLOOKUP(C142,$W$1:$X$1,2,0)</f>
        <v>#N/A</v>
      </c>
      <c r="U142" s="287" t="s">
        <v>11</v>
      </c>
      <c r="V142" s="333" t="b">
        <f t="shared" si="70"/>
        <v>1</v>
      </c>
      <c r="W142" s="317"/>
      <c r="X142" s="323"/>
      <c r="Y142" s="326"/>
      <c r="Z142" s="336"/>
      <c r="AB142" s="287">
        <f t="shared" si="59"/>
        <v>0</v>
      </c>
      <c r="AC142" s="287">
        <f t="shared" si="60"/>
        <v>0</v>
      </c>
      <c r="AD142" s="287">
        <f t="shared" si="61"/>
        <v>0</v>
      </c>
      <c r="AE142" s="287">
        <f t="shared" si="62"/>
        <v>0</v>
      </c>
      <c r="AF142" s="287"/>
      <c r="AG142" s="287"/>
      <c r="AH142" s="287"/>
      <c r="AI142" s="287"/>
      <c r="AJ142" s="287">
        <f t="shared" si="71"/>
        <v>0</v>
      </c>
      <c r="AK142" s="287"/>
      <c r="AL142" s="287"/>
      <c r="AM142" s="287"/>
      <c r="AN142" s="287">
        <f t="shared" si="72"/>
        <v>0</v>
      </c>
      <c r="AO142" s="332" t="str">
        <f>IF(ISERROR(AJ142/VLOOKUP(C142,$W$1:$X$1,2,0)),"",AJ142/VLOOKUP(C142,$W$1:$X$1,2,0))</f>
        <v/>
      </c>
      <c r="AP142" s="332" t="str">
        <f>IF(ISERROR(AN142/VLOOKUP(C142,$W$1:$X$1,2,0)),"",AN142/VLOOKUP(C142,$W$1:$X$1,2,0))</f>
        <v/>
      </c>
      <c r="AR142" s="287"/>
      <c r="AS142" s="287"/>
      <c r="AT142" s="287"/>
      <c r="AU142" s="288"/>
      <c r="AV142" s="287">
        <f t="shared" si="73"/>
        <v>0</v>
      </c>
      <c r="AW142" s="287">
        <f t="shared" si="74"/>
        <v>0</v>
      </c>
      <c r="AX142" s="287">
        <f t="shared" si="75"/>
        <v>0</v>
      </c>
      <c r="AY142" s="287">
        <f t="shared" si="76"/>
        <v>0</v>
      </c>
      <c r="AZ142" s="337"/>
      <c r="BA142" s="287"/>
      <c r="BB142" s="287"/>
      <c r="BC142" s="287"/>
      <c r="BD142" s="288"/>
      <c r="BE142" s="287">
        <f t="shared" si="77"/>
        <v>0</v>
      </c>
      <c r="BF142" s="287">
        <f t="shared" si="63"/>
        <v>0</v>
      </c>
      <c r="BG142" s="287">
        <f t="shared" si="64"/>
        <v>0</v>
      </c>
      <c r="BH142" s="287">
        <f t="shared" si="65"/>
        <v>0</v>
      </c>
      <c r="BJ142" s="337"/>
      <c r="DJ142" s="338"/>
    </row>
    <row r="143" spans="1:114" ht="12.75" customHeight="1" outlineLevel="1" x14ac:dyDescent="0.25">
      <c r="A143" s="328" t="str">
        <f t="shared" si="66"/>
        <v>Hotel NameAug-23</v>
      </c>
      <c r="B143" s="328" t="str">
        <f t="shared" si="67"/>
        <v>Hotel Name45158</v>
      </c>
      <c r="C143" s="329" t="s">
        <v>183</v>
      </c>
      <c r="D143" s="330" t="str">
        <f t="shared" si="68"/>
        <v>Aug-23</v>
      </c>
      <c r="E143" s="330" t="s">
        <v>52</v>
      </c>
      <c r="F143" s="330">
        <v>45158</v>
      </c>
      <c r="G143" s="331">
        <f t="shared" si="69"/>
        <v>1</v>
      </c>
      <c r="H143" s="287"/>
      <c r="I143" s="287"/>
      <c r="J143" s="287"/>
      <c r="K143" s="288">
        <f t="shared" si="78"/>
        <v>0</v>
      </c>
      <c r="L143" s="287"/>
      <c r="M143" s="287"/>
      <c r="N143" s="287"/>
      <c r="O143" s="288">
        <f t="shared" si="58"/>
        <v>0</v>
      </c>
      <c r="P143" s="332" t="str">
        <f>IF(ISERROR(K143/VLOOKUP(C143,$W$1:$X$1,2,0)),"",K143/VLOOKUP(C143,$W$1:$X$1,2,0))</f>
        <v/>
      </c>
      <c r="Q143" s="332" t="str">
        <f>IF(ISERROR(O143/VLOOKUP(C143,$W$1:$X$1,2,0)),"",O143/VLOOKUP(C143,$W$1:$X$1,2,0))</f>
        <v/>
      </c>
      <c r="R143" s="287" t="s">
        <v>11</v>
      </c>
      <c r="S143" s="287">
        <f t="shared" si="55"/>
        <v>0</v>
      </c>
      <c r="T143" s="332" t="e">
        <f>(O143+S143)/VLOOKUP(C143,$W$1:$X$1,2,0)</f>
        <v>#N/A</v>
      </c>
      <c r="U143" s="287" t="s">
        <v>11</v>
      </c>
      <c r="V143" s="333" t="b">
        <f t="shared" si="70"/>
        <v>1</v>
      </c>
      <c r="W143" s="317"/>
      <c r="X143" s="323"/>
      <c r="Y143" s="326"/>
      <c r="Z143" s="336"/>
      <c r="AB143" s="287">
        <f t="shared" si="59"/>
        <v>0</v>
      </c>
      <c r="AC143" s="287">
        <f t="shared" si="60"/>
        <v>0</v>
      </c>
      <c r="AD143" s="287">
        <f t="shared" si="61"/>
        <v>0</v>
      </c>
      <c r="AE143" s="287">
        <f t="shared" si="62"/>
        <v>0</v>
      </c>
      <c r="AF143" s="287"/>
      <c r="AG143" s="287"/>
      <c r="AH143" s="287"/>
      <c r="AI143" s="287"/>
      <c r="AJ143" s="287">
        <f t="shared" si="71"/>
        <v>0</v>
      </c>
      <c r="AK143" s="287"/>
      <c r="AL143" s="287"/>
      <c r="AM143" s="287"/>
      <c r="AN143" s="287">
        <f t="shared" si="72"/>
        <v>0</v>
      </c>
      <c r="AO143" s="332" t="str">
        <f>IF(ISERROR(AJ143/VLOOKUP(C143,$W$1:$X$1,2,0)),"",AJ143/VLOOKUP(C143,$W$1:$X$1,2,0))</f>
        <v/>
      </c>
      <c r="AP143" s="332" t="str">
        <f>IF(ISERROR(AN143/VLOOKUP(C143,$W$1:$X$1,2,0)),"",AN143/VLOOKUP(C143,$W$1:$X$1,2,0))</f>
        <v/>
      </c>
      <c r="AR143" s="287"/>
      <c r="AS143" s="287"/>
      <c r="AT143" s="287"/>
      <c r="AU143" s="288"/>
      <c r="AV143" s="287">
        <f t="shared" si="73"/>
        <v>0</v>
      </c>
      <c r="AW143" s="287">
        <f t="shared" si="74"/>
        <v>0</v>
      </c>
      <c r="AX143" s="287">
        <f t="shared" si="75"/>
        <v>0</v>
      </c>
      <c r="AY143" s="287">
        <f t="shared" si="76"/>
        <v>0</v>
      </c>
      <c r="AZ143" s="337"/>
      <c r="BA143" s="287"/>
      <c r="BB143" s="287"/>
      <c r="BC143" s="287"/>
      <c r="BD143" s="288"/>
      <c r="BE143" s="287">
        <f t="shared" si="77"/>
        <v>0</v>
      </c>
      <c r="BF143" s="287">
        <f t="shared" si="63"/>
        <v>0</v>
      </c>
      <c r="BG143" s="287">
        <f t="shared" si="64"/>
        <v>0</v>
      </c>
      <c r="BH143" s="287">
        <f t="shared" si="65"/>
        <v>0</v>
      </c>
      <c r="BJ143" s="337"/>
      <c r="DJ143" s="338"/>
    </row>
    <row r="144" spans="1:114" ht="12.75" customHeight="1" outlineLevel="1" x14ac:dyDescent="0.25">
      <c r="A144" s="328" t="str">
        <f t="shared" si="66"/>
        <v>Hotel NameAug-23</v>
      </c>
      <c r="B144" s="328" t="str">
        <f t="shared" si="67"/>
        <v>Hotel Name45159</v>
      </c>
      <c r="C144" s="329" t="s">
        <v>183</v>
      </c>
      <c r="D144" s="330" t="str">
        <f t="shared" si="68"/>
        <v>Aug-23</v>
      </c>
      <c r="E144" s="330" t="s">
        <v>52</v>
      </c>
      <c r="F144" s="330">
        <v>45159</v>
      </c>
      <c r="G144" s="331">
        <f t="shared" si="69"/>
        <v>2</v>
      </c>
      <c r="H144" s="287"/>
      <c r="I144" s="287"/>
      <c r="J144" s="287"/>
      <c r="K144" s="288">
        <f t="shared" si="78"/>
        <v>0</v>
      </c>
      <c r="L144" s="287"/>
      <c r="M144" s="287"/>
      <c r="N144" s="287"/>
      <c r="O144" s="288">
        <f t="shared" si="58"/>
        <v>0</v>
      </c>
      <c r="P144" s="332" t="str">
        <f>IF(ISERROR(K144/VLOOKUP(C144,$W$1:$X$1,2,0)),"",K144/VLOOKUP(C144,$W$1:$X$1,2,0))</f>
        <v/>
      </c>
      <c r="Q144" s="332" t="str">
        <f>IF(ISERROR(O144/VLOOKUP(C144,$W$1:$X$1,2,0)),"",O144/VLOOKUP(C144,$W$1:$X$1,2,0))</f>
        <v/>
      </c>
      <c r="R144" s="287" t="s">
        <v>11</v>
      </c>
      <c r="S144" s="287">
        <f t="shared" si="55"/>
        <v>0</v>
      </c>
      <c r="T144" s="332" t="e">
        <f>(O144+S144)/VLOOKUP(C144,$W$1:$X$1,2,0)</f>
        <v>#N/A</v>
      </c>
      <c r="U144" s="287" t="s">
        <v>11</v>
      </c>
      <c r="V144" s="333" t="b">
        <f t="shared" si="70"/>
        <v>1</v>
      </c>
      <c r="W144" s="317"/>
      <c r="X144" s="323"/>
      <c r="Y144" s="326"/>
      <c r="Z144" s="336"/>
      <c r="AB144" s="287">
        <f t="shared" si="59"/>
        <v>0</v>
      </c>
      <c r="AC144" s="287">
        <f t="shared" si="60"/>
        <v>0</v>
      </c>
      <c r="AD144" s="287">
        <f t="shared" si="61"/>
        <v>0</v>
      </c>
      <c r="AE144" s="287">
        <f t="shared" si="62"/>
        <v>0</v>
      </c>
      <c r="AF144" s="287"/>
      <c r="AG144" s="287"/>
      <c r="AH144" s="287"/>
      <c r="AI144" s="287"/>
      <c r="AJ144" s="287">
        <f t="shared" si="71"/>
        <v>0</v>
      </c>
      <c r="AK144" s="287"/>
      <c r="AL144" s="287"/>
      <c r="AM144" s="287"/>
      <c r="AN144" s="287">
        <f t="shared" si="72"/>
        <v>0</v>
      </c>
      <c r="AO144" s="332" t="str">
        <f>IF(ISERROR(AJ144/VLOOKUP(C144,$W$1:$X$1,2,0)),"",AJ144/VLOOKUP(C144,$W$1:$X$1,2,0))</f>
        <v/>
      </c>
      <c r="AP144" s="332" t="str">
        <f>IF(ISERROR(AN144/VLOOKUP(C144,$W$1:$X$1,2,0)),"",AN144/VLOOKUP(C144,$W$1:$X$1,2,0))</f>
        <v/>
      </c>
      <c r="AR144" s="287"/>
      <c r="AS144" s="287"/>
      <c r="AT144" s="287"/>
      <c r="AU144" s="288"/>
      <c r="AV144" s="287">
        <f t="shared" si="73"/>
        <v>0</v>
      </c>
      <c r="AW144" s="287">
        <f t="shared" si="74"/>
        <v>0</v>
      </c>
      <c r="AX144" s="287">
        <f t="shared" si="75"/>
        <v>0</v>
      </c>
      <c r="AY144" s="287">
        <f t="shared" si="76"/>
        <v>0</v>
      </c>
      <c r="AZ144" s="337"/>
      <c r="BA144" s="287"/>
      <c r="BB144" s="287"/>
      <c r="BC144" s="287"/>
      <c r="BD144" s="288"/>
      <c r="BE144" s="287">
        <f t="shared" si="77"/>
        <v>0</v>
      </c>
      <c r="BF144" s="287">
        <f t="shared" si="63"/>
        <v>0</v>
      </c>
      <c r="BG144" s="287">
        <f t="shared" si="64"/>
        <v>0</v>
      </c>
      <c r="BH144" s="287">
        <f t="shared" si="65"/>
        <v>0</v>
      </c>
      <c r="BJ144" s="337"/>
      <c r="DJ144" s="338"/>
    </row>
    <row r="145" spans="1:114" ht="12.75" customHeight="1" outlineLevel="1" x14ac:dyDescent="0.25">
      <c r="A145" s="328" t="str">
        <f t="shared" si="66"/>
        <v>Hotel NameAug-23</v>
      </c>
      <c r="B145" s="328" t="str">
        <f t="shared" si="67"/>
        <v>Hotel Name45160</v>
      </c>
      <c r="C145" s="329" t="s">
        <v>183</v>
      </c>
      <c r="D145" s="330" t="str">
        <f t="shared" si="68"/>
        <v>Aug-23</v>
      </c>
      <c r="E145" s="330" t="s">
        <v>52</v>
      </c>
      <c r="F145" s="330">
        <v>45160</v>
      </c>
      <c r="G145" s="331">
        <f t="shared" si="69"/>
        <v>3</v>
      </c>
      <c r="H145" s="287"/>
      <c r="I145" s="287"/>
      <c r="J145" s="287"/>
      <c r="K145" s="288">
        <f t="shared" si="78"/>
        <v>0</v>
      </c>
      <c r="L145" s="287"/>
      <c r="M145" s="287"/>
      <c r="N145" s="287"/>
      <c r="O145" s="288">
        <f t="shared" si="58"/>
        <v>0</v>
      </c>
      <c r="P145" s="332" t="str">
        <f>IF(ISERROR(K145/VLOOKUP(C145,$W$1:$X$1,2,0)),"",K145/VLOOKUP(C145,$W$1:$X$1,2,0))</f>
        <v/>
      </c>
      <c r="Q145" s="332" t="str">
        <f>IF(ISERROR(O145/VLOOKUP(C145,$W$1:$X$1,2,0)),"",O145/VLOOKUP(C145,$W$1:$X$1,2,0))</f>
        <v/>
      </c>
      <c r="R145" s="287" t="s">
        <v>11</v>
      </c>
      <c r="S145" s="287">
        <f t="shared" si="55"/>
        <v>0</v>
      </c>
      <c r="T145" s="332" t="e">
        <f>(O145+S145)/VLOOKUP(C145,$W$1:$X$1,2,0)</f>
        <v>#N/A</v>
      </c>
      <c r="U145" s="287" t="s">
        <v>11</v>
      </c>
      <c r="V145" s="333" t="b">
        <f t="shared" si="70"/>
        <v>1</v>
      </c>
      <c r="W145" s="317"/>
      <c r="X145" s="323"/>
      <c r="Y145" s="326"/>
      <c r="Z145" s="336"/>
      <c r="AB145" s="287">
        <f t="shared" si="59"/>
        <v>0</v>
      </c>
      <c r="AC145" s="287">
        <f t="shared" si="60"/>
        <v>0</v>
      </c>
      <c r="AD145" s="287">
        <f t="shared" si="61"/>
        <v>0</v>
      </c>
      <c r="AE145" s="287">
        <f t="shared" si="62"/>
        <v>0</v>
      </c>
      <c r="AF145" s="287"/>
      <c r="AG145" s="287"/>
      <c r="AH145" s="287"/>
      <c r="AI145" s="287"/>
      <c r="AJ145" s="287">
        <f t="shared" si="71"/>
        <v>0</v>
      </c>
      <c r="AK145" s="287"/>
      <c r="AL145" s="287"/>
      <c r="AM145" s="287"/>
      <c r="AN145" s="287">
        <f t="shared" si="72"/>
        <v>0</v>
      </c>
      <c r="AO145" s="332" t="str">
        <f>IF(ISERROR(AJ145/VLOOKUP(C145,$W$1:$X$1,2,0)),"",AJ145/VLOOKUP(C145,$W$1:$X$1,2,0))</f>
        <v/>
      </c>
      <c r="AP145" s="332" t="str">
        <f>IF(ISERROR(AN145/VLOOKUP(C145,$W$1:$X$1,2,0)),"",AN145/VLOOKUP(C145,$W$1:$X$1,2,0))</f>
        <v/>
      </c>
      <c r="AR145" s="287"/>
      <c r="AS145" s="287"/>
      <c r="AT145" s="287"/>
      <c r="AU145" s="288"/>
      <c r="AV145" s="287">
        <f t="shared" si="73"/>
        <v>0</v>
      </c>
      <c r="AW145" s="287">
        <f t="shared" si="74"/>
        <v>0</v>
      </c>
      <c r="AX145" s="287">
        <f t="shared" si="75"/>
        <v>0</v>
      </c>
      <c r="AY145" s="287">
        <f t="shared" si="76"/>
        <v>0</v>
      </c>
      <c r="AZ145" s="337"/>
      <c r="BA145" s="287"/>
      <c r="BB145" s="287"/>
      <c r="BC145" s="287"/>
      <c r="BD145" s="288"/>
      <c r="BE145" s="287">
        <f t="shared" si="77"/>
        <v>0</v>
      </c>
      <c r="BF145" s="287">
        <f t="shared" si="63"/>
        <v>0</v>
      </c>
      <c r="BG145" s="287">
        <f t="shared" si="64"/>
        <v>0</v>
      </c>
      <c r="BH145" s="287">
        <f t="shared" si="65"/>
        <v>0</v>
      </c>
      <c r="BJ145" s="337"/>
      <c r="DJ145" s="338"/>
    </row>
    <row r="146" spans="1:114" ht="12.75" customHeight="1" outlineLevel="1" x14ac:dyDescent="0.25">
      <c r="A146" s="328" t="str">
        <f t="shared" si="66"/>
        <v>Hotel NameAug-23</v>
      </c>
      <c r="B146" s="328" t="str">
        <f t="shared" si="67"/>
        <v>Hotel Name45161</v>
      </c>
      <c r="C146" s="329" t="s">
        <v>183</v>
      </c>
      <c r="D146" s="330" t="str">
        <f t="shared" si="68"/>
        <v>Aug-23</v>
      </c>
      <c r="E146" s="330" t="s">
        <v>52</v>
      </c>
      <c r="F146" s="330">
        <v>45161</v>
      </c>
      <c r="G146" s="331">
        <f t="shared" si="69"/>
        <v>4</v>
      </c>
      <c r="H146" s="287"/>
      <c r="I146" s="287"/>
      <c r="J146" s="287"/>
      <c r="K146" s="288">
        <f t="shared" si="78"/>
        <v>0</v>
      </c>
      <c r="L146" s="287"/>
      <c r="M146" s="287"/>
      <c r="N146" s="287"/>
      <c r="O146" s="288">
        <f t="shared" si="58"/>
        <v>0</v>
      </c>
      <c r="P146" s="332" t="str">
        <f>IF(ISERROR(K146/VLOOKUP(C146,$W$1:$X$1,2,0)),"",K146/VLOOKUP(C146,$W$1:$X$1,2,0))</f>
        <v/>
      </c>
      <c r="Q146" s="332" t="str">
        <f>IF(ISERROR(O146/VLOOKUP(C146,$W$1:$X$1,2,0)),"",O146/VLOOKUP(C146,$W$1:$X$1,2,0))</f>
        <v/>
      </c>
      <c r="R146" s="287" t="s">
        <v>11</v>
      </c>
      <c r="S146" s="287">
        <f t="shared" ref="S146:S209" si="79">N146</f>
        <v>0</v>
      </c>
      <c r="T146" s="332" t="e">
        <f>(O146+S146)/VLOOKUP(C146,$W$1:$X$1,2,0)</f>
        <v>#N/A</v>
      </c>
      <c r="U146" s="287" t="s">
        <v>11</v>
      </c>
      <c r="V146" s="333" t="b">
        <f t="shared" si="70"/>
        <v>1</v>
      </c>
      <c r="W146" s="317"/>
      <c r="X146" s="323"/>
      <c r="Y146" s="326"/>
      <c r="Z146" s="336"/>
      <c r="AB146" s="287">
        <f t="shared" si="59"/>
        <v>0</v>
      </c>
      <c r="AC146" s="287">
        <f t="shared" si="60"/>
        <v>0</v>
      </c>
      <c r="AD146" s="287">
        <f t="shared" si="61"/>
        <v>0</v>
      </c>
      <c r="AE146" s="287">
        <f t="shared" si="62"/>
        <v>0</v>
      </c>
      <c r="AF146" s="287"/>
      <c r="AG146" s="287"/>
      <c r="AH146" s="287"/>
      <c r="AI146" s="287"/>
      <c r="AJ146" s="287">
        <f t="shared" si="71"/>
        <v>0</v>
      </c>
      <c r="AK146" s="287"/>
      <c r="AL146" s="287"/>
      <c r="AM146" s="287"/>
      <c r="AN146" s="287">
        <f t="shared" si="72"/>
        <v>0</v>
      </c>
      <c r="AO146" s="332" t="str">
        <f>IF(ISERROR(AJ146/VLOOKUP(C146,$W$1:$X$1,2,0)),"",AJ146/VLOOKUP(C146,$W$1:$X$1,2,0))</f>
        <v/>
      </c>
      <c r="AP146" s="332" t="str">
        <f>IF(ISERROR(AN146/VLOOKUP(C146,$W$1:$X$1,2,0)),"",AN146/VLOOKUP(C146,$W$1:$X$1,2,0))</f>
        <v/>
      </c>
      <c r="AR146" s="287"/>
      <c r="AS146" s="287"/>
      <c r="AT146" s="287"/>
      <c r="AU146" s="288"/>
      <c r="AV146" s="287">
        <f t="shared" si="73"/>
        <v>0</v>
      </c>
      <c r="AW146" s="287">
        <f t="shared" si="74"/>
        <v>0</v>
      </c>
      <c r="AX146" s="287">
        <f t="shared" si="75"/>
        <v>0</v>
      </c>
      <c r="AY146" s="287">
        <f t="shared" si="76"/>
        <v>0</v>
      </c>
      <c r="AZ146" s="337"/>
      <c r="BA146" s="287"/>
      <c r="BB146" s="287"/>
      <c r="BC146" s="287"/>
      <c r="BD146" s="288"/>
      <c r="BE146" s="287">
        <f t="shared" si="77"/>
        <v>0</v>
      </c>
      <c r="BF146" s="287">
        <f t="shared" si="63"/>
        <v>0</v>
      </c>
      <c r="BG146" s="287">
        <f t="shared" si="64"/>
        <v>0</v>
      </c>
      <c r="BH146" s="287">
        <f t="shared" si="65"/>
        <v>0</v>
      </c>
      <c r="BJ146" s="337"/>
      <c r="DJ146" s="338"/>
    </row>
    <row r="147" spans="1:114" ht="12.75" customHeight="1" outlineLevel="1" x14ac:dyDescent="0.25">
      <c r="A147" s="328" t="str">
        <f t="shared" si="66"/>
        <v>Hotel NameAug-23</v>
      </c>
      <c r="B147" s="328" t="str">
        <f t="shared" si="67"/>
        <v>Hotel Name45162</v>
      </c>
      <c r="C147" s="329" t="s">
        <v>183</v>
      </c>
      <c r="D147" s="330" t="str">
        <f t="shared" si="68"/>
        <v>Aug-23</v>
      </c>
      <c r="E147" s="330" t="s">
        <v>52</v>
      </c>
      <c r="F147" s="330">
        <v>45162</v>
      </c>
      <c r="G147" s="331">
        <f t="shared" si="69"/>
        <v>5</v>
      </c>
      <c r="H147" s="287"/>
      <c r="I147" s="287"/>
      <c r="J147" s="287"/>
      <c r="K147" s="288">
        <f t="shared" si="78"/>
        <v>0</v>
      </c>
      <c r="L147" s="287"/>
      <c r="M147" s="287"/>
      <c r="N147" s="287"/>
      <c r="O147" s="288">
        <f t="shared" si="58"/>
        <v>0</v>
      </c>
      <c r="P147" s="332" t="str">
        <f>IF(ISERROR(K147/VLOOKUP(C147,$W$1:$X$1,2,0)),"",K147/VLOOKUP(C147,$W$1:$X$1,2,0))</f>
        <v/>
      </c>
      <c r="Q147" s="332" t="str">
        <f>IF(ISERROR(O147/VLOOKUP(C147,$W$1:$X$1,2,0)),"",O147/VLOOKUP(C147,$W$1:$X$1,2,0))</f>
        <v/>
      </c>
      <c r="R147" s="287" t="s">
        <v>11</v>
      </c>
      <c r="S147" s="287">
        <f t="shared" si="79"/>
        <v>0</v>
      </c>
      <c r="T147" s="332" t="e">
        <f>(O147+S147)/VLOOKUP(C147,$W$1:$X$1,2,0)</f>
        <v>#N/A</v>
      </c>
      <c r="U147" s="287" t="s">
        <v>11</v>
      </c>
      <c r="V147" s="333" t="b">
        <f t="shared" si="70"/>
        <v>1</v>
      </c>
      <c r="W147" s="317"/>
      <c r="X147" s="323"/>
      <c r="Y147" s="326"/>
      <c r="Z147" s="336"/>
      <c r="AB147" s="287">
        <f t="shared" si="59"/>
        <v>0</v>
      </c>
      <c r="AC147" s="287">
        <f t="shared" si="60"/>
        <v>0</v>
      </c>
      <c r="AD147" s="287">
        <f t="shared" si="61"/>
        <v>0</v>
      </c>
      <c r="AE147" s="287">
        <f t="shared" si="62"/>
        <v>0</v>
      </c>
      <c r="AF147" s="287"/>
      <c r="AG147" s="287"/>
      <c r="AH147" s="287"/>
      <c r="AI147" s="287"/>
      <c r="AJ147" s="287">
        <f t="shared" si="71"/>
        <v>0</v>
      </c>
      <c r="AK147" s="287"/>
      <c r="AL147" s="287"/>
      <c r="AM147" s="287"/>
      <c r="AN147" s="287">
        <f t="shared" si="72"/>
        <v>0</v>
      </c>
      <c r="AO147" s="332" t="str">
        <f>IF(ISERROR(AJ147/VLOOKUP(C147,$W$1:$X$1,2,0)),"",AJ147/VLOOKUP(C147,$W$1:$X$1,2,0))</f>
        <v/>
      </c>
      <c r="AP147" s="332" t="str">
        <f>IF(ISERROR(AN147/VLOOKUP(C147,$W$1:$X$1,2,0)),"",AN147/VLOOKUP(C147,$W$1:$X$1,2,0))</f>
        <v/>
      </c>
      <c r="AR147" s="287"/>
      <c r="AS147" s="287"/>
      <c r="AT147" s="287"/>
      <c r="AU147" s="288"/>
      <c r="AV147" s="287">
        <f t="shared" si="73"/>
        <v>0</v>
      </c>
      <c r="AW147" s="287">
        <f t="shared" si="74"/>
        <v>0</v>
      </c>
      <c r="AX147" s="287">
        <f t="shared" si="75"/>
        <v>0</v>
      </c>
      <c r="AY147" s="287">
        <f t="shared" si="76"/>
        <v>0</v>
      </c>
      <c r="AZ147" s="337"/>
      <c r="BA147" s="287"/>
      <c r="BB147" s="287"/>
      <c r="BC147" s="287"/>
      <c r="BD147" s="288"/>
      <c r="BE147" s="287">
        <f t="shared" si="77"/>
        <v>0</v>
      </c>
      <c r="BF147" s="287">
        <f t="shared" si="63"/>
        <v>0</v>
      </c>
      <c r="BG147" s="287">
        <f t="shared" si="64"/>
        <v>0</v>
      </c>
      <c r="BH147" s="287">
        <f t="shared" si="65"/>
        <v>0</v>
      </c>
      <c r="BJ147" s="337"/>
      <c r="DJ147" s="338"/>
    </row>
    <row r="148" spans="1:114" ht="12.75" customHeight="1" outlineLevel="1" x14ac:dyDescent="0.25">
      <c r="A148" s="328" t="str">
        <f t="shared" si="66"/>
        <v>Hotel NameAug-23</v>
      </c>
      <c r="B148" s="328" t="str">
        <f t="shared" si="67"/>
        <v>Hotel Name45163</v>
      </c>
      <c r="C148" s="329" t="s">
        <v>183</v>
      </c>
      <c r="D148" s="330" t="str">
        <f t="shared" si="68"/>
        <v>Aug-23</v>
      </c>
      <c r="E148" s="330" t="s">
        <v>52</v>
      </c>
      <c r="F148" s="330">
        <v>45163</v>
      </c>
      <c r="G148" s="331">
        <f t="shared" si="69"/>
        <v>6</v>
      </c>
      <c r="H148" s="287"/>
      <c r="I148" s="287"/>
      <c r="J148" s="287"/>
      <c r="K148" s="288">
        <f t="shared" si="78"/>
        <v>0</v>
      </c>
      <c r="L148" s="287"/>
      <c r="M148" s="287"/>
      <c r="N148" s="287"/>
      <c r="O148" s="288">
        <f t="shared" si="58"/>
        <v>0</v>
      </c>
      <c r="P148" s="332" t="str">
        <f>IF(ISERROR(K148/VLOOKUP(C148,$W$1:$X$1,2,0)),"",K148/VLOOKUP(C148,$W$1:$X$1,2,0))</f>
        <v/>
      </c>
      <c r="Q148" s="332" t="str">
        <f>IF(ISERROR(O148/VLOOKUP(C148,$W$1:$X$1,2,0)),"",O148/VLOOKUP(C148,$W$1:$X$1,2,0))</f>
        <v/>
      </c>
      <c r="R148" s="287" t="s">
        <v>11</v>
      </c>
      <c r="S148" s="287">
        <f t="shared" si="79"/>
        <v>0</v>
      </c>
      <c r="T148" s="332" t="e">
        <f>(O148+S148)/VLOOKUP(C148,$W$1:$X$1,2,0)</f>
        <v>#N/A</v>
      </c>
      <c r="U148" s="287" t="s">
        <v>11</v>
      </c>
      <c r="V148" s="333" t="b">
        <f t="shared" si="70"/>
        <v>1</v>
      </c>
      <c r="W148" s="317"/>
      <c r="X148" s="323"/>
      <c r="Y148" s="326"/>
      <c r="Z148" s="336"/>
      <c r="AB148" s="287">
        <f t="shared" si="59"/>
        <v>0</v>
      </c>
      <c r="AC148" s="287">
        <f t="shared" si="60"/>
        <v>0</v>
      </c>
      <c r="AD148" s="287">
        <f t="shared" si="61"/>
        <v>0</v>
      </c>
      <c r="AE148" s="287">
        <f t="shared" si="62"/>
        <v>0</v>
      </c>
      <c r="AF148" s="287"/>
      <c r="AG148" s="287"/>
      <c r="AH148" s="287"/>
      <c r="AI148" s="287"/>
      <c r="AJ148" s="287">
        <f t="shared" si="71"/>
        <v>0</v>
      </c>
      <c r="AK148" s="287"/>
      <c r="AL148" s="287"/>
      <c r="AM148" s="287"/>
      <c r="AN148" s="287">
        <f t="shared" si="72"/>
        <v>0</v>
      </c>
      <c r="AO148" s="332" t="str">
        <f>IF(ISERROR(AJ148/VLOOKUP(C148,$W$1:$X$1,2,0)),"",AJ148/VLOOKUP(C148,$W$1:$X$1,2,0))</f>
        <v/>
      </c>
      <c r="AP148" s="332" t="str">
        <f>IF(ISERROR(AN148/VLOOKUP(C148,$W$1:$X$1,2,0)),"",AN148/VLOOKUP(C148,$W$1:$X$1,2,0))</f>
        <v/>
      </c>
      <c r="AR148" s="287"/>
      <c r="AS148" s="287"/>
      <c r="AT148" s="287"/>
      <c r="AU148" s="288"/>
      <c r="AV148" s="287">
        <f t="shared" si="73"/>
        <v>0</v>
      </c>
      <c r="AW148" s="287">
        <f t="shared" si="74"/>
        <v>0</v>
      </c>
      <c r="AX148" s="287">
        <f t="shared" si="75"/>
        <v>0</v>
      </c>
      <c r="AY148" s="287">
        <f t="shared" si="76"/>
        <v>0</v>
      </c>
      <c r="AZ148" s="337"/>
      <c r="BA148" s="287"/>
      <c r="BB148" s="287"/>
      <c r="BC148" s="287"/>
      <c r="BD148" s="288"/>
      <c r="BE148" s="287">
        <f t="shared" si="77"/>
        <v>0</v>
      </c>
      <c r="BF148" s="287">
        <f t="shared" si="63"/>
        <v>0</v>
      </c>
      <c r="BG148" s="287">
        <f t="shared" si="64"/>
        <v>0</v>
      </c>
      <c r="BH148" s="287">
        <f t="shared" si="65"/>
        <v>0</v>
      </c>
      <c r="BJ148" s="337"/>
      <c r="DJ148" s="338"/>
    </row>
    <row r="149" spans="1:114" ht="12.75" customHeight="1" outlineLevel="1" x14ac:dyDescent="0.25">
      <c r="A149" s="328" t="str">
        <f t="shared" si="66"/>
        <v>Hotel NameAug-23</v>
      </c>
      <c r="B149" s="328" t="str">
        <f t="shared" si="67"/>
        <v>Hotel Name45164</v>
      </c>
      <c r="C149" s="329" t="s">
        <v>183</v>
      </c>
      <c r="D149" s="330" t="str">
        <f t="shared" si="68"/>
        <v>Aug-23</v>
      </c>
      <c r="E149" s="330" t="s">
        <v>52</v>
      </c>
      <c r="F149" s="330">
        <v>45164</v>
      </c>
      <c r="G149" s="331">
        <f t="shared" si="69"/>
        <v>7</v>
      </c>
      <c r="H149" s="287"/>
      <c r="I149" s="287"/>
      <c r="J149" s="287"/>
      <c r="K149" s="288">
        <f t="shared" si="78"/>
        <v>0</v>
      </c>
      <c r="L149" s="287"/>
      <c r="M149" s="287"/>
      <c r="N149" s="287"/>
      <c r="O149" s="288">
        <f t="shared" si="58"/>
        <v>0</v>
      </c>
      <c r="P149" s="332" t="str">
        <f>IF(ISERROR(K149/VLOOKUP(C149,$W$1:$X$1,2,0)),"",K149/VLOOKUP(C149,$W$1:$X$1,2,0))</f>
        <v/>
      </c>
      <c r="Q149" s="332" t="str">
        <f>IF(ISERROR(O149/VLOOKUP(C149,$W$1:$X$1,2,0)),"",O149/VLOOKUP(C149,$W$1:$X$1,2,0))</f>
        <v/>
      </c>
      <c r="R149" s="287" t="s">
        <v>11</v>
      </c>
      <c r="S149" s="287">
        <f t="shared" si="79"/>
        <v>0</v>
      </c>
      <c r="T149" s="332" t="e">
        <f>(O149+S149)/VLOOKUP(C149,$W$1:$X$1,2,0)</f>
        <v>#N/A</v>
      </c>
      <c r="U149" s="287" t="s">
        <v>11</v>
      </c>
      <c r="V149" s="333" t="b">
        <f t="shared" si="70"/>
        <v>1</v>
      </c>
      <c r="W149" s="317"/>
      <c r="X149" s="323"/>
      <c r="Y149" s="326"/>
      <c r="Z149" s="336"/>
      <c r="AB149" s="287">
        <f t="shared" si="59"/>
        <v>0</v>
      </c>
      <c r="AC149" s="287">
        <f t="shared" si="60"/>
        <v>0</v>
      </c>
      <c r="AD149" s="287">
        <f t="shared" si="61"/>
        <v>0</v>
      </c>
      <c r="AE149" s="287">
        <f t="shared" si="62"/>
        <v>0</v>
      </c>
      <c r="AF149" s="287"/>
      <c r="AG149" s="287"/>
      <c r="AH149" s="287"/>
      <c r="AI149" s="287"/>
      <c r="AJ149" s="287">
        <f t="shared" si="71"/>
        <v>0</v>
      </c>
      <c r="AK149" s="287"/>
      <c r="AL149" s="287"/>
      <c r="AM149" s="287"/>
      <c r="AN149" s="287">
        <f t="shared" si="72"/>
        <v>0</v>
      </c>
      <c r="AO149" s="332" t="str">
        <f>IF(ISERROR(AJ149/VLOOKUP(C149,$W$1:$X$1,2,0)),"",AJ149/VLOOKUP(C149,$W$1:$X$1,2,0))</f>
        <v/>
      </c>
      <c r="AP149" s="332" t="str">
        <f>IF(ISERROR(AN149/VLOOKUP(C149,$W$1:$X$1,2,0)),"",AN149/VLOOKUP(C149,$W$1:$X$1,2,0))</f>
        <v/>
      </c>
      <c r="AR149" s="287"/>
      <c r="AS149" s="287"/>
      <c r="AT149" s="287"/>
      <c r="AU149" s="288"/>
      <c r="AV149" s="287">
        <f t="shared" si="73"/>
        <v>0</v>
      </c>
      <c r="AW149" s="287">
        <f t="shared" si="74"/>
        <v>0</v>
      </c>
      <c r="AX149" s="287">
        <f t="shared" si="75"/>
        <v>0</v>
      </c>
      <c r="AY149" s="287">
        <f t="shared" si="76"/>
        <v>0</v>
      </c>
      <c r="AZ149" s="337"/>
      <c r="BA149" s="287"/>
      <c r="BB149" s="287"/>
      <c r="BC149" s="287"/>
      <c r="BD149" s="288"/>
      <c r="BE149" s="287">
        <f t="shared" si="77"/>
        <v>0</v>
      </c>
      <c r="BF149" s="287">
        <f t="shared" si="63"/>
        <v>0</v>
      </c>
      <c r="BG149" s="287">
        <f t="shared" si="64"/>
        <v>0</v>
      </c>
      <c r="BH149" s="287">
        <f t="shared" si="65"/>
        <v>0</v>
      </c>
      <c r="BJ149" s="337"/>
      <c r="DJ149" s="338"/>
    </row>
    <row r="150" spans="1:114" ht="12.75" customHeight="1" outlineLevel="1" x14ac:dyDescent="0.25">
      <c r="A150" s="328" t="str">
        <f t="shared" si="66"/>
        <v>Hotel NameAug-23</v>
      </c>
      <c r="B150" s="328" t="str">
        <f t="shared" si="67"/>
        <v>Hotel Name45165</v>
      </c>
      <c r="C150" s="329" t="s">
        <v>183</v>
      </c>
      <c r="D150" s="330" t="str">
        <f t="shared" si="68"/>
        <v>Aug-23</v>
      </c>
      <c r="E150" s="330" t="s">
        <v>52</v>
      </c>
      <c r="F150" s="330">
        <v>45165</v>
      </c>
      <c r="G150" s="331">
        <f t="shared" si="69"/>
        <v>1</v>
      </c>
      <c r="H150" s="287"/>
      <c r="I150" s="287"/>
      <c r="J150" s="287"/>
      <c r="K150" s="288">
        <f t="shared" si="78"/>
        <v>0</v>
      </c>
      <c r="L150" s="287"/>
      <c r="M150" s="287"/>
      <c r="N150" s="287"/>
      <c r="O150" s="288">
        <f t="shared" si="58"/>
        <v>0</v>
      </c>
      <c r="P150" s="332" t="str">
        <f>IF(ISERROR(K150/VLOOKUP(C150,$W$1:$X$1,2,0)),"",K150/VLOOKUP(C150,$W$1:$X$1,2,0))</f>
        <v/>
      </c>
      <c r="Q150" s="332" t="str">
        <f>IF(ISERROR(O150/VLOOKUP(C150,$W$1:$X$1,2,0)),"",O150/VLOOKUP(C150,$W$1:$X$1,2,0))</f>
        <v/>
      </c>
      <c r="R150" s="287" t="s">
        <v>11</v>
      </c>
      <c r="S150" s="287">
        <f t="shared" si="79"/>
        <v>0</v>
      </c>
      <c r="T150" s="332" t="e">
        <f>(O150+S150)/VLOOKUP(C150,$W$1:$X$1,2,0)</f>
        <v>#N/A</v>
      </c>
      <c r="U150" s="287" t="s">
        <v>11</v>
      </c>
      <c r="V150" s="333" t="b">
        <f t="shared" si="70"/>
        <v>1</v>
      </c>
      <c r="W150" s="317"/>
      <c r="X150" s="323"/>
      <c r="Y150" s="326"/>
      <c r="Z150" s="336"/>
      <c r="AB150" s="287">
        <f t="shared" si="59"/>
        <v>0</v>
      </c>
      <c r="AC150" s="287">
        <f t="shared" si="60"/>
        <v>0</v>
      </c>
      <c r="AD150" s="287">
        <f t="shared" si="61"/>
        <v>0</v>
      </c>
      <c r="AE150" s="287">
        <f t="shared" si="62"/>
        <v>0</v>
      </c>
      <c r="AF150" s="287"/>
      <c r="AG150" s="287"/>
      <c r="AH150" s="287"/>
      <c r="AI150" s="287"/>
      <c r="AJ150" s="287">
        <f t="shared" si="71"/>
        <v>0</v>
      </c>
      <c r="AK150" s="287"/>
      <c r="AL150" s="287"/>
      <c r="AM150" s="287"/>
      <c r="AN150" s="287">
        <f t="shared" si="72"/>
        <v>0</v>
      </c>
      <c r="AO150" s="332" t="str">
        <f>IF(ISERROR(AJ150/VLOOKUP(C150,$W$1:$X$1,2,0)),"",AJ150/VLOOKUP(C150,$W$1:$X$1,2,0))</f>
        <v/>
      </c>
      <c r="AP150" s="332" t="str">
        <f>IF(ISERROR(AN150/VLOOKUP(C150,$W$1:$X$1,2,0)),"",AN150/VLOOKUP(C150,$W$1:$X$1,2,0))</f>
        <v/>
      </c>
      <c r="AR150" s="287"/>
      <c r="AS150" s="287"/>
      <c r="AT150" s="287"/>
      <c r="AU150" s="288"/>
      <c r="AV150" s="287">
        <f t="shared" si="73"/>
        <v>0</v>
      </c>
      <c r="AW150" s="287">
        <f t="shared" si="74"/>
        <v>0</v>
      </c>
      <c r="AX150" s="287">
        <f t="shared" si="75"/>
        <v>0</v>
      </c>
      <c r="AY150" s="287">
        <f t="shared" si="76"/>
        <v>0</v>
      </c>
      <c r="AZ150" s="337"/>
      <c r="BA150" s="287"/>
      <c r="BB150" s="287"/>
      <c r="BC150" s="287"/>
      <c r="BD150" s="288"/>
      <c r="BE150" s="287">
        <f t="shared" si="77"/>
        <v>0</v>
      </c>
      <c r="BF150" s="287">
        <f t="shared" si="63"/>
        <v>0</v>
      </c>
      <c r="BG150" s="287">
        <f t="shared" si="64"/>
        <v>0</v>
      </c>
      <c r="BH150" s="287">
        <f t="shared" si="65"/>
        <v>0</v>
      </c>
      <c r="BJ150" s="337"/>
      <c r="DJ150" s="338"/>
    </row>
    <row r="151" spans="1:114" ht="12.75" customHeight="1" outlineLevel="1" x14ac:dyDescent="0.25">
      <c r="A151" s="328" t="str">
        <f t="shared" si="66"/>
        <v>Hotel NameAug-23</v>
      </c>
      <c r="B151" s="328" t="str">
        <f t="shared" si="67"/>
        <v>Hotel Name45166</v>
      </c>
      <c r="C151" s="329" t="s">
        <v>183</v>
      </c>
      <c r="D151" s="330" t="str">
        <f t="shared" si="68"/>
        <v>Aug-23</v>
      </c>
      <c r="E151" s="330" t="s">
        <v>52</v>
      </c>
      <c r="F151" s="330">
        <v>45166</v>
      </c>
      <c r="G151" s="331">
        <f t="shared" si="69"/>
        <v>2</v>
      </c>
      <c r="H151" s="287"/>
      <c r="I151" s="287"/>
      <c r="J151" s="287"/>
      <c r="K151" s="288">
        <f t="shared" si="78"/>
        <v>0</v>
      </c>
      <c r="L151" s="287"/>
      <c r="M151" s="287"/>
      <c r="N151" s="287"/>
      <c r="O151" s="288">
        <f t="shared" si="58"/>
        <v>0</v>
      </c>
      <c r="P151" s="332" t="str">
        <f>IF(ISERROR(K151/VLOOKUP(C151,$W$1:$X$1,2,0)),"",K151/VLOOKUP(C151,$W$1:$X$1,2,0))</f>
        <v/>
      </c>
      <c r="Q151" s="332" t="str">
        <f>IF(ISERROR(O151/VLOOKUP(C151,$W$1:$X$1,2,0)),"",O151/VLOOKUP(C151,$W$1:$X$1,2,0))</f>
        <v/>
      </c>
      <c r="R151" s="287" t="s">
        <v>11</v>
      </c>
      <c r="S151" s="287">
        <f t="shared" si="79"/>
        <v>0</v>
      </c>
      <c r="T151" s="332" t="e">
        <f>(O151+S151)/VLOOKUP(C151,$W$1:$X$1,2,0)</f>
        <v>#N/A</v>
      </c>
      <c r="U151" s="287" t="s">
        <v>11</v>
      </c>
      <c r="V151" s="333" t="b">
        <f t="shared" si="70"/>
        <v>1</v>
      </c>
      <c r="W151" s="317"/>
      <c r="X151" s="323"/>
      <c r="Y151" s="326"/>
      <c r="Z151" s="336"/>
      <c r="AB151" s="287">
        <f t="shared" si="59"/>
        <v>0</v>
      </c>
      <c r="AC151" s="287">
        <f t="shared" si="60"/>
        <v>0</v>
      </c>
      <c r="AD151" s="287">
        <f t="shared" si="61"/>
        <v>0</v>
      </c>
      <c r="AE151" s="287">
        <f t="shared" si="62"/>
        <v>0</v>
      </c>
      <c r="AF151" s="287"/>
      <c r="AG151" s="287"/>
      <c r="AH151" s="287"/>
      <c r="AI151" s="287"/>
      <c r="AJ151" s="287">
        <f t="shared" si="71"/>
        <v>0</v>
      </c>
      <c r="AK151" s="287"/>
      <c r="AL151" s="287"/>
      <c r="AM151" s="287"/>
      <c r="AN151" s="287">
        <f t="shared" si="72"/>
        <v>0</v>
      </c>
      <c r="AO151" s="332" t="str">
        <f>IF(ISERROR(AJ151/VLOOKUP(C151,$W$1:$X$1,2,0)),"",AJ151/VLOOKUP(C151,$W$1:$X$1,2,0))</f>
        <v/>
      </c>
      <c r="AP151" s="332" t="str">
        <f>IF(ISERROR(AN151/VLOOKUP(C151,$W$1:$X$1,2,0)),"",AN151/VLOOKUP(C151,$W$1:$X$1,2,0))</f>
        <v/>
      </c>
      <c r="AR151" s="287"/>
      <c r="AS151" s="287"/>
      <c r="AT151" s="287"/>
      <c r="AU151" s="288"/>
      <c r="AV151" s="287">
        <f t="shared" si="73"/>
        <v>0</v>
      </c>
      <c r="AW151" s="287">
        <f t="shared" si="74"/>
        <v>0</v>
      </c>
      <c r="AX151" s="287">
        <f t="shared" si="75"/>
        <v>0</v>
      </c>
      <c r="AY151" s="287">
        <f t="shared" si="76"/>
        <v>0</v>
      </c>
      <c r="AZ151" s="337"/>
      <c r="BA151" s="287"/>
      <c r="BB151" s="287"/>
      <c r="BC151" s="287"/>
      <c r="BD151" s="288"/>
      <c r="BE151" s="287">
        <f t="shared" si="77"/>
        <v>0</v>
      </c>
      <c r="BF151" s="287">
        <f t="shared" si="63"/>
        <v>0</v>
      </c>
      <c r="BG151" s="287">
        <f t="shared" si="64"/>
        <v>0</v>
      </c>
      <c r="BH151" s="287">
        <f t="shared" si="65"/>
        <v>0</v>
      </c>
      <c r="BJ151" s="337"/>
      <c r="DJ151" s="338"/>
    </row>
    <row r="152" spans="1:114" ht="12.75" customHeight="1" outlineLevel="1" x14ac:dyDescent="0.25">
      <c r="A152" s="328" t="str">
        <f t="shared" si="66"/>
        <v>Hotel NameAug-23</v>
      </c>
      <c r="B152" s="328" t="str">
        <f t="shared" si="67"/>
        <v>Hotel Name45167</v>
      </c>
      <c r="C152" s="329" t="s">
        <v>183</v>
      </c>
      <c r="D152" s="330" t="str">
        <f t="shared" si="68"/>
        <v>Aug-23</v>
      </c>
      <c r="E152" s="330" t="s">
        <v>52</v>
      </c>
      <c r="F152" s="330">
        <v>45167</v>
      </c>
      <c r="G152" s="331">
        <f t="shared" si="69"/>
        <v>3</v>
      </c>
      <c r="H152" s="287"/>
      <c r="I152" s="287"/>
      <c r="J152" s="287"/>
      <c r="K152" s="288">
        <f t="shared" si="78"/>
        <v>0</v>
      </c>
      <c r="L152" s="287"/>
      <c r="M152" s="287"/>
      <c r="N152" s="287"/>
      <c r="O152" s="288">
        <f t="shared" si="58"/>
        <v>0</v>
      </c>
      <c r="P152" s="332" t="str">
        <f>IF(ISERROR(K152/VLOOKUP(C152,$W$1:$X$1,2,0)),"",K152/VLOOKUP(C152,$W$1:$X$1,2,0))</f>
        <v/>
      </c>
      <c r="Q152" s="332" t="str">
        <f>IF(ISERROR(O152/VLOOKUP(C152,$W$1:$X$1,2,0)),"",O152/VLOOKUP(C152,$W$1:$X$1,2,0))</f>
        <v/>
      </c>
      <c r="R152" s="287" t="s">
        <v>11</v>
      </c>
      <c r="S152" s="287">
        <f t="shared" si="79"/>
        <v>0</v>
      </c>
      <c r="T152" s="332" t="e">
        <f>(O152+S152)/VLOOKUP(C152,$W$1:$X$1,2,0)</f>
        <v>#N/A</v>
      </c>
      <c r="U152" s="287" t="s">
        <v>11</v>
      </c>
      <c r="V152" s="333" t="b">
        <f t="shared" si="70"/>
        <v>1</v>
      </c>
      <c r="W152" s="317"/>
      <c r="X152" s="323"/>
      <c r="Y152" s="326"/>
      <c r="Z152" s="336"/>
      <c r="AB152" s="287">
        <f t="shared" si="59"/>
        <v>0</v>
      </c>
      <c r="AC152" s="287">
        <f t="shared" si="60"/>
        <v>0</v>
      </c>
      <c r="AD152" s="287">
        <f t="shared" si="61"/>
        <v>0</v>
      </c>
      <c r="AE152" s="287">
        <f t="shared" si="62"/>
        <v>0</v>
      </c>
      <c r="AF152" s="287"/>
      <c r="AG152" s="287"/>
      <c r="AH152" s="287"/>
      <c r="AI152" s="287"/>
      <c r="AJ152" s="287">
        <f t="shared" si="71"/>
        <v>0</v>
      </c>
      <c r="AK152" s="287"/>
      <c r="AL152" s="287"/>
      <c r="AM152" s="287"/>
      <c r="AN152" s="287">
        <f t="shared" si="72"/>
        <v>0</v>
      </c>
      <c r="AO152" s="332" t="str">
        <f>IF(ISERROR(AJ152/VLOOKUP(C152,$W$1:$X$1,2,0)),"",AJ152/VLOOKUP(C152,$W$1:$X$1,2,0))</f>
        <v/>
      </c>
      <c r="AP152" s="332" t="str">
        <f>IF(ISERROR(AN152/VLOOKUP(C152,$W$1:$X$1,2,0)),"",AN152/VLOOKUP(C152,$W$1:$X$1,2,0))</f>
        <v/>
      </c>
      <c r="AR152" s="287"/>
      <c r="AS152" s="287"/>
      <c r="AT152" s="287"/>
      <c r="AU152" s="288"/>
      <c r="AV152" s="287">
        <f t="shared" si="73"/>
        <v>0</v>
      </c>
      <c r="AW152" s="287">
        <f t="shared" si="74"/>
        <v>0</v>
      </c>
      <c r="AX152" s="287">
        <f t="shared" si="75"/>
        <v>0</v>
      </c>
      <c r="AY152" s="287">
        <f t="shared" si="76"/>
        <v>0</v>
      </c>
      <c r="AZ152" s="337"/>
      <c r="BA152" s="287"/>
      <c r="BB152" s="287"/>
      <c r="BC152" s="287"/>
      <c r="BD152" s="288"/>
      <c r="BE152" s="287">
        <f t="shared" si="77"/>
        <v>0</v>
      </c>
      <c r="BF152" s="287">
        <f t="shared" si="63"/>
        <v>0</v>
      </c>
      <c r="BG152" s="287">
        <f t="shared" si="64"/>
        <v>0</v>
      </c>
      <c r="BH152" s="287">
        <f t="shared" si="65"/>
        <v>0</v>
      </c>
      <c r="BJ152" s="337"/>
      <c r="DJ152" s="338"/>
    </row>
    <row r="153" spans="1:114" ht="12.75" customHeight="1" outlineLevel="1" x14ac:dyDescent="0.25">
      <c r="A153" s="328" t="str">
        <f t="shared" si="66"/>
        <v>Hotel NameAug-23</v>
      </c>
      <c r="B153" s="328" t="str">
        <f t="shared" si="67"/>
        <v>Hotel Name45168</v>
      </c>
      <c r="C153" s="329" t="s">
        <v>183</v>
      </c>
      <c r="D153" s="330" t="str">
        <f t="shared" si="68"/>
        <v>Aug-23</v>
      </c>
      <c r="E153" s="330" t="s">
        <v>52</v>
      </c>
      <c r="F153" s="330">
        <v>45168</v>
      </c>
      <c r="G153" s="331">
        <f t="shared" si="69"/>
        <v>4</v>
      </c>
      <c r="H153" s="287"/>
      <c r="I153" s="287"/>
      <c r="J153" s="287"/>
      <c r="K153" s="288">
        <f t="shared" si="78"/>
        <v>0</v>
      </c>
      <c r="L153" s="287"/>
      <c r="M153" s="287"/>
      <c r="N153" s="287"/>
      <c r="O153" s="288">
        <f t="shared" si="58"/>
        <v>0</v>
      </c>
      <c r="P153" s="332" t="str">
        <f>IF(ISERROR(K153/VLOOKUP(C153,$W$1:$X$1,2,0)),"",K153/VLOOKUP(C153,$W$1:$X$1,2,0))</f>
        <v/>
      </c>
      <c r="Q153" s="332" t="str">
        <f>IF(ISERROR(O153/VLOOKUP(C153,$W$1:$X$1,2,0)),"",O153/VLOOKUP(C153,$W$1:$X$1,2,0))</f>
        <v/>
      </c>
      <c r="R153" s="287" t="s">
        <v>11</v>
      </c>
      <c r="S153" s="287">
        <f t="shared" si="79"/>
        <v>0</v>
      </c>
      <c r="T153" s="332" t="e">
        <f>(O153+S153)/VLOOKUP(C153,$W$1:$X$1,2,0)</f>
        <v>#N/A</v>
      </c>
      <c r="U153" s="287" t="s">
        <v>11</v>
      </c>
      <c r="V153" s="333" t="b">
        <f t="shared" si="70"/>
        <v>1</v>
      </c>
      <c r="W153" s="317"/>
      <c r="X153" s="323"/>
      <c r="Y153" s="326"/>
      <c r="Z153" s="336"/>
      <c r="AB153" s="287">
        <f t="shared" si="59"/>
        <v>0</v>
      </c>
      <c r="AC153" s="287">
        <f t="shared" si="60"/>
        <v>0</v>
      </c>
      <c r="AD153" s="287">
        <f t="shared" si="61"/>
        <v>0</v>
      </c>
      <c r="AE153" s="287">
        <f t="shared" si="62"/>
        <v>0</v>
      </c>
      <c r="AF153" s="287"/>
      <c r="AG153" s="287"/>
      <c r="AH153" s="287"/>
      <c r="AI153" s="287"/>
      <c r="AJ153" s="287">
        <f t="shared" si="71"/>
        <v>0</v>
      </c>
      <c r="AK153" s="287"/>
      <c r="AL153" s="287"/>
      <c r="AM153" s="287"/>
      <c r="AN153" s="287">
        <f t="shared" si="72"/>
        <v>0</v>
      </c>
      <c r="AO153" s="332" t="str">
        <f>IF(ISERROR(AJ153/VLOOKUP(C153,$W$1:$X$1,2,0)),"",AJ153/VLOOKUP(C153,$W$1:$X$1,2,0))</f>
        <v/>
      </c>
      <c r="AP153" s="332" t="str">
        <f>IF(ISERROR(AN153/VLOOKUP(C153,$W$1:$X$1,2,0)),"",AN153/VLOOKUP(C153,$W$1:$X$1,2,0))</f>
        <v/>
      </c>
      <c r="AR153" s="287"/>
      <c r="AS153" s="287"/>
      <c r="AT153" s="287"/>
      <c r="AU153" s="288"/>
      <c r="AV153" s="287">
        <f t="shared" si="73"/>
        <v>0</v>
      </c>
      <c r="AW153" s="287">
        <f t="shared" si="74"/>
        <v>0</v>
      </c>
      <c r="AX153" s="287">
        <f t="shared" si="75"/>
        <v>0</v>
      </c>
      <c r="AY153" s="287">
        <f t="shared" si="76"/>
        <v>0</v>
      </c>
      <c r="AZ153" s="337"/>
      <c r="BA153" s="287"/>
      <c r="BB153" s="287"/>
      <c r="BC153" s="287"/>
      <c r="BD153" s="288"/>
      <c r="BE153" s="287">
        <f t="shared" si="77"/>
        <v>0</v>
      </c>
      <c r="BF153" s="287">
        <f t="shared" si="63"/>
        <v>0</v>
      </c>
      <c r="BG153" s="287">
        <f t="shared" si="64"/>
        <v>0</v>
      </c>
      <c r="BH153" s="287">
        <f t="shared" si="65"/>
        <v>0</v>
      </c>
      <c r="BJ153" s="337"/>
      <c r="DJ153" s="338"/>
    </row>
    <row r="154" spans="1:114" ht="12.75" customHeight="1" outlineLevel="1" x14ac:dyDescent="0.25">
      <c r="A154" s="328" t="str">
        <f t="shared" si="66"/>
        <v>Hotel NameAug-23</v>
      </c>
      <c r="B154" s="328" t="str">
        <f t="shared" si="67"/>
        <v>Hotel Name45169</v>
      </c>
      <c r="C154" s="329" t="s">
        <v>183</v>
      </c>
      <c r="D154" s="330" t="str">
        <f t="shared" si="68"/>
        <v>Aug-23</v>
      </c>
      <c r="E154" s="330" t="s">
        <v>52</v>
      </c>
      <c r="F154" s="330">
        <v>45169</v>
      </c>
      <c r="G154" s="331">
        <f t="shared" si="69"/>
        <v>5</v>
      </c>
      <c r="H154" s="287"/>
      <c r="I154" s="287"/>
      <c r="J154" s="287"/>
      <c r="K154" s="288">
        <f t="shared" si="78"/>
        <v>0</v>
      </c>
      <c r="L154" s="287"/>
      <c r="M154" s="287"/>
      <c r="N154" s="287"/>
      <c r="O154" s="288">
        <f t="shared" si="58"/>
        <v>0</v>
      </c>
      <c r="P154" s="332" t="str">
        <f>IF(ISERROR(K154/VLOOKUP(C154,$W$1:$X$1,2,0)),"",K154/VLOOKUP(C154,$W$1:$X$1,2,0))</f>
        <v/>
      </c>
      <c r="Q154" s="332" t="str">
        <f>IF(ISERROR(O154/VLOOKUP(C154,$W$1:$X$1,2,0)),"",O154/VLOOKUP(C154,$W$1:$X$1,2,0))</f>
        <v/>
      </c>
      <c r="R154" s="287" t="s">
        <v>11</v>
      </c>
      <c r="S154" s="287">
        <f t="shared" si="79"/>
        <v>0</v>
      </c>
      <c r="T154" s="332" t="e">
        <f>(O154+S154)/VLOOKUP(C154,$W$1:$X$1,2,0)</f>
        <v>#N/A</v>
      </c>
      <c r="U154" s="287" t="s">
        <v>11</v>
      </c>
      <c r="V154" s="333" t="b">
        <f t="shared" si="70"/>
        <v>1</v>
      </c>
      <c r="W154" s="317"/>
      <c r="X154" s="323"/>
      <c r="Y154" s="326"/>
      <c r="Z154" s="336"/>
      <c r="AB154" s="287">
        <f t="shared" si="59"/>
        <v>0</v>
      </c>
      <c r="AC154" s="287">
        <f t="shared" si="60"/>
        <v>0</v>
      </c>
      <c r="AD154" s="287">
        <f t="shared" si="61"/>
        <v>0</v>
      </c>
      <c r="AE154" s="287">
        <f t="shared" si="62"/>
        <v>0</v>
      </c>
      <c r="AF154" s="287"/>
      <c r="AG154" s="287"/>
      <c r="AH154" s="287"/>
      <c r="AI154" s="287"/>
      <c r="AJ154" s="287">
        <f t="shared" si="71"/>
        <v>0</v>
      </c>
      <c r="AK154" s="287"/>
      <c r="AL154" s="287"/>
      <c r="AM154" s="287"/>
      <c r="AN154" s="287">
        <f t="shared" si="72"/>
        <v>0</v>
      </c>
      <c r="AO154" s="332" t="str">
        <f>IF(ISERROR(AJ154/VLOOKUP(C154,$W$1:$X$1,2,0)),"",AJ154/VLOOKUP(C154,$W$1:$X$1,2,0))</f>
        <v/>
      </c>
      <c r="AP154" s="332" t="str">
        <f>IF(ISERROR(AN154/VLOOKUP(C154,$W$1:$X$1,2,0)),"",AN154/VLOOKUP(C154,$W$1:$X$1,2,0))</f>
        <v/>
      </c>
      <c r="AR154" s="287"/>
      <c r="AS154" s="287"/>
      <c r="AT154" s="287"/>
      <c r="AU154" s="288"/>
      <c r="AV154" s="287">
        <f t="shared" si="73"/>
        <v>0</v>
      </c>
      <c r="AW154" s="287">
        <f t="shared" si="74"/>
        <v>0</v>
      </c>
      <c r="AX154" s="287">
        <f t="shared" si="75"/>
        <v>0</v>
      </c>
      <c r="AY154" s="287">
        <f t="shared" si="76"/>
        <v>0</v>
      </c>
      <c r="AZ154" s="337"/>
      <c r="BA154" s="287"/>
      <c r="BB154" s="287"/>
      <c r="BC154" s="287"/>
      <c r="BD154" s="288"/>
      <c r="BE154" s="287">
        <f t="shared" si="77"/>
        <v>0</v>
      </c>
      <c r="BF154" s="287">
        <f t="shared" si="63"/>
        <v>0</v>
      </c>
      <c r="BG154" s="287">
        <f t="shared" si="64"/>
        <v>0</v>
      </c>
      <c r="BH154" s="287">
        <f t="shared" si="65"/>
        <v>0</v>
      </c>
      <c r="BJ154" s="337"/>
      <c r="DJ154" s="338"/>
    </row>
    <row r="155" spans="1:114" ht="12.75" customHeight="1" outlineLevel="1" collapsed="1" x14ac:dyDescent="0.25">
      <c r="A155" s="328" t="str">
        <f t="shared" si="66"/>
        <v>Hotel NameSep-23</v>
      </c>
      <c r="B155" s="328" t="str">
        <f t="shared" si="67"/>
        <v>Hotel Name45170</v>
      </c>
      <c r="C155" s="329" t="s">
        <v>183</v>
      </c>
      <c r="D155" s="330" t="str">
        <f t="shared" si="68"/>
        <v>Sep-23</v>
      </c>
      <c r="E155" s="330" t="s">
        <v>52</v>
      </c>
      <c r="F155" s="330">
        <v>45170</v>
      </c>
      <c r="G155" s="331">
        <f t="shared" si="69"/>
        <v>6</v>
      </c>
      <c r="H155" s="287"/>
      <c r="I155" s="287"/>
      <c r="J155" s="287"/>
      <c r="K155" s="288">
        <f t="shared" si="78"/>
        <v>0</v>
      </c>
      <c r="L155" s="287"/>
      <c r="M155" s="287"/>
      <c r="N155" s="287"/>
      <c r="O155" s="288">
        <f t="shared" si="58"/>
        <v>0</v>
      </c>
      <c r="P155" s="332" t="str">
        <f>IF(ISERROR(K155/VLOOKUP(C155,$W$1:$X$1,2,0)),"",K155/VLOOKUP(C155,$W$1:$X$1,2,0))</f>
        <v/>
      </c>
      <c r="Q155" s="332" t="str">
        <f>IF(ISERROR(O155/VLOOKUP(C155,$W$1:$X$1,2,0)),"",O155/VLOOKUP(C155,$W$1:$X$1,2,0))</f>
        <v/>
      </c>
      <c r="R155" s="287" t="s">
        <v>11</v>
      </c>
      <c r="S155" s="287">
        <f t="shared" si="79"/>
        <v>0</v>
      </c>
      <c r="T155" s="332" t="e">
        <f>(O155+S155)/VLOOKUP(C155,$W$1:$X$1,2,0)</f>
        <v>#N/A</v>
      </c>
      <c r="U155" s="287" t="s">
        <v>11</v>
      </c>
      <c r="V155" s="333" t="b">
        <f t="shared" si="70"/>
        <v>1</v>
      </c>
      <c r="W155" s="317"/>
      <c r="X155" s="323"/>
      <c r="Y155" s="326"/>
      <c r="Z155" s="336"/>
      <c r="AB155" s="287">
        <f t="shared" si="59"/>
        <v>0</v>
      </c>
      <c r="AC155" s="287">
        <f t="shared" si="60"/>
        <v>0</v>
      </c>
      <c r="AD155" s="287">
        <f t="shared" si="61"/>
        <v>0</v>
      </c>
      <c r="AE155" s="287">
        <f t="shared" si="62"/>
        <v>0</v>
      </c>
      <c r="AF155" s="287"/>
      <c r="AG155" s="287"/>
      <c r="AH155" s="287"/>
      <c r="AI155" s="287"/>
      <c r="AJ155" s="287">
        <f t="shared" si="71"/>
        <v>0</v>
      </c>
      <c r="AK155" s="287"/>
      <c r="AL155" s="287"/>
      <c r="AM155" s="287"/>
      <c r="AN155" s="287">
        <f t="shared" si="72"/>
        <v>0</v>
      </c>
      <c r="AO155" s="332" t="str">
        <f>IF(ISERROR(AJ155/VLOOKUP(C155,$W$1:$X$1,2,0)),"",AJ155/VLOOKUP(C155,$W$1:$X$1,2,0))</f>
        <v/>
      </c>
      <c r="AP155" s="332" t="str">
        <f>IF(ISERROR(AN155/VLOOKUP(C155,$W$1:$X$1,2,0)),"",AN155/VLOOKUP(C155,$W$1:$X$1,2,0))</f>
        <v/>
      </c>
      <c r="AR155" s="287"/>
      <c r="AS155" s="287"/>
      <c r="AT155" s="287"/>
      <c r="AU155" s="288"/>
      <c r="AV155" s="287">
        <f t="shared" si="73"/>
        <v>0</v>
      </c>
      <c r="AW155" s="287">
        <f t="shared" si="74"/>
        <v>0</v>
      </c>
      <c r="AX155" s="287">
        <f t="shared" si="75"/>
        <v>0</v>
      </c>
      <c r="AY155" s="287">
        <f t="shared" si="76"/>
        <v>0</v>
      </c>
      <c r="AZ155" s="337"/>
      <c r="BA155" s="287"/>
      <c r="BB155" s="287"/>
      <c r="BC155" s="287"/>
      <c r="BD155" s="288"/>
      <c r="BE155" s="287">
        <f t="shared" si="77"/>
        <v>0</v>
      </c>
      <c r="BF155" s="287">
        <f t="shared" si="63"/>
        <v>0</v>
      </c>
      <c r="BG155" s="287">
        <f t="shared" si="64"/>
        <v>0</v>
      </c>
      <c r="BH155" s="287">
        <f t="shared" si="65"/>
        <v>0</v>
      </c>
      <c r="BJ155" s="337"/>
      <c r="DJ155" s="338"/>
    </row>
    <row r="156" spans="1:114" ht="12.75" customHeight="1" outlineLevel="1" x14ac:dyDescent="0.25">
      <c r="A156" s="328" t="str">
        <f t="shared" si="66"/>
        <v>Hotel NameSep-23</v>
      </c>
      <c r="B156" s="328" t="str">
        <f t="shared" si="67"/>
        <v>Hotel Name45171</v>
      </c>
      <c r="C156" s="329" t="s">
        <v>183</v>
      </c>
      <c r="D156" s="330" t="str">
        <f t="shared" si="68"/>
        <v>Sep-23</v>
      </c>
      <c r="E156" s="330" t="s">
        <v>52</v>
      </c>
      <c r="F156" s="330">
        <v>45171</v>
      </c>
      <c r="G156" s="331">
        <f t="shared" si="69"/>
        <v>7</v>
      </c>
      <c r="H156" s="287"/>
      <c r="I156" s="287"/>
      <c r="J156" s="287"/>
      <c r="K156" s="288">
        <f t="shared" si="78"/>
        <v>0</v>
      </c>
      <c r="L156" s="287"/>
      <c r="M156" s="287"/>
      <c r="N156" s="287"/>
      <c r="O156" s="288">
        <f t="shared" si="58"/>
        <v>0</v>
      </c>
      <c r="P156" s="332" t="str">
        <f>IF(ISERROR(K156/VLOOKUP(C156,$W$1:$X$1,2,0)),"",K156/VLOOKUP(C156,$W$1:$X$1,2,0))</f>
        <v/>
      </c>
      <c r="Q156" s="332" t="str">
        <f>IF(ISERROR(O156/VLOOKUP(C156,$W$1:$X$1,2,0)),"",O156/VLOOKUP(C156,$W$1:$X$1,2,0))</f>
        <v/>
      </c>
      <c r="R156" s="287" t="s">
        <v>11</v>
      </c>
      <c r="S156" s="287">
        <f t="shared" si="79"/>
        <v>0</v>
      </c>
      <c r="T156" s="332" t="e">
        <f>(O156+S156)/VLOOKUP(C156,$W$1:$X$1,2,0)</f>
        <v>#N/A</v>
      </c>
      <c r="U156" s="287" t="s">
        <v>11</v>
      </c>
      <c r="V156" s="333" t="b">
        <f t="shared" si="70"/>
        <v>1</v>
      </c>
      <c r="W156" s="317"/>
      <c r="X156" s="323"/>
      <c r="Y156" s="326"/>
      <c r="Z156" s="336"/>
      <c r="AB156" s="287">
        <f t="shared" si="59"/>
        <v>0</v>
      </c>
      <c r="AC156" s="287">
        <f t="shared" si="60"/>
        <v>0</v>
      </c>
      <c r="AD156" s="287">
        <f t="shared" si="61"/>
        <v>0</v>
      </c>
      <c r="AE156" s="287">
        <f t="shared" si="62"/>
        <v>0</v>
      </c>
      <c r="AF156" s="287"/>
      <c r="AG156" s="287"/>
      <c r="AH156" s="287"/>
      <c r="AI156" s="287"/>
      <c r="AJ156" s="287">
        <f t="shared" si="71"/>
        <v>0</v>
      </c>
      <c r="AK156" s="287"/>
      <c r="AL156" s="287"/>
      <c r="AM156" s="287"/>
      <c r="AN156" s="287">
        <f t="shared" si="72"/>
        <v>0</v>
      </c>
      <c r="AO156" s="332" t="str">
        <f>IF(ISERROR(AJ156/VLOOKUP(C156,$W$1:$X$1,2,0)),"",AJ156/VLOOKUP(C156,$W$1:$X$1,2,0))</f>
        <v/>
      </c>
      <c r="AP156" s="332" t="str">
        <f>IF(ISERROR(AN156/VLOOKUP(C156,$W$1:$X$1,2,0)),"",AN156/VLOOKUP(C156,$W$1:$X$1,2,0))</f>
        <v/>
      </c>
      <c r="AR156" s="287"/>
      <c r="AS156" s="287"/>
      <c r="AT156" s="287"/>
      <c r="AU156" s="288"/>
      <c r="AV156" s="287">
        <f t="shared" si="73"/>
        <v>0</v>
      </c>
      <c r="AW156" s="287">
        <f t="shared" si="74"/>
        <v>0</v>
      </c>
      <c r="AX156" s="287">
        <f t="shared" si="75"/>
        <v>0</v>
      </c>
      <c r="AY156" s="287">
        <f t="shared" si="76"/>
        <v>0</v>
      </c>
      <c r="AZ156" s="337"/>
      <c r="BA156" s="287"/>
      <c r="BB156" s="287"/>
      <c r="BC156" s="287"/>
      <c r="BD156" s="288"/>
      <c r="BE156" s="287">
        <f t="shared" si="77"/>
        <v>0</v>
      </c>
      <c r="BF156" s="287">
        <f t="shared" si="63"/>
        <v>0</v>
      </c>
      <c r="BG156" s="287">
        <f t="shared" si="64"/>
        <v>0</v>
      </c>
      <c r="BH156" s="287">
        <f t="shared" si="65"/>
        <v>0</v>
      </c>
      <c r="BJ156" s="337"/>
      <c r="DJ156" s="338"/>
    </row>
    <row r="157" spans="1:114" ht="12.75" customHeight="1" outlineLevel="1" x14ac:dyDescent="0.25">
      <c r="A157" s="328" t="str">
        <f t="shared" si="66"/>
        <v>Hotel NameSep-23</v>
      </c>
      <c r="B157" s="328" t="str">
        <f t="shared" si="67"/>
        <v>Hotel Name45172</v>
      </c>
      <c r="C157" s="329" t="s">
        <v>183</v>
      </c>
      <c r="D157" s="330" t="str">
        <f t="shared" si="68"/>
        <v>Sep-23</v>
      </c>
      <c r="E157" s="330" t="s">
        <v>52</v>
      </c>
      <c r="F157" s="330">
        <v>45172</v>
      </c>
      <c r="G157" s="331">
        <f t="shared" si="69"/>
        <v>1</v>
      </c>
      <c r="H157" s="287"/>
      <c r="I157" s="287"/>
      <c r="J157" s="287"/>
      <c r="K157" s="288">
        <f t="shared" si="78"/>
        <v>0</v>
      </c>
      <c r="L157" s="287"/>
      <c r="M157" s="287"/>
      <c r="N157" s="287"/>
      <c r="O157" s="288">
        <f t="shared" si="58"/>
        <v>0</v>
      </c>
      <c r="P157" s="332" t="str">
        <f>IF(ISERROR(K157/VLOOKUP(C157,$W$1:$X$1,2,0)),"",K157/VLOOKUP(C157,$W$1:$X$1,2,0))</f>
        <v/>
      </c>
      <c r="Q157" s="332" t="str">
        <f>IF(ISERROR(O157/VLOOKUP(C157,$W$1:$X$1,2,0)),"",O157/VLOOKUP(C157,$W$1:$X$1,2,0))</f>
        <v/>
      </c>
      <c r="R157" s="287" t="s">
        <v>11</v>
      </c>
      <c r="S157" s="287">
        <f t="shared" si="79"/>
        <v>0</v>
      </c>
      <c r="T157" s="332" t="e">
        <f>(O157+S157)/VLOOKUP(C157,$W$1:$X$1,2,0)</f>
        <v>#N/A</v>
      </c>
      <c r="U157" s="287" t="s">
        <v>11</v>
      </c>
      <c r="V157" s="333" t="b">
        <f t="shared" si="70"/>
        <v>1</v>
      </c>
      <c r="W157" s="317"/>
      <c r="X157" s="323"/>
      <c r="Y157" s="326"/>
      <c r="Z157" s="336"/>
      <c r="AB157" s="287">
        <f t="shared" si="59"/>
        <v>0</v>
      </c>
      <c r="AC157" s="287">
        <f t="shared" si="60"/>
        <v>0</v>
      </c>
      <c r="AD157" s="287">
        <f t="shared" si="61"/>
        <v>0</v>
      </c>
      <c r="AE157" s="287">
        <f t="shared" si="62"/>
        <v>0</v>
      </c>
      <c r="AF157" s="287"/>
      <c r="AG157" s="287"/>
      <c r="AH157" s="287"/>
      <c r="AI157" s="287"/>
      <c r="AJ157" s="287">
        <f t="shared" si="71"/>
        <v>0</v>
      </c>
      <c r="AK157" s="287"/>
      <c r="AL157" s="287"/>
      <c r="AM157" s="287"/>
      <c r="AN157" s="287">
        <f t="shared" si="72"/>
        <v>0</v>
      </c>
      <c r="AO157" s="332" t="str">
        <f>IF(ISERROR(AJ157/VLOOKUP(C157,$W$1:$X$1,2,0)),"",AJ157/VLOOKUP(C157,$W$1:$X$1,2,0))</f>
        <v/>
      </c>
      <c r="AP157" s="332" t="str">
        <f>IF(ISERROR(AN157/VLOOKUP(C157,$W$1:$X$1,2,0)),"",AN157/VLOOKUP(C157,$W$1:$X$1,2,0))</f>
        <v/>
      </c>
      <c r="AR157" s="287"/>
      <c r="AS157" s="287"/>
      <c r="AT157" s="287"/>
      <c r="AU157" s="288"/>
      <c r="AV157" s="287">
        <f t="shared" si="73"/>
        <v>0</v>
      </c>
      <c r="AW157" s="287">
        <f t="shared" si="74"/>
        <v>0</v>
      </c>
      <c r="AX157" s="287">
        <f t="shared" si="75"/>
        <v>0</v>
      </c>
      <c r="AY157" s="287">
        <f t="shared" si="76"/>
        <v>0</v>
      </c>
      <c r="AZ157" s="337"/>
      <c r="BA157" s="287"/>
      <c r="BB157" s="287"/>
      <c r="BC157" s="287"/>
      <c r="BD157" s="288"/>
      <c r="BE157" s="287">
        <f t="shared" si="77"/>
        <v>0</v>
      </c>
      <c r="BF157" s="287">
        <f t="shared" si="63"/>
        <v>0</v>
      </c>
      <c r="BG157" s="287">
        <f t="shared" si="64"/>
        <v>0</v>
      </c>
      <c r="BH157" s="287">
        <f t="shared" si="65"/>
        <v>0</v>
      </c>
      <c r="BJ157" s="337"/>
      <c r="DJ157" s="338"/>
    </row>
    <row r="158" spans="1:114" ht="12.75" customHeight="1" outlineLevel="1" x14ac:dyDescent="0.25">
      <c r="A158" s="328" t="str">
        <f t="shared" si="66"/>
        <v>Hotel NameSep-23</v>
      </c>
      <c r="B158" s="328" t="str">
        <f t="shared" si="67"/>
        <v>Hotel Name45173</v>
      </c>
      <c r="C158" s="329" t="s">
        <v>183</v>
      </c>
      <c r="D158" s="330" t="str">
        <f t="shared" si="68"/>
        <v>Sep-23</v>
      </c>
      <c r="E158" s="330" t="s">
        <v>52</v>
      </c>
      <c r="F158" s="330">
        <v>45173</v>
      </c>
      <c r="G158" s="331">
        <f t="shared" si="69"/>
        <v>2</v>
      </c>
      <c r="H158" s="287"/>
      <c r="I158" s="287"/>
      <c r="J158" s="287"/>
      <c r="K158" s="288">
        <f t="shared" si="78"/>
        <v>0</v>
      </c>
      <c r="L158" s="287"/>
      <c r="M158" s="287"/>
      <c r="N158" s="287"/>
      <c r="O158" s="288">
        <f t="shared" si="58"/>
        <v>0</v>
      </c>
      <c r="P158" s="332" t="str">
        <f>IF(ISERROR(K158/VLOOKUP(C158,$W$1:$X$1,2,0)),"",K158/VLOOKUP(C158,$W$1:$X$1,2,0))</f>
        <v/>
      </c>
      <c r="Q158" s="332" t="str">
        <f>IF(ISERROR(O158/VLOOKUP(C158,$W$1:$X$1,2,0)),"",O158/VLOOKUP(C158,$W$1:$X$1,2,0))</f>
        <v/>
      </c>
      <c r="R158" s="287" t="s">
        <v>11</v>
      </c>
      <c r="S158" s="287">
        <f t="shared" si="79"/>
        <v>0</v>
      </c>
      <c r="T158" s="332" t="e">
        <f>(O158+S158)/VLOOKUP(C158,$W$1:$X$1,2,0)</f>
        <v>#N/A</v>
      </c>
      <c r="U158" s="287" t="s">
        <v>11</v>
      </c>
      <c r="V158" s="333" t="b">
        <f t="shared" si="70"/>
        <v>1</v>
      </c>
      <c r="W158" s="317"/>
      <c r="X158" s="323"/>
      <c r="Y158" s="326"/>
      <c r="Z158" s="336"/>
      <c r="AB158" s="287">
        <f t="shared" si="59"/>
        <v>0</v>
      </c>
      <c r="AC158" s="287">
        <f t="shared" si="60"/>
        <v>0</v>
      </c>
      <c r="AD158" s="287">
        <f t="shared" si="61"/>
        <v>0</v>
      </c>
      <c r="AE158" s="287">
        <f t="shared" si="62"/>
        <v>0</v>
      </c>
      <c r="AF158" s="287"/>
      <c r="AG158" s="287"/>
      <c r="AH158" s="287"/>
      <c r="AI158" s="287"/>
      <c r="AJ158" s="287">
        <f t="shared" si="71"/>
        <v>0</v>
      </c>
      <c r="AK158" s="287"/>
      <c r="AL158" s="287"/>
      <c r="AM158" s="287"/>
      <c r="AN158" s="287">
        <f t="shared" si="72"/>
        <v>0</v>
      </c>
      <c r="AO158" s="332" t="str">
        <f>IF(ISERROR(AJ158/VLOOKUP(C158,$W$1:$X$1,2,0)),"",AJ158/VLOOKUP(C158,$W$1:$X$1,2,0))</f>
        <v/>
      </c>
      <c r="AP158" s="332" t="str">
        <f>IF(ISERROR(AN158/VLOOKUP(C158,$W$1:$X$1,2,0)),"",AN158/VLOOKUP(C158,$W$1:$X$1,2,0))</f>
        <v/>
      </c>
      <c r="AR158" s="287"/>
      <c r="AS158" s="287"/>
      <c r="AT158" s="287"/>
      <c r="AU158" s="288"/>
      <c r="AV158" s="287">
        <f t="shared" si="73"/>
        <v>0</v>
      </c>
      <c r="AW158" s="287">
        <f t="shared" si="74"/>
        <v>0</v>
      </c>
      <c r="AX158" s="287">
        <f t="shared" si="75"/>
        <v>0</v>
      </c>
      <c r="AY158" s="287">
        <f t="shared" si="76"/>
        <v>0</v>
      </c>
      <c r="AZ158" s="337"/>
      <c r="BA158" s="287"/>
      <c r="BB158" s="287"/>
      <c r="BC158" s="287"/>
      <c r="BD158" s="288"/>
      <c r="BE158" s="287">
        <f t="shared" si="77"/>
        <v>0</v>
      </c>
      <c r="BF158" s="287">
        <f t="shared" si="63"/>
        <v>0</v>
      </c>
      <c r="BG158" s="287">
        <f t="shared" si="64"/>
        <v>0</v>
      </c>
      <c r="BH158" s="287">
        <f t="shared" si="65"/>
        <v>0</v>
      </c>
      <c r="BJ158" s="337"/>
      <c r="DJ158" s="338"/>
    </row>
    <row r="159" spans="1:114" ht="12.75" customHeight="1" outlineLevel="1" x14ac:dyDescent="0.25">
      <c r="A159" s="328" t="str">
        <f t="shared" si="66"/>
        <v>Hotel NameSep-23</v>
      </c>
      <c r="B159" s="328" t="str">
        <f t="shared" si="67"/>
        <v>Hotel Name45174</v>
      </c>
      <c r="C159" s="329" t="s">
        <v>183</v>
      </c>
      <c r="D159" s="330" t="str">
        <f t="shared" si="68"/>
        <v>Sep-23</v>
      </c>
      <c r="E159" s="330" t="s">
        <v>52</v>
      </c>
      <c r="F159" s="330">
        <v>45174</v>
      </c>
      <c r="G159" s="331">
        <f t="shared" si="69"/>
        <v>3</v>
      </c>
      <c r="H159" s="287"/>
      <c r="I159" s="287"/>
      <c r="J159" s="287"/>
      <c r="K159" s="288">
        <f t="shared" si="78"/>
        <v>0</v>
      </c>
      <c r="L159" s="287"/>
      <c r="M159" s="287"/>
      <c r="N159" s="287"/>
      <c r="O159" s="288">
        <f t="shared" si="58"/>
        <v>0</v>
      </c>
      <c r="P159" s="332" t="str">
        <f>IF(ISERROR(K159/VLOOKUP(C159,$W$1:$X$1,2,0)),"",K159/VLOOKUP(C159,$W$1:$X$1,2,0))</f>
        <v/>
      </c>
      <c r="Q159" s="332" t="str">
        <f>IF(ISERROR(O159/VLOOKUP(C159,$W$1:$X$1,2,0)),"",O159/VLOOKUP(C159,$W$1:$X$1,2,0))</f>
        <v/>
      </c>
      <c r="R159" s="287" t="s">
        <v>11</v>
      </c>
      <c r="S159" s="287">
        <f t="shared" si="79"/>
        <v>0</v>
      </c>
      <c r="T159" s="332" t="e">
        <f>(O159+S159)/VLOOKUP(C159,$W$1:$X$1,2,0)</f>
        <v>#N/A</v>
      </c>
      <c r="U159" s="287" t="s">
        <v>11</v>
      </c>
      <c r="V159" s="333" t="b">
        <f t="shared" si="70"/>
        <v>1</v>
      </c>
      <c r="W159" s="317"/>
      <c r="X159" s="323"/>
      <c r="Y159" s="326"/>
      <c r="Z159" s="336"/>
      <c r="AB159" s="287">
        <f t="shared" si="59"/>
        <v>0</v>
      </c>
      <c r="AC159" s="287">
        <f t="shared" si="60"/>
        <v>0</v>
      </c>
      <c r="AD159" s="287">
        <f t="shared" si="61"/>
        <v>0</v>
      </c>
      <c r="AE159" s="287">
        <f t="shared" si="62"/>
        <v>0</v>
      </c>
      <c r="AF159" s="287"/>
      <c r="AG159" s="287"/>
      <c r="AH159" s="287"/>
      <c r="AI159" s="287"/>
      <c r="AJ159" s="287">
        <f t="shared" si="71"/>
        <v>0</v>
      </c>
      <c r="AK159" s="287"/>
      <c r="AL159" s="287"/>
      <c r="AM159" s="287"/>
      <c r="AN159" s="287">
        <f t="shared" si="72"/>
        <v>0</v>
      </c>
      <c r="AO159" s="332" t="str">
        <f>IF(ISERROR(AJ159/VLOOKUP(C159,$W$1:$X$1,2,0)),"",AJ159/VLOOKUP(C159,$W$1:$X$1,2,0))</f>
        <v/>
      </c>
      <c r="AP159" s="332" t="str">
        <f>IF(ISERROR(AN159/VLOOKUP(C159,$W$1:$X$1,2,0)),"",AN159/VLOOKUP(C159,$W$1:$X$1,2,0))</f>
        <v/>
      </c>
      <c r="AR159" s="287"/>
      <c r="AS159" s="287"/>
      <c r="AT159" s="287"/>
      <c r="AU159" s="288"/>
      <c r="AV159" s="287">
        <f t="shared" si="73"/>
        <v>0</v>
      </c>
      <c r="AW159" s="287">
        <f t="shared" si="74"/>
        <v>0</v>
      </c>
      <c r="AX159" s="287">
        <f t="shared" si="75"/>
        <v>0</v>
      </c>
      <c r="AY159" s="287">
        <f t="shared" si="76"/>
        <v>0</v>
      </c>
      <c r="AZ159" s="337"/>
      <c r="BA159" s="287"/>
      <c r="BB159" s="287"/>
      <c r="BC159" s="287"/>
      <c r="BD159" s="288"/>
      <c r="BE159" s="287">
        <f t="shared" si="77"/>
        <v>0</v>
      </c>
      <c r="BF159" s="287">
        <f t="shared" si="63"/>
        <v>0</v>
      </c>
      <c r="BG159" s="287">
        <f t="shared" si="64"/>
        <v>0</v>
      </c>
      <c r="BH159" s="287">
        <f t="shared" si="65"/>
        <v>0</v>
      </c>
      <c r="BJ159" s="337"/>
      <c r="DJ159" s="338"/>
    </row>
    <row r="160" spans="1:114" ht="12.75" customHeight="1" outlineLevel="1" x14ac:dyDescent="0.25">
      <c r="A160" s="328" t="str">
        <f t="shared" si="66"/>
        <v>Hotel NameSep-23</v>
      </c>
      <c r="B160" s="328" t="str">
        <f t="shared" si="67"/>
        <v>Hotel Name45175</v>
      </c>
      <c r="C160" s="329" t="s">
        <v>183</v>
      </c>
      <c r="D160" s="330" t="str">
        <f t="shared" si="68"/>
        <v>Sep-23</v>
      </c>
      <c r="E160" s="330" t="s">
        <v>52</v>
      </c>
      <c r="F160" s="330">
        <v>45175</v>
      </c>
      <c r="G160" s="331">
        <f t="shared" si="69"/>
        <v>4</v>
      </c>
      <c r="H160" s="287"/>
      <c r="I160" s="287"/>
      <c r="J160" s="287"/>
      <c r="K160" s="288">
        <f t="shared" si="78"/>
        <v>0</v>
      </c>
      <c r="L160" s="287"/>
      <c r="M160" s="287"/>
      <c r="N160" s="287"/>
      <c r="O160" s="288">
        <f t="shared" si="58"/>
        <v>0</v>
      </c>
      <c r="P160" s="332" t="str">
        <f>IF(ISERROR(K160/VLOOKUP(C160,$W$1:$X$1,2,0)),"",K160/VLOOKUP(C160,$W$1:$X$1,2,0))</f>
        <v/>
      </c>
      <c r="Q160" s="332" t="str">
        <f>IF(ISERROR(O160/VLOOKUP(C160,$W$1:$X$1,2,0)),"",O160/VLOOKUP(C160,$W$1:$X$1,2,0))</f>
        <v/>
      </c>
      <c r="R160" s="287" t="s">
        <v>11</v>
      </c>
      <c r="S160" s="287">
        <f t="shared" si="79"/>
        <v>0</v>
      </c>
      <c r="T160" s="332" t="e">
        <f>(O160+S160)/VLOOKUP(C160,$W$1:$X$1,2,0)</f>
        <v>#N/A</v>
      </c>
      <c r="U160" s="287" t="s">
        <v>11</v>
      </c>
      <c r="V160" s="333" t="b">
        <f t="shared" si="70"/>
        <v>1</v>
      </c>
      <c r="W160" s="317"/>
      <c r="X160" s="323"/>
      <c r="Y160" s="326"/>
      <c r="Z160" s="336"/>
      <c r="AB160" s="287">
        <f t="shared" si="59"/>
        <v>0</v>
      </c>
      <c r="AC160" s="287">
        <f t="shared" si="60"/>
        <v>0</v>
      </c>
      <c r="AD160" s="287">
        <f t="shared" si="61"/>
        <v>0</v>
      </c>
      <c r="AE160" s="287">
        <f t="shared" si="62"/>
        <v>0</v>
      </c>
      <c r="AF160" s="287"/>
      <c r="AG160" s="287"/>
      <c r="AH160" s="287"/>
      <c r="AI160" s="287"/>
      <c r="AJ160" s="287">
        <f t="shared" si="71"/>
        <v>0</v>
      </c>
      <c r="AK160" s="287"/>
      <c r="AL160" s="287"/>
      <c r="AM160" s="287"/>
      <c r="AN160" s="287">
        <f t="shared" si="72"/>
        <v>0</v>
      </c>
      <c r="AO160" s="332" t="str">
        <f>IF(ISERROR(AJ160/VLOOKUP(C160,$W$1:$X$1,2,0)),"",AJ160/VLOOKUP(C160,$W$1:$X$1,2,0))</f>
        <v/>
      </c>
      <c r="AP160" s="332" t="str">
        <f>IF(ISERROR(AN160/VLOOKUP(C160,$W$1:$X$1,2,0)),"",AN160/VLOOKUP(C160,$W$1:$X$1,2,0))</f>
        <v/>
      </c>
      <c r="AR160" s="287"/>
      <c r="AS160" s="287"/>
      <c r="AT160" s="287"/>
      <c r="AU160" s="288"/>
      <c r="AV160" s="287">
        <f t="shared" si="73"/>
        <v>0</v>
      </c>
      <c r="AW160" s="287">
        <f t="shared" si="74"/>
        <v>0</v>
      </c>
      <c r="AX160" s="287">
        <f t="shared" si="75"/>
        <v>0</v>
      </c>
      <c r="AY160" s="287">
        <f t="shared" si="76"/>
        <v>0</v>
      </c>
      <c r="AZ160" s="337"/>
      <c r="BA160" s="287"/>
      <c r="BB160" s="287"/>
      <c r="BC160" s="287"/>
      <c r="BD160" s="288"/>
      <c r="BE160" s="287">
        <f t="shared" si="77"/>
        <v>0</v>
      </c>
      <c r="BF160" s="287">
        <f t="shared" si="63"/>
        <v>0</v>
      </c>
      <c r="BG160" s="287">
        <f t="shared" si="64"/>
        <v>0</v>
      </c>
      <c r="BH160" s="287">
        <f t="shared" si="65"/>
        <v>0</v>
      </c>
      <c r="BJ160" s="337"/>
      <c r="DJ160" s="338"/>
    </row>
    <row r="161" spans="1:114" ht="12.75" customHeight="1" outlineLevel="1" x14ac:dyDescent="0.25">
      <c r="A161" s="328" t="str">
        <f t="shared" si="66"/>
        <v>Hotel NameSep-23</v>
      </c>
      <c r="B161" s="328" t="str">
        <f t="shared" si="67"/>
        <v>Hotel Name45176</v>
      </c>
      <c r="C161" s="329" t="s">
        <v>183</v>
      </c>
      <c r="D161" s="330" t="str">
        <f t="shared" si="68"/>
        <v>Sep-23</v>
      </c>
      <c r="E161" s="330" t="s">
        <v>52</v>
      </c>
      <c r="F161" s="330">
        <v>45176</v>
      </c>
      <c r="G161" s="331">
        <f t="shared" si="69"/>
        <v>5</v>
      </c>
      <c r="H161" s="287"/>
      <c r="I161" s="287"/>
      <c r="J161" s="287"/>
      <c r="K161" s="288">
        <f t="shared" si="78"/>
        <v>0</v>
      </c>
      <c r="L161" s="287"/>
      <c r="M161" s="287"/>
      <c r="N161" s="287"/>
      <c r="O161" s="288">
        <f t="shared" si="58"/>
        <v>0</v>
      </c>
      <c r="P161" s="332" t="str">
        <f>IF(ISERROR(K161/VLOOKUP(C161,$W$1:$X$1,2,0)),"",K161/VLOOKUP(C161,$W$1:$X$1,2,0))</f>
        <v/>
      </c>
      <c r="Q161" s="332" t="str">
        <f>IF(ISERROR(O161/VLOOKUP(C161,$W$1:$X$1,2,0)),"",O161/VLOOKUP(C161,$W$1:$X$1,2,0))</f>
        <v/>
      </c>
      <c r="R161" s="287" t="s">
        <v>11</v>
      </c>
      <c r="S161" s="287">
        <f t="shared" si="79"/>
        <v>0</v>
      </c>
      <c r="T161" s="332" t="e">
        <f>(O161+S161)/VLOOKUP(C161,$W$1:$X$1,2,0)</f>
        <v>#N/A</v>
      </c>
      <c r="U161" s="287" t="s">
        <v>11</v>
      </c>
      <c r="V161" s="333" t="b">
        <f t="shared" si="70"/>
        <v>1</v>
      </c>
      <c r="W161" s="317"/>
      <c r="X161" s="323"/>
      <c r="Y161" s="326"/>
      <c r="Z161" s="336"/>
      <c r="AB161" s="287">
        <f t="shared" si="59"/>
        <v>0</v>
      </c>
      <c r="AC161" s="287">
        <f t="shared" si="60"/>
        <v>0</v>
      </c>
      <c r="AD161" s="287">
        <f t="shared" si="61"/>
        <v>0</v>
      </c>
      <c r="AE161" s="287">
        <f t="shared" si="62"/>
        <v>0</v>
      </c>
      <c r="AF161" s="287"/>
      <c r="AG161" s="287"/>
      <c r="AH161" s="287"/>
      <c r="AI161" s="287"/>
      <c r="AJ161" s="287">
        <f t="shared" si="71"/>
        <v>0</v>
      </c>
      <c r="AK161" s="287"/>
      <c r="AL161" s="287"/>
      <c r="AM161" s="287"/>
      <c r="AN161" s="287">
        <f t="shared" si="72"/>
        <v>0</v>
      </c>
      <c r="AO161" s="332" t="str">
        <f>IF(ISERROR(AJ161/VLOOKUP(C161,$W$1:$X$1,2,0)),"",AJ161/VLOOKUP(C161,$W$1:$X$1,2,0))</f>
        <v/>
      </c>
      <c r="AP161" s="332" t="str">
        <f>IF(ISERROR(AN161/VLOOKUP(C161,$W$1:$X$1,2,0)),"",AN161/VLOOKUP(C161,$W$1:$X$1,2,0))</f>
        <v/>
      </c>
      <c r="AR161" s="287"/>
      <c r="AS161" s="287"/>
      <c r="AT161" s="287"/>
      <c r="AU161" s="288"/>
      <c r="AV161" s="287">
        <f t="shared" si="73"/>
        <v>0</v>
      </c>
      <c r="AW161" s="287">
        <f t="shared" si="74"/>
        <v>0</v>
      </c>
      <c r="AX161" s="287">
        <f t="shared" si="75"/>
        <v>0</v>
      </c>
      <c r="AY161" s="287">
        <f t="shared" si="76"/>
        <v>0</v>
      </c>
      <c r="AZ161" s="337"/>
      <c r="BA161" s="287"/>
      <c r="BB161" s="287"/>
      <c r="BC161" s="287"/>
      <c r="BD161" s="288"/>
      <c r="BE161" s="287">
        <f t="shared" si="77"/>
        <v>0</v>
      </c>
      <c r="BF161" s="287">
        <f t="shared" si="63"/>
        <v>0</v>
      </c>
      <c r="BG161" s="287">
        <f t="shared" si="64"/>
        <v>0</v>
      </c>
      <c r="BH161" s="287">
        <f t="shared" si="65"/>
        <v>0</v>
      </c>
      <c r="BJ161" s="337"/>
      <c r="DJ161" s="338"/>
    </row>
    <row r="162" spans="1:114" ht="12.75" customHeight="1" outlineLevel="1" x14ac:dyDescent="0.25">
      <c r="A162" s="328" t="str">
        <f t="shared" si="66"/>
        <v>Hotel NameSep-23</v>
      </c>
      <c r="B162" s="328" t="str">
        <f t="shared" si="67"/>
        <v>Hotel Name45177</v>
      </c>
      <c r="C162" s="329" t="s">
        <v>183</v>
      </c>
      <c r="D162" s="330" t="str">
        <f t="shared" si="68"/>
        <v>Sep-23</v>
      </c>
      <c r="E162" s="330" t="s">
        <v>52</v>
      </c>
      <c r="F162" s="330">
        <v>45177</v>
      </c>
      <c r="G162" s="331">
        <f t="shared" si="69"/>
        <v>6</v>
      </c>
      <c r="H162" s="287"/>
      <c r="I162" s="287"/>
      <c r="J162" s="287"/>
      <c r="K162" s="288">
        <f t="shared" si="78"/>
        <v>0</v>
      </c>
      <c r="L162" s="287"/>
      <c r="M162" s="287"/>
      <c r="N162" s="287"/>
      <c r="O162" s="288">
        <f t="shared" si="58"/>
        <v>0</v>
      </c>
      <c r="P162" s="332" t="str">
        <f>IF(ISERROR(K162/VLOOKUP(C162,$W$1:$X$1,2,0)),"",K162/VLOOKUP(C162,$W$1:$X$1,2,0))</f>
        <v/>
      </c>
      <c r="Q162" s="332" t="str">
        <f>IF(ISERROR(O162/VLOOKUP(C162,$W$1:$X$1,2,0)),"",O162/VLOOKUP(C162,$W$1:$X$1,2,0))</f>
        <v/>
      </c>
      <c r="R162" s="287" t="s">
        <v>11</v>
      </c>
      <c r="S162" s="287">
        <f t="shared" si="79"/>
        <v>0</v>
      </c>
      <c r="T162" s="332" t="e">
        <f>(O162+S162)/VLOOKUP(C162,$W$1:$X$1,2,0)</f>
        <v>#N/A</v>
      </c>
      <c r="U162" s="287" t="s">
        <v>11</v>
      </c>
      <c r="V162" s="333" t="b">
        <f t="shared" si="70"/>
        <v>1</v>
      </c>
      <c r="W162" s="317"/>
      <c r="X162" s="323"/>
      <c r="Y162" s="326"/>
      <c r="Z162" s="336"/>
      <c r="AB162" s="287">
        <f t="shared" si="59"/>
        <v>0</v>
      </c>
      <c r="AC162" s="287">
        <f t="shared" si="60"/>
        <v>0</v>
      </c>
      <c r="AD162" s="287">
        <f t="shared" si="61"/>
        <v>0</v>
      </c>
      <c r="AE162" s="287">
        <f t="shared" si="62"/>
        <v>0</v>
      </c>
      <c r="AF162" s="287"/>
      <c r="AG162" s="287"/>
      <c r="AH162" s="287"/>
      <c r="AI162" s="287"/>
      <c r="AJ162" s="287">
        <f t="shared" si="71"/>
        <v>0</v>
      </c>
      <c r="AK162" s="287"/>
      <c r="AL162" s="287"/>
      <c r="AM162" s="287"/>
      <c r="AN162" s="287">
        <f t="shared" si="72"/>
        <v>0</v>
      </c>
      <c r="AO162" s="332" t="str">
        <f>IF(ISERROR(AJ162/VLOOKUP(C162,$W$1:$X$1,2,0)),"",AJ162/VLOOKUP(C162,$W$1:$X$1,2,0))</f>
        <v/>
      </c>
      <c r="AP162" s="332" t="str">
        <f>IF(ISERROR(AN162/VLOOKUP(C162,$W$1:$X$1,2,0)),"",AN162/VLOOKUP(C162,$W$1:$X$1,2,0))</f>
        <v/>
      </c>
      <c r="AR162" s="287"/>
      <c r="AS162" s="287"/>
      <c r="AT162" s="287"/>
      <c r="AU162" s="288"/>
      <c r="AV162" s="287">
        <f t="shared" si="73"/>
        <v>0</v>
      </c>
      <c r="AW162" s="287">
        <f t="shared" si="74"/>
        <v>0</v>
      </c>
      <c r="AX162" s="287">
        <f t="shared" si="75"/>
        <v>0</v>
      </c>
      <c r="AY162" s="287">
        <f t="shared" si="76"/>
        <v>0</v>
      </c>
      <c r="AZ162" s="337"/>
      <c r="BA162" s="287"/>
      <c r="BB162" s="287"/>
      <c r="BC162" s="287"/>
      <c r="BD162" s="288"/>
      <c r="BE162" s="287">
        <f t="shared" si="77"/>
        <v>0</v>
      </c>
      <c r="BF162" s="287">
        <f t="shared" si="63"/>
        <v>0</v>
      </c>
      <c r="BG162" s="287">
        <f t="shared" si="64"/>
        <v>0</v>
      </c>
      <c r="BH162" s="287">
        <f t="shared" si="65"/>
        <v>0</v>
      </c>
      <c r="BJ162" s="337"/>
      <c r="DJ162" s="338"/>
    </row>
    <row r="163" spans="1:114" ht="12.75" customHeight="1" outlineLevel="1" x14ac:dyDescent="0.25">
      <c r="A163" s="328" t="str">
        <f t="shared" si="66"/>
        <v>Hotel NameSep-23</v>
      </c>
      <c r="B163" s="328" t="str">
        <f t="shared" si="67"/>
        <v>Hotel Name45178</v>
      </c>
      <c r="C163" s="329" t="s">
        <v>183</v>
      </c>
      <c r="D163" s="330" t="str">
        <f t="shared" si="68"/>
        <v>Sep-23</v>
      </c>
      <c r="E163" s="330" t="s">
        <v>52</v>
      </c>
      <c r="F163" s="330">
        <v>45178</v>
      </c>
      <c r="G163" s="331">
        <f t="shared" si="69"/>
        <v>7</v>
      </c>
      <c r="H163" s="287"/>
      <c r="I163" s="287"/>
      <c r="J163" s="287"/>
      <c r="K163" s="288">
        <f t="shared" si="78"/>
        <v>0</v>
      </c>
      <c r="L163" s="287"/>
      <c r="M163" s="287"/>
      <c r="N163" s="287"/>
      <c r="O163" s="288">
        <f t="shared" si="58"/>
        <v>0</v>
      </c>
      <c r="P163" s="332" t="str">
        <f>IF(ISERROR(K163/VLOOKUP(C163,$W$1:$X$1,2,0)),"",K163/VLOOKUP(C163,$W$1:$X$1,2,0))</f>
        <v/>
      </c>
      <c r="Q163" s="332" t="str">
        <f>IF(ISERROR(O163/VLOOKUP(C163,$W$1:$X$1,2,0)),"",O163/VLOOKUP(C163,$W$1:$X$1,2,0))</f>
        <v/>
      </c>
      <c r="R163" s="287" t="s">
        <v>11</v>
      </c>
      <c r="S163" s="287">
        <f t="shared" si="79"/>
        <v>0</v>
      </c>
      <c r="T163" s="332" t="e">
        <f>(O163+S163)/VLOOKUP(C163,$W$1:$X$1,2,0)</f>
        <v>#N/A</v>
      </c>
      <c r="U163" s="287" t="s">
        <v>11</v>
      </c>
      <c r="V163" s="333" t="b">
        <f t="shared" si="70"/>
        <v>1</v>
      </c>
      <c r="W163" s="317"/>
      <c r="X163" s="323"/>
      <c r="Y163" s="326"/>
      <c r="Z163" s="336"/>
      <c r="AB163" s="287">
        <f t="shared" si="59"/>
        <v>0</v>
      </c>
      <c r="AC163" s="287">
        <f t="shared" si="60"/>
        <v>0</v>
      </c>
      <c r="AD163" s="287">
        <f t="shared" si="61"/>
        <v>0</v>
      </c>
      <c r="AE163" s="287">
        <f t="shared" si="62"/>
        <v>0</v>
      </c>
      <c r="AF163" s="287"/>
      <c r="AG163" s="287"/>
      <c r="AH163" s="287"/>
      <c r="AI163" s="287"/>
      <c r="AJ163" s="287">
        <f t="shared" si="71"/>
        <v>0</v>
      </c>
      <c r="AK163" s="287"/>
      <c r="AL163" s="287"/>
      <c r="AM163" s="287"/>
      <c r="AN163" s="287">
        <f t="shared" si="72"/>
        <v>0</v>
      </c>
      <c r="AO163" s="332" t="str">
        <f>IF(ISERROR(AJ163/VLOOKUP(C163,$W$1:$X$1,2,0)),"",AJ163/VLOOKUP(C163,$W$1:$X$1,2,0))</f>
        <v/>
      </c>
      <c r="AP163" s="332" t="str">
        <f>IF(ISERROR(AN163/VLOOKUP(C163,$W$1:$X$1,2,0)),"",AN163/VLOOKUP(C163,$W$1:$X$1,2,0))</f>
        <v/>
      </c>
      <c r="AR163" s="287"/>
      <c r="AS163" s="287"/>
      <c r="AT163" s="287"/>
      <c r="AU163" s="288"/>
      <c r="AV163" s="287">
        <f t="shared" si="73"/>
        <v>0</v>
      </c>
      <c r="AW163" s="287">
        <f t="shared" si="74"/>
        <v>0</v>
      </c>
      <c r="AX163" s="287">
        <f t="shared" si="75"/>
        <v>0</v>
      </c>
      <c r="AY163" s="287">
        <f t="shared" si="76"/>
        <v>0</v>
      </c>
      <c r="AZ163" s="337"/>
      <c r="BA163" s="287"/>
      <c r="BB163" s="287"/>
      <c r="BC163" s="287"/>
      <c r="BD163" s="288"/>
      <c r="BE163" s="287">
        <f t="shared" si="77"/>
        <v>0</v>
      </c>
      <c r="BF163" s="287">
        <f t="shared" si="63"/>
        <v>0</v>
      </c>
      <c r="BG163" s="287">
        <f t="shared" si="64"/>
        <v>0</v>
      </c>
      <c r="BH163" s="287">
        <f t="shared" si="65"/>
        <v>0</v>
      </c>
      <c r="BJ163" s="337"/>
      <c r="DJ163" s="338"/>
    </row>
    <row r="164" spans="1:114" ht="12.75" customHeight="1" outlineLevel="1" x14ac:dyDescent="0.25">
      <c r="A164" s="328" t="str">
        <f t="shared" si="66"/>
        <v>Hotel NameSep-23</v>
      </c>
      <c r="B164" s="328" t="str">
        <f t="shared" si="67"/>
        <v>Hotel Name45179</v>
      </c>
      <c r="C164" s="329" t="s">
        <v>183</v>
      </c>
      <c r="D164" s="330" t="str">
        <f t="shared" si="68"/>
        <v>Sep-23</v>
      </c>
      <c r="E164" s="330" t="s">
        <v>52</v>
      </c>
      <c r="F164" s="330">
        <v>45179</v>
      </c>
      <c r="G164" s="331">
        <f t="shared" si="69"/>
        <v>1</v>
      </c>
      <c r="H164" s="287"/>
      <c r="I164" s="287"/>
      <c r="J164" s="287"/>
      <c r="K164" s="288">
        <f t="shared" si="78"/>
        <v>0</v>
      </c>
      <c r="L164" s="287"/>
      <c r="M164" s="287"/>
      <c r="N164" s="287"/>
      <c r="O164" s="288">
        <f t="shared" si="58"/>
        <v>0</v>
      </c>
      <c r="P164" s="332" t="str">
        <f>IF(ISERROR(K164/VLOOKUP(C164,$W$1:$X$1,2,0)),"",K164/VLOOKUP(C164,$W$1:$X$1,2,0))</f>
        <v/>
      </c>
      <c r="Q164" s="332" t="str">
        <f>IF(ISERROR(O164/VLOOKUP(C164,$W$1:$X$1,2,0)),"",O164/VLOOKUP(C164,$W$1:$X$1,2,0))</f>
        <v/>
      </c>
      <c r="R164" s="287" t="s">
        <v>11</v>
      </c>
      <c r="S164" s="287">
        <f t="shared" si="79"/>
        <v>0</v>
      </c>
      <c r="T164" s="332" t="e">
        <f>(O164+S164)/VLOOKUP(C164,$W$1:$X$1,2,0)</f>
        <v>#N/A</v>
      </c>
      <c r="U164" s="287" t="s">
        <v>11</v>
      </c>
      <c r="V164" s="333" t="b">
        <f t="shared" si="70"/>
        <v>1</v>
      </c>
      <c r="W164" s="317"/>
      <c r="X164" s="323"/>
      <c r="Y164" s="326"/>
      <c r="Z164" s="336"/>
      <c r="AB164" s="287">
        <f t="shared" si="59"/>
        <v>0</v>
      </c>
      <c r="AC164" s="287">
        <f t="shared" si="60"/>
        <v>0</v>
      </c>
      <c r="AD164" s="287">
        <f t="shared" si="61"/>
        <v>0</v>
      </c>
      <c r="AE164" s="287">
        <f t="shared" si="62"/>
        <v>0</v>
      </c>
      <c r="AF164" s="287"/>
      <c r="AG164" s="287"/>
      <c r="AH164" s="287"/>
      <c r="AI164" s="287"/>
      <c r="AJ164" s="287">
        <f t="shared" si="71"/>
        <v>0</v>
      </c>
      <c r="AK164" s="287"/>
      <c r="AL164" s="287"/>
      <c r="AM164" s="287"/>
      <c r="AN164" s="287">
        <f t="shared" si="72"/>
        <v>0</v>
      </c>
      <c r="AO164" s="332" t="str">
        <f>IF(ISERROR(AJ164/VLOOKUP(C164,$W$1:$X$1,2,0)),"",AJ164/VLOOKUP(C164,$W$1:$X$1,2,0))</f>
        <v/>
      </c>
      <c r="AP164" s="332" t="str">
        <f>IF(ISERROR(AN164/VLOOKUP(C164,$W$1:$X$1,2,0)),"",AN164/VLOOKUP(C164,$W$1:$X$1,2,0))</f>
        <v/>
      </c>
      <c r="AR164" s="287"/>
      <c r="AS164" s="287"/>
      <c r="AT164" s="287"/>
      <c r="AU164" s="288"/>
      <c r="AV164" s="287">
        <f t="shared" si="73"/>
        <v>0</v>
      </c>
      <c r="AW164" s="287">
        <f t="shared" si="74"/>
        <v>0</v>
      </c>
      <c r="AX164" s="287">
        <f t="shared" si="75"/>
        <v>0</v>
      </c>
      <c r="AY164" s="287">
        <f t="shared" si="76"/>
        <v>0</v>
      </c>
      <c r="AZ164" s="337"/>
      <c r="BA164" s="287"/>
      <c r="BB164" s="287"/>
      <c r="BC164" s="287"/>
      <c r="BD164" s="288"/>
      <c r="BE164" s="287">
        <f t="shared" si="77"/>
        <v>0</v>
      </c>
      <c r="BF164" s="287">
        <f t="shared" si="63"/>
        <v>0</v>
      </c>
      <c r="BG164" s="287">
        <f t="shared" si="64"/>
        <v>0</v>
      </c>
      <c r="BH164" s="287">
        <f t="shared" si="65"/>
        <v>0</v>
      </c>
      <c r="BJ164" s="337"/>
      <c r="DJ164" s="338"/>
    </row>
    <row r="165" spans="1:114" ht="12.75" customHeight="1" outlineLevel="1" x14ac:dyDescent="0.25">
      <c r="A165" s="328" t="str">
        <f t="shared" si="66"/>
        <v>Hotel NameSep-23</v>
      </c>
      <c r="B165" s="328" t="str">
        <f t="shared" si="67"/>
        <v>Hotel Name45180</v>
      </c>
      <c r="C165" s="329" t="s">
        <v>183</v>
      </c>
      <c r="D165" s="330" t="str">
        <f t="shared" si="68"/>
        <v>Sep-23</v>
      </c>
      <c r="E165" s="330" t="s">
        <v>52</v>
      </c>
      <c r="F165" s="330">
        <v>45180</v>
      </c>
      <c r="G165" s="331">
        <f t="shared" si="69"/>
        <v>2</v>
      </c>
      <c r="H165" s="287"/>
      <c r="I165" s="287"/>
      <c r="J165" s="287"/>
      <c r="K165" s="288">
        <f t="shared" si="78"/>
        <v>0</v>
      </c>
      <c r="L165" s="287"/>
      <c r="M165" s="287"/>
      <c r="N165" s="287"/>
      <c r="O165" s="288">
        <f t="shared" si="58"/>
        <v>0</v>
      </c>
      <c r="P165" s="332" t="str">
        <f>IF(ISERROR(K165/VLOOKUP(C165,$W$1:$X$1,2,0)),"",K165/VLOOKUP(C165,$W$1:$X$1,2,0))</f>
        <v/>
      </c>
      <c r="Q165" s="332" t="str">
        <f>IF(ISERROR(O165/VLOOKUP(C165,$W$1:$X$1,2,0)),"",O165/VLOOKUP(C165,$W$1:$X$1,2,0))</f>
        <v/>
      </c>
      <c r="R165" s="287" t="s">
        <v>11</v>
      </c>
      <c r="S165" s="287">
        <f t="shared" si="79"/>
        <v>0</v>
      </c>
      <c r="T165" s="332" t="e">
        <f>(O165+S165)/VLOOKUP(C165,$W$1:$X$1,2,0)</f>
        <v>#N/A</v>
      </c>
      <c r="U165" s="287" t="s">
        <v>11</v>
      </c>
      <c r="V165" s="333" t="b">
        <f t="shared" si="70"/>
        <v>1</v>
      </c>
      <c r="W165" s="317"/>
      <c r="X165" s="323"/>
      <c r="Y165" s="326"/>
      <c r="Z165" s="336"/>
      <c r="AB165" s="287">
        <f t="shared" si="59"/>
        <v>0</v>
      </c>
      <c r="AC165" s="287">
        <f t="shared" si="60"/>
        <v>0</v>
      </c>
      <c r="AD165" s="287">
        <f t="shared" si="61"/>
        <v>0</v>
      </c>
      <c r="AE165" s="287">
        <f t="shared" si="62"/>
        <v>0</v>
      </c>
      <c r="AF165" s="287"/>
      <c r="AG165" s="287"/>
      <c r="AH165" s="287"/>
      <c r="AI165" s="287"/>
      <c r="AJ165" s="287">
        <f t="shared" si="71"/>
        <v>0</v>
      </c>
      <c r="AK165" s="287"/>
      <c r="AL165" s="287"/>
      <c r="AM165" s="287"/>
      <c r="AN165" s="287">
        <f t="shared" si="72"/>
        <v>0</v>
      </c>
      <c r="AO165" s="332" t="str">
        <f>IF(ISERROR(AJ165/VLOOKUP(C165,$W$1:$X$1,2,0)),"",AJ165/VLOOKUP(C165,$W$1:$X$1,2,0))</f>
        <v/>
      </c>
      <c r="AP165" s="332" t="str">
        <f>IF(ISERROR(AN165/VLOOKUP(C165,$W$1:$X$1,2,0)),"",AN165/VLOOKUP(C165,$W$1:$X$1,2,0))</f>
        <v/>
      </c>
      <c r="AR165" s="287"/>
      <c r="AS165" s="287"/>
      <c r="AT165" s="287"/>
      <c r="AU165" s="288"/>
      <c r="AV165" s="287">
        <f t="shared" si="73"/>
        <v>0</v>
      </c>
      <c r="AW165" s="287">
        <f t="shared" si="74"/>
        <v>0</v>
      </c>
      <c r="AX165" s="287">
        <f t="shared" si="75"/>
        <v>0</v>
      </c>
      <c r="AY165" s="287">
        <f t="shared" si="76"/>
        <v>0</v>
      </c>
      <c r="AZ165" s="337"/>
      <c r="BA165" s="287"/>
      <c r="BB165" s="287"/>
      <c r="BC165" s="287"/>
      <c r="BD165" s="288"/>
      <c r="BE165" s="287">
        <f t="shared" si="77"/>
        <v>0</v>
      </c>
      <c r="BF165" s="287">
        <f t="shared" si="63"/>
        <v>0</v>
      </c>
      <c r="BG165" s="287">
        <f t="shared" si="64"/>
        <v>0</v>
      </c>
      <c r="BH165" s="287">
        <f t="shared" si="65"/>
        <v>0</v>
      </c>
      <c r="BJ165" s="337"/>
      <c r="DJ165" s="338"/>
    </row>
    <row r="166" spans="1:114" ht="12.75" customHeight="1" outlineLevel="1" x14ac:dyDescent="0.25">
      <c r="A166" s="328" t="str">
        <f t="shared" si="66"/>
        <v>Hotel NameSep-23</v>
      </c>
      <c r="B166" s="328" t="str">
        <f t="shared" si="67"/>
        <v>Hotel Name45181</v>
      </c>
      <c r="C166" s="329" t="s">
        <v>183</v>
      </c>
      <c r="D166" s="330" t="str">
        <f t="shared" si="68"/>
        <v>Sep-23</v>
      </c>
      <c r="E166" s="330" t="s">
        <v>52</v>
      </c>
      <c r="F166" s="330">
        <v>45181</v>
      </c>
      <c r="G166" s="331">
        <f t="shared" si="69"/>
        <v>3</v>
      </c>
      <c r="H166" s="287"/>
      <c r="I166" s="287"/>
      <c r="J166" s="287"/>
      <c r="K166" s="288">
        <f t="shared" si="78"/>
        <v>0</v>
      </c>
      <c r="L166" s="287"/>
      <c r="M166" s="287"/>
      <c r="N166" s="287"/>
      <c r="O166" s="288">
        <f t="shared" si="58"/>
        <v>0</v>
      </c>
      <c r="P166" s="332" t="str">
        <f>IF(ISERROR(K166/VLOOKUP(C166,$W$1:$X$1,2,0)),"",K166/VLOOKUP(C166,$W$1:$X$1,2,0))</f>
        <v/>
      </c>
      <c r="Q166" s="332" t="str">
        <f>IF(ISERROR(O166/VLOOKUP(C166,$W$1:$X$1,2,0)),"",O166/VLOOKUP(C166,$W$1:$X$1,2,0))</f>
        <v/>
      </c>
      <c r="R166" s="287" t="s">
        <v>11</v>
      </c>
      <c r="S166" s="287">
        <f t="shared" si="79"/>
        <v>0</v>
      </c>
      <c r="T166" s="332" t="e">
        <f>(O166+S166)/VLOOKUP(C166,$W$1:$X$1,2,0)</f>
        <v>#N/A</v>
      </c>
      <c r="U166" s="287" t="s">
        <v>11</v>
      </c>
      <c r="V166" s="333" t="b">
        <f t="shared" si="70"/>
        <v>1</v>
      </c>
      <c r="W166" s="317"/>
      <c r="X166" s="323"/>
      <c r="Y166" s="326"/>
      <c r="Z166" s="336"/>
      <c r="AB166" s="287">
        <f t="shared" si="59"/>
        <v>0</v>
      </c>
      <c r="AC166" s="287">
        <f t="shared" si="60"/>
        <v>0</v>
      </c>
      <c r="AD166" s="287">
        <f t="shared" si="61"/>
        <v>0</v>
      </c>
      <c r="AE166" s="287">
        <f t="shared" si="62"/>
        <v>0</v>
      </c>
      <c r="AF166" s="287"/>
      <c r="AG166" s="287"/>
      <c r="AH166" s="287"/>
      <c r="AI166" s="287"/>
      <c r="AJ166" s="287">
        <f t="shared" si="71"/>
        <v>0</v>
      </c>
      <c r="AK166" s="287"/>
      <c r="AL166" s="287"/>
      <c r="AM166" s="287"/>
      <c r="AN166" s="287">
        <f t="shared" si="72"/>
        <v>0</v>
      </c>
      <c r="AO166" s="332" t="str">
        <f>IF(ISERROR(AJ166/VLOOKUP(C166,$W$1:$X$1,2,0)),"",AJ166/VLOOKUP(C166,$W$1:$X$1,2,0))</f>
        <v/>
      </c>
      <c r="AP166" s="332" t="str">
        <f>IF(ISERROR(AN166/VLOOKUP(C166,$W$1:$X$1,2,0)),"",AN166/VLOOKUP(C166,$W$1:$X$1,2,0))</f>
        <v/>
      </c>
      <c r="AR166" s="287"/>
      <c r="AS166" s="287"/>
      <c r="AT166" s="287"/>
      <c r="AU166" s="288"/>
      <c r="AV166" s="287">
        <f t="shared" si="73"/>
        <v>0</v>
      </c>
      <c r="AW166" s="287">
        <f t="shared" si="74"/>
        <v>0</v>
      </c>
      <c r="AX166" s="287">
        <f t="shared" si="75"/>
        <v>0</v>
      </c>
      <c r="AY166" s="287">
        <f t="shared" si="76"/>
        <v>0</v>
      </c>
      <c r="AZ166" s="337"/>
      <c r="BA166" s="287"/>
      <c r="BB166" s="287"/>
      <c r="BC166" s="287"/>
      <c r="BD166" s="288"/>
      <c r="BE166" s="287">
        <f t="shared" si="77"/>
        <v>0</v>
      </c>
      <c r="BF166" s="287">
        <f t="shared" si="63"/>
        <v>0</v>
      </c>
      <c r="BG166" s="287">
        <f t="shared" si="64"/>
        <v>0</v>
      </c>
      <c r="BH166" s="287">
        <f t="shared" si="65"/>
        <v>0</v>
      </c>
      <c r="BJ166" s="337"/>
      <c r="DJ166" s="338"/>
    </row>
    <row r="167" spans="1:114" ht="12.75" customHeight="1" outlineLevel="1" x14ac:dyDescent="0.25">
      <c r="A167" s="328" t="str">
        <f t="shared" si="66"/>
        <v>Hotel NameSep-23</v>
      </c>
      <c r="B167" s="328" t="str">
        <f t="shared" si="67"/>
        <v>Hotel Name45182</v>
      </c>
      <c r="C167" s="329" t="s">
        <v>183</v>
      </c>
      <c r="D167" s="330" t="str">
        <f t="shared" si="68"/>
        <v>Sep-23</v>
      </c>
      <c r="E167" s="330" t="s">
        <v>52</v>
      </c>
      <c r="F167" s="330">
        <v>45182</v>
      </c>
      <c r="G167" s="331">
        <f t="shared" si="69"/>
        <v>4</v>
      </c>
      <c r="H167" s="287"/>
      <c r="I167" s="287"/>
      <c r="J167" s="287"/>
      <c r="K167" s="288">
        <f t="shared" si="78"/>
        <v>0</v>
      </c>
      <c r="L167" s="287"/>
      <c r="M167" s="287"/>
      <c r="N167" s="287"/>
      <c r="O167" s="288">
        <f t="shared" si="58"/>
        <v>0</v>
      </c>
      <c r="P167" s="332" t="str">
        <f>IF(ISERROR(K167/VLOOKUP(C167,$W$1:$X$1,2,0)),"",K167/VLOOKUP(C167,$W$1:$X$1,2,0))</f>
        <v/>
      </c>
      <c r="Q167" s="332" t="str">
        <f>IF(ISERROR(O167/VLOOKUP(C167,$W$1:$X$1,2,0)),"",O167/VLOOKUP(C167,$W$1:$X$1,2,0))</f>
        <v/>
      </c>
      <c r="R167" s="287" t="s">
        <v>11</v>
      </c>
      <c r="S167" s="287">
        <f t="shared" si="79"/>
        <v>0</v>
      </c>
      <c r="T167" s="332" t="e">
        <f>(O167+S167)/VLOOKUP(C167,$W$1:$X$1,2,0)</f>
        <v>#N/A</v>
      </c>
      <c r="U167" s="287" t="s">
        <v>11</v>
      </c>
      <c r="V167" s="333" t="b">
        <f t="shared" si="70"/>
        <v>1</v>
      </c>
      <c r="W167" s="317"/>
      <c r="X167" s="323"/>
      <c r="Y167" s="326"/>
      <c r="Z167" s="336"/>
      <c r="AB167" s="287">
        <f t="shared" si="59"/>
        <v>0</v>
      </c>
      <c r="AC167" s="287">
        <f t="shared" si="60"/>
        <v>0</v>
      </c>
      <c r="AD167" s="287">
        <f t="shared" si="61"/>
        <v>0</v>
      </c>
      <c r="AE167" s="287">
        <f t="shared" si="62"/>
        <v>0</v>
      </c>
      <c r="AF167" s="287"/>
      <c r="AG167" s="287"/>
      <c r="AH167" s="287"/>
      <c r="AI167" s="287"/>
      <c r="AJ167" s="287">
        <f t="shared" si="71"/>
        <v>0</v>
      </c>
      <c r="AK167" s="287"/>
      <c r="AL167" s="287"/>
      <c r="AM167" s="287"/>
      <c r="AN167" s="287">
        <f t="shared" si="72"/>
        <v>0</v>
      </c>
      <c r="AO167" s="332" t="str">
        <f>IF(ISERROR(AJ167/VLOOKUP(C167,$W$1:$X$1,2,0)),"",AJ167/VLOOKUP(C167,$W$1:$X$1,2,0))</f>
        <v/>
      </c>
      <c r="AP167" s="332" t="str">
        <f>IF(ISERROR(AN167/VLOOKUP(C167,$W$1:$X$1,2,0)),"",AN167/VLOOKUP(C167,$W$1:$X$1,2,0))</f>
        <v/>
      </c>
      <c r="AR167" s="287"/>
      <c r="AS167" s="287"/>
      <c r="AT167" s="287"/>
      <c r="AU167" s="288"/>
      <c r="AV167" s="287">
        <f t="shared" si="73"/>
        <v>0</v>
      </c>
      <c r="AW167" s="287">
        <f t="shared" si="74"/>
        <v>0</v>
      </c>
      <c r="AX167" s="287">
        <f t="shared" si="75"/>
        <v>0</v>
      </c>
      <c r="AY167" s="287">
        <f t="shared" si="76"/>
        <v>0</v>
      </c>
      <c r="AZ167" s="337"/>
      <c r="BA167" s="287"/>
      <c r="BB167" s="287"/>
      <c r="BC167" s="287"/>
      <c r="BD167" s="288"/>
      <c r="BE167" s="287">
        <f t="shared" si="77"/>
        <v>0</v>
      </c>
      <c r="BF167" s="287">
        <f t="shared" si="63"/>
        <v>0</v>
      </c>
      <c r="BG167" s="287">
        <f t="shared" si="64"/>
        <v>0</v>
      </c>
      <c r="BH167" s="287">
        <f t="shared" si="65"/>
        <v>0</v>
      </c>
      <c r="BJ167" s="337"/>
      <c r="DJ167" s="338"/>
    </row>
    <row r="168" spans="1:114" ht="12.75" customHeight="1" outlineLevel="1" x14ac:dyDescent="0.25">
      <c r="A168" s="328" t="str">
        <f t="shared" si="66"/>
        <v>Hotel NameSep-23</v>
      </c>
      <c r="B168" s="328" t="str">
        <f t="shared" si="67"/>
        <v>Hotel Name45183</v>
      </c>
      <c r="C168" s="329" t="s">
        <v>183</v>
      </c>
      <c r="D168" s="330" t="str">
        <f t="shared" si="68"/>
        <v>Sep-23</v>
      </c>
      <c r="E168" s="330" t="s">
        <v>52</v>
      </c>
      <c r="F168" s="330">
        <v>45183</v>
      </c>
      <c r="G168" s="331">
        <f t="shared" si="69"/>
        <v>5</v>
      </c>
      <c r="H168" s="287"/>
      <c r="I168" s="287"/>
      <c r="J168" s="287"/>
      <c r="K168" s="288">
        <f t="shared" si="78"/>
        <v>0</v>
      </c>
      <c r="L168" s="287"/>
      <c r="M168" s="287"/>
      <c r="N168" s="287"/>
      <c r="O168" s="288">
        <f t="shared" si="58"/>
        <v>0</v>
      </c>
      <c r="P168" s="332" t="str">
        <f>IF(ISERROR(K168/VLOOKUP(C168,$W$1:$X$1,2,0)),"",K168/VLOOKUP(C168,$W$1:$X$1,2,0))</f>
        <v/>
      </c>
      <c r="Q168" s="332" t="str">
        <f>IF(ISERROR(O168/VLOOKUP(C168,$W$1:$X$1,2,0)),"",O168/VLOOKUP(C168,$W$1:$X$1,2,0))</f>
        <v/>
      </c>
      <c r="R168" s="287" t="s">
        <v>11</v>
      </c>
      <c r="S168" s="287">
        <f t="shared" si="79"/>
        <v>0</v>
      </c>
      <c r="T168" s="332" t="e">
        <f>(O168+S168)/VLOOKUP(C168,$W$1:$X$1,2,0)</f>
        <v>#N/A</v>
      </c>
      <c r="U168" s="287" t="s">
        <v>11</v>
      </c>
      <c r="V168" s="333" t="b">
        <f t="shared" si="70"/>
        <v>1</v>
      </c>
      <c r="W168" s="317"/>
      <c r="X168" s="323"/>
      <c r="Y168" s="326"/>
      <c r="Z168" s="336"/>
      <c r="AB168" s="287">
        <f t="shared" si="59"/>
        <v>0</v>
      </c>
      <c r="AC168" s="287">
        <f t="shared" si="60"/>
        <v>0</v>
      </c>
      <c r="AD168" s="287">
        <f t="shared" si="61"/>
        <v>0</v>
      </c>
      <c r="AE168" s="287">
        <f t="shared" si="62"/>
        <v>0</v>
      </c>
      <c r="AF168" s="287"/>
      <c r="AG168" s="287"/>
      <c r="AH168" s="287"/>
      <c r="AI168" s="287"/>
      <c r="AJ168" s="287">
        <f t="shared" si="71"/>
        <v>0</v>
      </c>
      <c r="AK168" s="287"/>
      <c r="AL168" s="287"/>
      <c r="AM168" s="287"/>
      <c r="AN168" s="287">
        <f t="shared" si="72"/>
        <v>0</v>
      </c>
      <c r="AO168" s="332" t="str">
        <f>IF(ISERROR(AJ168/VLOOKUP(C168,$W$1:$X$1,2,0)),"",AJ168/VLOOKUP(C168,$W$1:$X$1,2,0))</f>
        <v/>
      </c>
      <c r="AP168" s="332" t="str">
        <f>IF(ISERROR(AN168/VLOOKUP(C168,$W$1:$X$1,2,0)),"",AN168/VLOOKUP(C168,$W$1:$X$1,2,0))</f>
        <v/>
      </c>
      <c r="AR168" s="287"/>
      <c r="AS168" s="287"/>
      <c r="AT168" s="287"/>
      <c r="AU168" s="288"/>
      <c r="AV168" s="287">
        <f t="shared" si="73"/>
        <v>0</v>
      </c>
      <c r="AW168" s="287">
        <f t="shared" si="74"/>
        <v>0</v>
      </c>
      <c r="AX168" s="287">
        <f t="shared" si="75"/>
        <v>0</v>
      </c>
      <c r="AY168" s="287">
        <f t="shared" si="76"/>
        <v>0</v>
      </c>
      <c r="AZ168" s="337"/>
      <c r="BA168" s="287"/>
      <c r="BB168" s="287"/>
      <c r="BC168" s="287"/>
      <c r="BD168" s="288"/>
      <c r="BE168" s="287">
        <f t="shared" si="77"/>
        <v>0</v>
      </c>
      <c r="BF168" s="287">
        <f t="shared" si="63"/>
        <v>0</v>
      </c>
      <c r="BG168" s="287">
        <f t="shared" si="64"/>
        <v>0</v>
      </c>
      <c r="BH168" s="287">
        <f t="shared" si="65"/>
        <v>0</v>
      </c>
      <c r="BJ168" s="337"/>
      <c r="DJ168" s="338"/>
    </row>
    <row r="169" spans="1:114" ht="12.75" customHeight="1" outlineLevel="1" x14ac:dyDescent="0.25">
      <c r="A169" s="328" t="str">
        <f t="shared" si="66"/>
        <v>Hotel NameSep-23</v>
      </c>
      <c r="B169" s="328" t="str">
        <f t="shared" si="67"/>
        <v>Hotel Name45184</v>
      </c>
      <c r="C169" s="329" t="s">
        <v>183</v>
      </c>
      <c r="D169" s="330" t="str">
        <f t="shared" si="68"/>
        <v>Sep-23</v>
      </c>
      <c r="E169" s="330" t="s">
        <v>52</v>
      </c>
      <c r="F169" s="330">
        <v>45184</v>
      </c>
      <c r="G169" s="331">
        <f t="shared" si="69"/>
        <v>6</v>
      </c>
      <c r="H169" s="287"/>
      <c r="I169" s="287"/>
      <c r="J169" s="287"/>
      <c r="K169" s="288">
        <f t="shared" si="78"/>
        <v>0</v>
      </c>
      <c r="L169" s="287"/>
      <c r="M169" s="287"/>
      <c r="N169" s="287"/>
      <c r="O169" s="288">
        <f t="shared" si="58"/>
        <v>0</v>
      </c>
      <c r="P169" s="332" t="str">
        <f>IF(ISERROR(K169/VLOOKUP(C169,$W$1:$X$1,2,0)),"",K169/VLOOKUP(C169,$W$1:$X$1,2,0))</f>
        <v/>
      </c>
      <c r="Q169" s="332" t="str">
        <f>IF(ISERROR(O169/VLOOKUP(C169,$W$1:$X$1,2,0)),"",O169/VLOOKUP(C169,$W$1:$X$1,2,0))</f>
        <v/>
      </c>
      <c r="R169" s="287" t="s">
        <v>11</v>
      </c>
      <c r="S169" s="287">
        <f t="shared" si="79"/>
        <v>0</v>
      </c>
      <c r="T169" s="332" t="e">
        <f>(O169+S169)/VLOOKUP(C169,$W$1:$X$1,2,0)</f>
        <v>#N/A</v>
      </c>
      <c r="U169" s="287" t="s">
        <v>11</v>
      </c>
      <c r="V169" s="333" t="b">
        <f t="shared" si="70"/>
        <v>1</v>
      </c>
      <c r="W169" s="317"/>
      <c r="X169" s="323"/>
      <c r="Y169" s="326"/>
      <c r="Z169" s="336"/>
      <c r="AB169" s="287">
        <f t="shared" si="59"/>
        <v>0</v>
      </c>
      <c r="AC169" s="287">
        <f t="shared" si="60"/>
        <v>0</v>
      </c>
      <c r="AD169" s="287">
        <f t="shared" si="61"/>
        <v>0</v>
      </c>
      <c r="AE169" s="287">
        <f t="shared" si="62"/>
        <v>0</v>
      </c>
      <c r="AF169" s="287"/>
      <c r="AG169" s="287"/>
      <c r="AH169" s="287"/>
      <c r="AI169" s="287"/>
      <c r="AJ169" s="287">
        <f t="shared" si="71"/>
        <v>0</v>
      </c>
      <c r="AK169" s="287"/>
      <c r="AL169" s="287"/>
      <c r="AM169" s="287"/>
      <c r="AN169" s="287">
        <f t="shared" si="72"/>
        <v>0</v>
      </c>
      <c r="AO169" s="332" t="str">
        <f>IF(ISERROR(AJ169/VLOOKUP(C169,$W$1:$X$1,2,0)),"",AJ169/VLOOKUP(C169,$W$1:$X$1,2,0))</f>
        <v/>
      </c>
      <c r="AP169" s="332" t="str">
        <f>IF(ISERROR(AN169/VLOOKUP(C169,$W$1:$X$1,2,0)),"",AN169/VLOOKUP(C169,$W$1:$X$1,2,0))</f>
        <v/>
      </c>
      <c r="AR169" s="287"/>
      <c r="AS169" s="287"/>
      <c r="AT169" s="287"/>
      <c r="AU169" s="288"/>
      <c r="AV169" s="287">
        <f t="shared" si="73"/>
        <v>0</v>
      </c>
      <c r="AW169" s="287">
        <f t="shared" si="74"/>
        <v>0</v>
      </c>
      <c r="AX169" s="287">
        <f t="shared" si="75"/>
        <v>0</v>
      </c>
      <c r="AY169" s="287">
        <f t="shared" si="76"/>
        <v>0</v>
      </c>
      <c r="AZ169" s="337"/>
      <c r="BA169" s="287"/>
      <c r="BB169" s="287"/>
      <c r="BC169" s="287"/>
      <c r="BD169" s="288"/>
      <c r="BE169" s="287">
        <f t="shared" si="77"/>
        <v>0</v>
      </c>
      <c r="BF169" s="287">
        <f t="shared" si="63"/>
        <v>0</v>
      </c>
      <c r="BG169" s="287">
        <f t="shared" si="64"/>
        <v>0</v>
      </c>
      <c r="BH169" s="287">
        <f t="shared" si="65"/>
        <v>0</v>
      </c>
      <c r="BJ169" s="337"/>
      <c r="DJ169" s="338"/>
    </row>
    <row r="170" spans="1:114" ht="12.75" customHeight="1" outlineLevel="1" x14ac:dyDescent="0.25">
      <c r="A170" s="328" t="str">
        <f t="shared" si="66"/>
        <v>Hotel NameSep-23</v>
      </c>
      <c r="B170" s="328" t="str">
        <f t="shared" si="67"/>
        <v>Hotel Name45185</v>
      </c>
      <c r="C170" s="329" t="s">
        <v>183</v>
      </c>
      <c r="D170" s="330" t="str">
        <f t="shared" si="68"/>
        <v>Sep-23</v>
      </c>
      <c r="E170" s="330" t="s">
        <v>52</v>
      </c>
      <c r="F170" s="330">
        <v>45185</v>
      </c>
      <c r="G170" s="331">
        <f t="shared" si="69"/>
        <v>7</v>
      </c>
      <c r="H170" s="287"/>
      <c r="I170" s="287"/>
      <c r="J170" s="287"/>
      <c r="K170" s="288">
        <f t="shared" si="78"/>
        <v>0</v>
      </c>
      <c r="L170" s="287"/>
      <c r="M170" s="287"/>
      <c r="N170" s="287"/>
      <c r="O170" s="288">
        <f t="shared" si="58"/>
        <v>0</v>
      </c>
      <c r="P170" s="332" t="str">
        <f>IF(ISERROR(K170/VLOOKUP(C170,$W$1:$X$1,2,0)),"",K170/VLOOKUP(C170,$W$1:$X$1,2,0))</f>
        <v/>
      </c>
      <c r="Q170" s="332" t="str">
        <f>IF(ISERROR(O170/VLOOKUP(C170,$W$1:$X$1,2,0)),"",O170/VLOOKUP(C170,$W$1:$X$1,2,0))</f>
        <v/>
      </c>
      <c r="R170" s="287" t="s">
        <v>11</v>
      </c>
      <c r="S170" s="287">
        <f t="shared" si="79"/>
        <v>0</v>
      </c>
      <c r="T170" s="332" t="e">
        <f>(O170+S170)/VLOOKUP(C170,$W$1:$X$1,2,0)</f>
        <v>#N/A</v>
      </c>
      <c r="U170" s="287" t="s">
        <v>11</v>
      </c>
      <c r="V170" s="333" t="b">
        <f t="shared" si="70"/>
        <v>1</v>
      </c>
      <c r="W170" s="317"/>
      <c r="X170" s="323"/>
      <c r="Y170" s="326"/>
      <c r="Z170" s="336"/>
      <c r="AB170" s="287">
        <f t="shared" si="59"/>
        <v>0</v>
      </c>
      <c r="AC170" s="287">
        <f t="shared" si="60"/>
        <v>0</v>
      </c>
      <c r="AD170" s="287">
        <f t="shared" si="61"/>
        <v>0</v>
      </c>
      <c r="AE170" s="287">
        <f t="shared" si="62"/>
        <v>0</v>
      </c>
      <c r="AF170" s="287"/>
      <c r="AG170" s="287"/>
      <c r="AH170" s="287"/>
      <c r="AI170" s="287"/>
      <c r="AJ170" s="287">
        <f t="shared" si="71"/>
        <v>0</v>
      </c>
      <c r="AK170" s="287"/>
      <c r="AL170" s="287"/>
      <c r="AM170" s="287"/>
      <c r="AN170" s="287">
        <f t="shared" si="72"/>
        <v>0</v>
      </c>
      <c r="AO170" s="332" t="str">
        <f>IF(ISERROR(AJ170/VLOOKUP(C170,$W$1:$X$1,2,0)),"",AJ170/VLOOKUP(C170,$W$1:$X$1,2,0))</f>
        <v/>
      </c>
      <c r="AP170" s="332" t="str">
        <f>IF(ISERROR(AN170/VLOOKUP(C170,$W$1:$X$1,2,0)),"",AN170/VLOOKUP(C170,$W$1:$X$1,2,0))</f>
        <v/>
      </c>
      <c r="AR170" s="287"/>
      <c r="AS170" s="287"/>
      <c r="AT170" s="287"/>
      <c r="AU170" s="288"/>
      <c r="AV170" s="287">
        <f t="shared" si="73"/>
        <v>0</v>
      </c>
      <c r="AW170" s="287">
        <f t="shared" si="74"/>
        <v>0</v>
      </c>
      <c r="AX170" s="287">
        <f t="shared" si="75"/>
        <v>0</v>
      </c>
      <c r="AY170" s="287">
        <f t="shared" si="76"/>
        <v>0</v>
      </c>
      <c r="AZ170" s="337"/>
      <c r="BA170" s="287"/>
      <c r="BB170" s="287"/>
      <c r="BC170" s="287"/>
      <c r="BD170" s="288"/>
      <c r="BE170" s="287">
        <f t="shared" si="77"/>
        <v>0</v>
      </c>
      <c r="BF170" s="287">
        <f t="shared" si="63"/>
        <v>0</v>
      </c>
      <c r="BG170" s="287">
        <f t="shared" si="64"/>
        <v>0</v>
      </c>
      <c r="BH170" s="287">
        <f t="shared" si="65"/>
        <v>0</v>
      </c>
      <c r="BJ170" s="337"/>
      <c r="DJ170" s="338"/>
    </row>
    <row r="171" spans="1:114" ht="12.75" customHeight="1" outlineLevel="1" x14ac:dyDescent="0.25">
      <c r="A171" s="328" t="str">
        <f t="shared" si="66"/>
        <v>Hotel NameSep-23</v>
      </c>
      <c r="B171" s="328" t="str">
        <f t="shared" si="67"/>
        <v>Hotel Name45186</v>
      </c>
      <c r="C171" s="329" t="s">
        <v>183</v>
      </c>
      <c r="D171" s="330" t="str">
        <f t="shared" si="68"/>
        <v>Sep-23</v>
      </c>
      <c r="E171" s="330" t="s">
        <v>52</v>
      </c>
      <c r="F171" s="330">
        <v>45186</v>
      </c>
      <c r="G171" s="331">
        <f t="shared" si="69"/>
        <v>1</v>
      </c>
      <c r="H171" s="287"/>
      <c r="I171" s="287"/>
      <c r="J171" s="287"/>
      <c r="K171" s="288">
        <f t="shared" ref="K171:K194" si="80">SUM(H171:J171)-J171</f>
        <v>0</v>
      </c>
      <c r="L171" s="287"/>
      <c r="M171" s="287"/>
      <c r="N171" s="287"/>
      <c r="O171" s="288">
        <f t="shared" si="58"/>
        <v>0</v>
      </c>
      <c r="P171" s="332" t="str">
        <f>IF(ISERROR(K171/VLOOKUP(C171,$W$1:$X$1,2,0)),"",K171/VLOOKUP(C171,$W$1:$X$1,2,0))</f>
        <v/>
      </c>
      <c r="Q171" s="332" t="str">
        <f>IF(ISERROR(O171/VLOOKUP(C171,$W$1:$X$1,2,0)),"",O171/VLOOKUP(C171,$W$1:$X$1,2,0))</f>
        <v/>
      </c>
      <c r="R171" s="287" t="s">
        <v>11</v>
      </c>
      <c r="S171" s="287">
        <f t="shared" si="79"/>
        <v>0</v>
      </c>
      <c r="T171" s="332" t="e">
        <f>(O171+S171)/VLOOKUP(C171,$W$1:$X$1,2,0)</f>
        <v>#N/A</v>
      </c>
      <c r="U171" s="287" t="s">
        <v>11</v>
      </c>
      <c r="V171" s="333" t="b">
        <f t="shared" si="70"/>
        <v>1</v>
      </c>
      <c r="W171" s="317"/>
      <c r="X171" s="323"/>
      <c r="Y171" s="326"/>
      <c r="Z171" s="336"/>
      <c r="AB171" s="287">
        <f t="shared" si="59"/>
        <v>0</v>
      </c>
      <c r="AC171" s="287">
        <f t="shared" si="60"/>
        <v>0</v>
      </c>
      <c r="AD171" s="287">
        <f t="shared" si="61"/>
        <v>0</v>
      </c>
      <c r="AE171" s="287">
        <f t="shared" si="62"/>
        <v>0</v>
      </c>
      <c r="AF171" s="287"/>
      <c r="AG171" s="287"/>
      <c r="AH171" s="287"/>
      <c r="AI171" s="287"/>
      <c r="AJ171" s="287">
        <f t="shared" si="71"/>
        <v>0</v>
      </c>
      <c r="AK171" s="287"/>
      <c r="AL171" s="287"/>
      <c r="AM171" s="287"/>
      <c r="AN171" s="287">
        <f t="shared" si="72"/>
        <v>0</v>
      </c>
      <c r="AO171" s="332" t="str">
        <f>IF(ISERROR(AJ171/VLOOKUP(C171,$W$1:$X$1,2,0)),"",AJ171/VLOOKUP(C171,$W$1:$X$1,2,0))</f>
        <v/>
      </c>
      <c r="AP171" s="332" t="str">
        <f>IF(ISERROR(AN171/VLOOKUP(C171,$W$1:$X$1,2,0)),"",AN171/VLOOKUP(C171,$W$1:$X$1,2,0))</f>
        <v/>
      </c>
      <c r="AR171" s="287"/>
      <c r="AS171" s="287"/>
      <c r="AT171" s="287"/>
      <c r="AU171" s="288"/>
      <c r="AV171" s="287">
        <f t="shared" si="73"/>
        <v>0</v>
      </c>
      <c r="AW171" s="287">
        <f t="shared" si="74"/>
        <v>0</v>
      </c>
      <c r="AX171" s="287">
        <f t="shared" si="75"/>
        <v>0</v>
      </c>
      <c r="AY171" s="287">
        <f t="shared" si="76"/>
        <v>0</v>
      </c>
      <c r="AZ171" s="337"/>
      <c r="BA171" s="287"/>
      <c r="BB171" s="287"/>
      <c r="BC171" s="287"/>
      <c r="BD171" s="288"/>
      <c r="BE171" s="287">
        <f t="shared" si="77"/>
        <v>0</v>
      </c>
      <c r="BF171" s="287">
        <f t="shared" si="63"/>
        <v>0</v>
      </c>
      <c r="BG171" s="287">
        <f t="shared" si="64"/>
        <v>0</v>
      </c>
      <c r="BH171" s="287">
        <f t="shared" si="65"/>
        <v>0</v>
      </c>
      <c r="BJ171" s="337"/>
      <c r="DJ171" s="338"/>
    </row>
    <row r="172" spans="1:114" ht="12.75" customHeight="1" outlineLevel="1" x14ac:dyDescent="0.25">
      <c r="A172" s="328" t="str">
        <f t="shared" si="66"/>
        <v>Hotel NameSep-23</v>
      </c>
      <c r="B172" s="328" t="str">
        <f t="shared" si="67"/>
        <v>Hotel Name45187</v>
      </c>
      <c r="C172" s="329" t="s">
        <v>183</v>
      </c>
      <c r="D172" s="330" t="str">
        <f t="shared" si="68"/>
        <v>Sep-23</v>
      </c>
      <c r="E172" s="330" t="s">
        <v>52</v>
      </c>
      <c r="F172" s="330">
        <v>45187</v>
      </c>
      <c r="G172" s="331">
        <f t="shared" si="69"/>
        <v>2</v>
      </c>
      <c r="H172" s="287"/>
      <c r="I172" s="287"/>
      <c r="J172" s="287"/>
      <c r="K172" s="288">
        <f t="shared" si="80"/>
        <v>0</v>
      </c>
      <c r="L172" s="287"/>
      <c r="M172" s="287"/>
      <c r="N172" s="287"/>
      <c r="O172" s="288">
        <f t="shared" si="58"/>
        <v>0</v>
      </c>
      <c r="P172" s="332" t="str">
        <f>IF(ISERROR(K172/VLOOKUP(C172,$W$1:$X$1,2,0)),"",K172/VLOOKUP(C172,$W$1:$X$1,2,0))</f>
        <v/>
      </c>
      <c r="Q172" s="332" t="str">
        <f>IF(ISERROR(O172/VLOOKUP(C172,$W$1:$X$1,2,0)),"",O172/VLOOKUP(C172,$W$1:$X$1,2,0))</f>
        <v/>
      </c>
      <c r="R172" s="287" t="s">
        <v>11</v>
      </c>
      <c r="S172" s="287">
        <f t="shared" si="79"/>
        <v>0</v>
      </c>
      <c r="T172" s="332" t="e">
        <f>(O172+S172)/VLOOKUP(C172,$W$1:$X$1,2,0)</f>
        <v>#N/A</v>
      </c>
      <c r="U172" s="287" t="s">
        <v>11</v>
      </c>
      <c r="V172" s="333" t="b">
        <f t="shared" si="70"/>
        <v>1</v>
      </c>
      <c r="W172" s="317"/>
      <c r="X172" s="323"/>
      <c r="Y172" s="326"/>
      <c r="Z172" s="336"/>
      <c r="AB172" s="287">
        <f t="shared" si="59"/>
        <v>0</v>
      </c>
      <c r="AC172" s="287">
        <f t="shared" si="60"/>
        <v>0</v>
      </c>
      <c r="AD172" s="287">
        <f t="shared" si="61"/>
        <v>0</v>
      </c>
      <c r="AE172" s="287">
        <f t="shared" si="62"/>
        <v>0</v>
      </c>
      <c r="AF172" s="287"/>
      <c r="AG172" s="287"/>
      <c r="AH172" s="287"/>
      <c r="AI172" s="287"/>
      <c r="AJ172" s="287">
        <f t="shared" si="71"/>
        <v>0</v>
      </c>
      <c r="AK172" s="287"/>
      <c r="AL172" s="287"/>
      <c r="AM172" s="287"/>
      <c r="AN172" s="287">
        <f t="shared" si="72"/>
        <v>0</v>
      </c>
      <c r="AO172" s="332" t="str">
        <f>IF(ISERROR(AJ172/VLOOKUP(C172,$W$1:$X$1,2,0)),"",AJ172/VLOOKUP(C172,$W$1:$X$1,2,0))</f>
        <v/>
      </c>
      <c r="AP172" s="332" t="str">
        <f>IF(ISERROR(AN172/VLOOKUP(C172,$W$1:$X$1,2,0)),"",AN172/VLOOKUP(C172,$W$1:$X$1,2,0))</f>
        <v/>
      </c>
      <c r="AR172" s="287"/>
      <c r="AS172" s="287"/>
      <c r="AT172" s="287"/>
      <c r="AU172" s="288"/>
      <c r="AV172" s="287">
        <f t="shared" si="73"/>
        <v>0</v>
      </c>
      <c r="AW172" s="287">
        <f t="shared" si="74"/>
        <v>0</v>
      </c>
      <c r="AX172" s="287">
        <f t="shared" si="75"/>
        <v>0</v>
      </c>
      <c r="AY172" s="287">
        <f t="shared" si="76"/>
        <v>0</v>
      </c>
      <c r="AZ172" s="337"/>
      <c r="BA172" s="287"/>
      <c r="BB172" s="287"/>
      <c r="BC172" s="287"/>
      <c r="BD172" s="288"/>
      <c r="BE172" s="287">
        <f t="shared" si="77"/>
        <v>0</v>
      </c>
      <c r="BF172" s="287">
        <f t="shared" si="63"/>
        <v>0</v>
      </c>
      <c r="BG172" s="287">
        <f t="shared" si="64"/>
        <v>0</v>
      </c>
      <c r="BH172" s="287">
        <f t="shared" si="65"/>
        <v>0</v>
      </c>
      <c r="BJ172" s="337"/>
      <c r="DJ172" s="338"/>
    </row>
    <row r="173" spans="1:114" ht="12.75" customHeight="1" outlineLevel="1" x14ac:dyDescent="0.25">
      <c r="A173" s="328" t="str">
        <f t="shared" si="66"/>
        <v>Hotel NameSep-23</v>
      </c>
      <c r="B173" s="328" t="str">
        <f t="shared" si="67"/>
        <v>Hotel Name45188</v>
      </c>
      <c r="C173" s="329" t="s">
        <v>183</v>
      </c>
      <c r="D173" s="330" t="str">
        <f t="shared" si="68"/>
        <v>Sep-23</v>
      </c>
      <c r="E173" s="330" t="s">
        <v>52</v>
      </c>
      <c r="F173" s="330">
        <v>45188</v>
      </c>
      <c r="G173" s="331">
        <f t="shared" si="69"/>
        <v>3</v>
      </c>
      <c r="H173" s="287"/>
      <c r="I173" s="287"/>
      <c r="J173" s="287"/>
      <c r="K173" s="288">
        <f t="shared" si="80"/>
        <v>0</v>
      </c>
      <c r="L173" s="287"/>
      <c r="M173" s="287"/>
      <c r="N173" s="287"/>
      <c r="O173" s="288">
        <f t="shared" si="58"/>
        <v>0</v>
      </c>
      <c r="P173" s="332" t="str">
        <f>IF(ISERROR(K173/VLOOKUP(C173,$W$1:$X$1,2,0)),"",K173/VLOOKUP(C173,$W$1:$X$1,2,0))</f>
        <v/>
      </c>
      <c r="Q173" s="332" t="str">
        <f>IF(ISERROR(O173/VLOOKUP(C173,$W$1:$X$1,2,0)),"",O173/VLOOKUP(C173,$W$1:$X$1,2,0))</f>
        <v/>
      </c>
      <c r="R173" s="287" t="s">
        <v>11</v>
      </c>
      <c r="S173" s="287">
        <f t="shared" si="79"/>
        <v>0</v>
      </c>
      <c r="T173" s="332" t="e">
        <f>(O173+S173)/VLOOKUP(C173,$W$1:$X$1,2,0)</f>
        <v>#N/A</v>
      </c>
      <c r="U173" s="287" t="s">
        <v>11</v>
      </c>
      <c r="V173" s="333" t="b">
        <f t="shared" si="70"/>
        <v>1</v>
      </c>
      <c r="W173" s="317"/>
      <c r="X173" s="323"/>
      <c r="Y173" s="326"/>
      <c r="Z173" s="336"/>
      <c r="AB173" s="287">
        <f t="shared" si="59"/>
        <v>0</v>
      </c>
      <c r="AC173" s="287">
        <f t="shared" si="60"/>
        <v>0</v>
      </c>
      <c r="AD173" s="287">
        <f t="shared" si="61"/>
        <v>0</v>
      </c>
      <c r="AE173" s="287">
        <f t="shared" si="62"/>
        <v>0</v>
      </c>
      <c r="AF173" s="287"/>
      <c r="AG173" s="287"/>
      <c r="AH173" s="287"/>
      <c r="AI173" s="287"/>
      <c r="AJ173" s="287">
        <f t="shared" si="71"/>
        <v>0</v>
      </c>
      <c r="AK173" s="287"/>
      <c r="AL173" s="287"/>
      <c r="AM173" s="287"/>
      <c r="AN173" s="287">
        <f t="shared" si="72"/>
        <v>0</v>
      </c>
      <c r="AO173" s="332" t="str">
        <f>IF(ISERROR(AJ173/VLOOKUP(C173,$W$1:$X$1,2,0)),"",AJ173/VLOOKUP(C173,$W$1:$X$1,2,0))</f>
        <v/>
      </c>
      <c r="AP173" s="332" t="str">
        <f>IF(ISERROR(AN173/VLOOKUP(C173,$W$1:$X$1,2,0)),"",AN173/VLOOKUP(C173,$W$1:$X$1,2,0))</f>
        <v/>
      </c>
      <c r="AR173" s="287"/>
      <c r="AS173" s="287"/>
      <c r="AT173" s="287"/>
      <c r="AU173" s="288"/>
      <c r="AV173" s="287">
        <f t="shared" si="73"/>
        <v>0</v>
      </c>
      <c r="AW173" s="287">
        <f t="shared" si="74"/>
        <v>0</v>
      </c>
      <c r="AX173" s="287">
        <f t="shared" si="75"/>
        <v>0</v>
      </c>
      <c r="AY173" s="287">
        <f t="shared" si="76"/>
        <v>0</v>
      </c>
      <c r="AZ173" s="337"/>
      <c r="BA173" s="287"/>
      <c r="BB173" s="287"/>
      <c r="BC173" s="287"/>
      <c r="BD173" s="288"/>
      <c r="BE173" s="287">
        <f t="shared" si="77"/>
        <v>0</v>
      </c>
      <c r="BF173" s="287">
        <f t="shared" si="63"/>
        <v>0</v>
      </c>
      <c r="BG173" s="287">
        <f t="shared" si="64"/>
        <v>0</v>
      </c>
      <c r="BH173" s="287">
        <f t="shared" si="65"/>
        <v>0</v>
      </c>
      <c r="BJ173" s="337"/>
      <c r="DJ173" s="338"/>
    </row>
    <row r="174" spans="1:114" ht="12.75" customHeight="1" outlineLevel="1" x14ac:dyDescent="0.25">
      <c r="A174" s="328" t="str">
        <f t="shared" si="66"/>
        <v>Hotel NameSep-23</v>
      </c>
      <c r="B174" s="328" t="str">
        <f t="shared" si="67"/>
        <v>Hotel Name45189</v>
      </c>
      <c r="C174" s="329" t="s">
        <v>183</v>
      </c>
      <c r="D174" s="330" t="str">
        <f t="shared" si="68"/>
        <v>Sep-23</v>
      </c>
      <c r="E174" s="330" t="s">
        <v>52</v>
      </c>
      <c r="F174" s="330">
        <v>45189</v>
      </c>
      <c r="G174" s="331">
        <f t="shared" si="69"/>
        <v>4</v>
      </c>
      <c r="H174" s="287"/>
      <c r="I174" s="287"/>
      <c r="J174" s="287"/>
      <c r="K174" s="288">
        <f t="shared" si="80"/>
        <v>0</v>
      </c>
      <c r="L174" s="287"/>
      <c r="M174" s="287"/>
      <c r="N174" s="287"/>
      <c r="O174" s="288">
        <f t="shared" si="58"/>
        <v>0</v>
      </c>
      <c r="P174" s="332" t="str">
        <f>IF(ISERROR(K174/VLOOKUP(C174,$W$1:$X$1,2,0)),"",K174/VLOOKUP(C174,$W$1:$X$1,2,0))</f>
        <v/>
      </c>
      <c r="Q174" s="332" t="str">
        <f>IF(ISERROR(O174/VLOOKUP(C174,$W$1:$X$1,2,0)),"",O174/VLOOKUP(C174,$W$1:$X$1,2,0))</f>
        <v/>
      </c>
      <c r="R174" s="287" t="s">
        <v>11</v>
      </c>
      <c r="S174" s="287">
        <f t="shared" si="79"/>
        <v>0</v>
      </c>
      <c r="T174" s="332" t="e">
        <f>(O174+S174)/VLOOKUP(C174,$W$1:$X$1,2,0)</f>
        <v>#N/A</v>
      </c>
      <c r="U174" s="287" t="s">
        <v>11</v>
      </c>
      <c r="V174" s="333" t="b">
        <f t="shared" si="70"/>
        <v>1</v>
      </c>
      <c r="W174" s="317"/>
      <c r="X174" s="323"/>
      <c r="Y174" s="326"/>
      <c r="Z174" s="336"/>
      <c r="AB174" s="287">
        <f t="shared" si="59"/>
        <v>0</v>
      </c>
      <c r="AC174" s="287">
        <f t="shared" si="60"/>
        <v>0</v>
      </c>
      <c r="AD174" s="287">
        <f t="shared" si="61"/>
        <v>0</v>
      </c>
      <c r="AE174" s="287">
        <f t="shared" si="62"/>
        <v>0</v>
      </c>
      <c r="AF174" s="287"/>
      <c r="AG174" s="287"/>
      <c r="AH174" s="287"/>
      <c r="AI174" s="287"/>
      <c r="AJ174" s="287">
        <f t="shared" si="71"/>
        <v>0</v>
      </c>
      <c r="AK174" s="287"/>
      <c r="AL174" s="287"/>
      <c r="AM174" s="287"/>
      <c r="AN174" s="287">
        <f t="shared" si="72"/>
        <v>0</v>
      </c>
      <c r="AO174" s="332" t="str">
        <f>IF(ISERROR(AJ174/VLOOKUP(C174,$W$1:$X$1,2,0)),"",AJ174/VLOOKUP(C174,$W$1:$X$1,2,0))</f>
        <v/>
      </c>
      <c r="AP174" s="332" t="str">
        <f>IF(ISERROR(AN174/VLOOKUP(C174,$W$1:$X$1,2,0)),"",AN174/VLOOKUP(C174,$W$1:$X$1,2,0))</f>
        <v/>
      </c>
      <c r="AR174" s="287"/>
      <c r="AS174" s="287"/>
      <c r="AT174" s="287"/>
      <c r="AU174" s="288"/>
      <c r="AV174" s="287">
        <f t="shared" si="73"/>
        <v>0</v>
      </c>
      <c r="AW174" s="287">
        <f t="shared" si="74"/>
        <v>0</v>
      </c>
      <c r="AX174" s="287">
        <f t="shared" si="75"/>
        <v>0</v>
      </c>
      <c r="AY174" s="287">
        <f t="shared" si="76"/>
        <v>0</v>
      </c>
      <c r="AZ174" s="337"/>
      <c r="BA174" s="287"/>
      <c r="BB174" s="287"/>
      <c r="BC174" s="287"/>
      <c r="BD174" s="288"/>
      <c r="BE174" s="287">
        <f t="shared" si="77"/>
        <v>0</v>
      </c>
      <c r="BF174" s="287">
        <f t="shared" si="63"/>
        <v>0</v>
      </c>
      <c r="BG174" s="287">
        <f t="shared" si="64"/>
        <v>0</v>
      </c>
      <c r="BH174" s="287">
        <f t="shared" si="65"/>
        <v>0</v>
      </c>
      <c r="BJ174" s="337"/>
      <c r="DJ174" s="338"/>
    </row>
    <row r="175" spans="1:114" ht="12.75" customHeight="1" outlineLevel="1" x14ac:dyDescent="0.25">
      <c r="A175" s="328" t="str">
        <f t="shared" si="66"/>
        <v>Hotel NameSep-23</v>
      </c>
      <c r="B175" s="328" t="str">
        <f t="shared" si="67"/>
        <v>Hotel Name45190</v>
      </c>
      <c r="C175" s="329" t="s">
        <v>183</v>
      </c>
      <c r="D175" s="330" t="str">
        <f t="shared" si="68"/>
        <v>Sep-23</v>
      </c>
      <c r="E175" s="330" t="s">
        <v>52</v>
      </c>
      <c r="F175" s="330">
        <v>45190</v>
      </c>
      <c r="G175" s="331">
        <f t="shared" si="69"/>
        <v>5</v>
      </c>
      <c r="H175" s="287"/>
      <c r="I175" s="287"/>
      <c r="J175" s="287"/>
      <c r="K175" s="288">
        <f t="shared" si="80"/>
        <v>0</v>
      </c>
      <c r="L175" s="287"/>
      <c r="M175" s="287"/>
      <c r="N175" s="287"/>
      <c r="O175" s="288">
        <f t="shared" si="58"/>
        <v>0</v>
      </c>
      <c r="P175" s="332" t="str">
        <f>IF(ISERROR(K175/VLOOKUP(C175,$W$1:$X$1,2,0)),"",K175/VLOOKUP(C175,$W$1:$X$1,2,0))</f>
        <v/>
      </c>
      <c r="Q175" s="332" t="str">
        <f>IF(ISERROR(O175/VLOOKUP(C175,$W$1:$X$1,2,0)),"",O175/VLOOKUP(C175,$W$1:$X$1,2,0))</f>
        <v/>
      </c>
      <c r="R175" s="287" t="s">
        <v>11</v>
      </c>
      <c r="S175" s="287">
        <f t="shared" si="79"/>
        <v>0</v>
      </c>
      <c r="T175" s="332" t="e">
        <f>(O175+S175)/VLOOKUP(C175,$W$1:$X$1,2,0)</f>
        <v>#N/A</v>
      </c>
      <c r="U175" s="287" t="s">
        <v>11</v>
      </c>
      <c r="V175" s="333" t="b">
        <f t="shared" si="70"/>
        <v>1</v>
      </c>
      <c r="W175" s="317"/>
      <c r="X175" s="323"/>
      <c r="Y175" s="326"/>
      <c r="Z175" s="336"/>
      <c r="AB175" s="287">
        <f t="shared" si="59"/>
        <v>0</v>
      </c>
      <c r="AC175" s="287">
        <f t="shared" si="60"/>
        <v>0</v>
      </c>
      <c r="AD175" s="287">
        <f t="shared" si="61"/>
        <v>0</v>
      </c>
      <c r="AE175" s="287">
        <f t="shared" si="62"/>
        <v>0</v>
      </c>
      <c r="AF175" s="287"/>
      <c r="AG175" s="287"/>
      <c r="AH175" s="287"/>
      <c r="AI175" s="287"/>
      <c r="AJ175" s="287">
        <f t="shared" si="71"/>
        <v>0</v>
      </c>
      <c r="AK175" s="287"/>
      <c r="AL175" s="287"/>
      <c r="AM175" s="287"/>
      <c r="AN175" s="287">
        <f t="shared" si="72"/>
        <v>0</v>
      </c>
      <c r="AO175" s="332" t="str">
        <f>IF(ISERROR(AJ175/VLOOKUP(C175,$W$1:$X$1,2,0)),"",AJ175/VLOOKUP(C175,$W$1:$X$1,2,0))</f>
        <v/>
      </c>
      <c r="AP175" s="332" t="str">
        <f>IF(ISERROR(AN175/VLOOKUP(C175,$W$1:$X$1,2,0)),"",AN175/VLOOKUP(C175,$W$1:$X$1,2,0))</f>
        <v/>
      </c>
      <c r="AR175" s="287"/>
      <c r="AS175" s="287"/>
      <c r="AT175" s="287"/>
      <c r="AU175" s="288"/>
      <c r="AV175" s="287">
        <f t="shared" si="73"/>
        <v>0</v>
      </c>
      <c r="AW175" s="287">
        <f t="shared" si="74"/>
        <v>0</v>
      </c>
      <c r="AX175" s="287">
        <f t="shared" si="75"/>
        <v>0</v>
      </c>
      <c r="AY175" s="287">
        <f t="shared" si="76"/>
        <v>0</v>
      </c>
      <c r="AZ175" s="337"/>
      <c r="BA175" s="287"/>
      <c r="BB175" s="287"/>
      <c r="BC175" s="287"/>
      <c r="BD175" s="288"/>
      <c r="BE175" s="287">
        <f t="shared" si="77"/>
        <v>0</v>
      </c>
      <c r="BF175" s="287">
        <f t="shared" si="63"/>
        <v>0</v>
      </c>
      <c r="BG175" s="287">
        <f t="shared" si="64"/>
        <v>0</v>
      </c>
      <c r="BH175" s="287">
        <f t="shared" si="65"/>
        <v>0</v>
      </c>
      <c r="BJ175" s="337"/>
      <c r="DJ175" s="338"/>
    </row>
    <row r="176" spans="1:114" ht="12.75" customHeight="1" outlineLevel="1" x14ac:dyDescent="0.25">
      <c r="A176" s="328" t="str">
        <f t="shared" si="66"/>
        <v>Hotel NameSep-23</v>
      </c>
      <c r="B176" s="328" t="str">
        <f t="shared" si="67"/>
        <v>Hotel Name45191</v>
      </c>
      <c r="C176" s="329" t="s">
        <v>183</v>
      </c>
      <c r="D176" s="330" t="str">
        <f t="shared" si="68"/>
        <v>Sep-23</v>
      </c>
      <c r="E176" s="330" t="s">
        <v>52</v>
      </c>
      <c r="F176" s="330">
        <v>45191</v>
      </c>
      <c r="G176" s="331">
        <f t="shared" si="69"/>
        <v>6</v>
      </c>
      <c r="H176" s="287"/>
      <c r="I176" s="287"/>
      <c r="J176" s="287"/>
      <c r="K176" s="288">
        <f t="shared" si="80"/>
        <v>0</v>
      </c>
      <c r="L176" s="287"/>
      <c r="M176" s="287"/>
      <c r="N176" s="287"/>
      <c r="O176" s="288">
        <f t="shared" si="58"/>
        <v>0</v>
      </c>
      <c r="P176" s="332" t="str">
        <f>IF(ISERROR(K176/VLOOKUP(C176,$W$1:$X$1,2,0)),"",K176/VLOOKUP(C176,$W$1:$X$1,2,0))</f>
        <v/>
      </c>
      <c r="Q176" s="332" t="str">
        <f>IF(ISERROR(O176/VLOOKUP(C176,$W$1:$X$1,2,0)),"",O176/VLOOKUP(C176,$W$1:$X$1,2,0))</f>
        <v/>
      </c>
      <c r="R176" s="287" t="s">
        <v>11</v>
      </c>
      <c r="S176" s="287">
        <f t="shared" si="79"/>
        <v>0</v>
      </c>
      <c r="T176" s="332" t="e">
        <f>(O176+S176)/VLOOKUP(C176,$W$1:$X$1,2,0)</f>
        <v>#N/A</v>
      </c>
      <c r="U176" s="287" t="s">
        <v>11</v>
      </c>
      <c r="V176" s="333" t="b">
        <f t="shared" si="70"/>
        <v>1</v>
      </c>
      <c r="W176" s="317"/>
      <c r="X176" s="323"/>
      <c r="Y176" s="326"/>
      <c r="Z176" s="336"/>
      <c r="AB176" s="287">
        <f t="shared" si="59"/>
        <v>0</v>
      </c>
      <c r="AC176" s="287">
        <f t="shared" si="60"/>
        <v>0</v>
      </c>
      <c r="AD176" s="287">
        <f t="shared" si="61"/>
        <v>0</v>
      </c>
      <c r="AE176" s="287">
        <f t="shared" si="62"/>
        <v>0</v>
      </c>
      <c r="AF176" s="287"/>
      <c r="AG176" s="287"/>
      <c r="AH176" s="287"/>
      <c r="AI176" s="287"/>
      <c r="AJ176" s="287">
        <f t="shared" si="71"/>
        <v>0</v>
      </c>
      <c r="AK176" s="287"/>
      <c r="AL176" s="287"/>
      <c r="AM176" s="287"/>
      <c r="AN176" s="287">
        <f t="shared" si="72"/>
        <v>0</v>
      </c>
      <c r="AO176" s="332" t="str">
        <f>IF(ISERROR(AJ176/VLOOKUP(C176,$W$1:$X$1,2,0)),"",AJ176/VLOOKUP(C176,$W$1:$X$1,2,0))</f>
        <v/>
      </c>
      <c r="AP176" s="332" t="str">
        <f>IF(ISERROR(AN176/VLOOKUP(C176,$W$1:$X$1,2,0)),"",AN176/VLOOKUP(C176,$W$1:$X$1,2,0))</f>
        <v/>
      </c>
      <c r="AR176" s="287"/>
      <c r="AS176" s="287"/>
      <c r="AT176" s="287"/>
      <c r="AU176" s="288"/>
      <c r="AV176" s="287">
        <f t="shared" si="73"/>
        <v>0</v>
      </c>
      <c r="AW176" s="287">
        <f t="shared" si="74"/>
        <v>0</v>
      </c>
      <c r="AX176" s="287">
        <f t="shared" si="75"/>
        <v>0</v>
      </c>
      <c r="AY176" s="287">
        <f t="shared" si="76"/>
        <v>0</v>
      </c>
      <c r="AZ176" s="337"/>
      <c r="BA176" s="287"/>
      <c r="BB176" s="287"/>
      <c r="BC176" s="287"/>
      <c r="BD176" s="288"/>
      <c r="BE176" s="287">
        <f t="shared" si="77"/>
        <v>0</v>
      </c>
      <c r="BF176" s="287">
        <f t="shared" si="63"/>
        <v>0</v>
      </c>
      <c r="BG176" s="287">
        <f t="shared" si="64"/>
        <v>0</v>
      </c>
      <c r="BH176" s="287">
        <f t="shared" si="65"/>
        <v>0</v>
      </c>
      <c r="BJ176" s="337"/>
      <c r="DJ176" s="338"/>
    </row>
    <row r="177" spans="1:114" ht="12.75" customHeight="1" outlineLevel="1" x14ac:dyDescent="0.25">
      <c r="A177" s="328" t="str">
        <f t="shared" si="66"/>
        <v>Hotel NameSep-23</v>
      </c>
      <c r="B177" s="328" t="str">
        <f t="shared" si="67"/>
        <v>Hotel Name45192</v>
      </c>
      <c r="C177" s="329" t="s">
        <v>183</v>
      </c>
      <c r="D177" s="330" t="str">
        <f t="shared" si="68"/>
        <v>Sep-23</v>
      </c>
      <c r="E177" s="330" t="s">
        <v>52</v>
      </c>
      <c r="F177" s="330">
        <v>45192</v>
      </c>
      <c r="G177" s="331">
        <f t="shared" si="69"/>
        <v>7</v>
      </c>
      <c r="H177" s="287"/>
      <c r="I177" s="287"/>
      <c r="J177" s="287"/>
      <c r="K177" s="288">
        <f t="shared" si="80"/>
        <v>0</v>
      </c>
      <c r="L177" s="287"/>
      <c r="M177" s="287"/>
      <c r="N177" s="287"/>
      <c r="O177" s="288">
        <f t="shared" si="58"/>
        <v>0</v>
      </c>
      <c r="P177" s="332" t="str">
        <f>IF(ISERROR(K177/VLOOKUP(C177,$W$1:$X$1,2,0)),"",K177/VLOOKUP(C177,$W$1:$X$1,2,0))</f>
        <v/>
      </c>
      <c r="Q177" s="332" t="str">
        <f>IF(ISERROR(O177/VLOOKUP(C177,$W$1:$X$1,2,0)),"",O177/VLOOKUP(C177,$W$1:$X$1,2,0))</f>
        <v/>
      </c>
      <c r="R177" s="287" t="s">
        <v>11</v>
      </c>
      <c r="S177" s="287">
        <f t="shared" si="79"/>
        <v>0</v>
      </c>
      <c r="T177" s="332" t="e">
        <f>(O177+S177)/VLOOKUP(C177,$W$1:$X$1,2,0)</f>
        <v>#N/A</v>
      </c>
      <c r="U177" s="287" t="s">
        <v>11</v>
      </c>
      <c r="V177" s="333" t="b">
        <f t="shared" si="70"/>
        <v>1</v>
      </c>
      <c r="W177" s="317"/>
      <c r="X177" s="323"/>
      <c r="Y177" s="326"/>
      <c r="Z177" s="336"/>
      <c r="AB177" s="287">
        <f t="shared" si="59"/>
        <v>0</v>
      </c>
      <c r="AC177" s="287">
        <f t="shared" si="60"/>
        <v>0</v>
      </c>
      <c r="AD177" s="287">
        <f t="shared" si="61"/>
        <v>0</v>
      </c>
      <c r="AE177" s="287">
        <f t="shared" si="62"/>
        <v>0</v>
      </c>
      <c r="AF177" s="287"/>
      <c r="AG177" s="287"/>
      <c r="AH177" s="287"/>
      <c r="AI177" s="287"/>
      <c r="AJ177" s="287">
        <f t="shared" si="71"/>
        <v>0</v>
      </c>
      <c r="AK177" s="287"/>
      <c r="AL177" s="287"/>
      <c r="AM177" s="287"/>
      <c r="AN177" s="287">
        <f t="shared" si="72"/>
        <v>0</v>
      </c>
      <c r="AO177" s="332" t="str">
        <f>IF(ISERROR(AJ177/VLOOKUP(C177,$W$1:$X$1,2,0)),"",AJ177/VLOOKUP(C177,$W$1:$X$1,2,0))</f>
        <v/>
      </c>
      <c r="AP177" s="332" t="str">
        <f>IF(ISERROR(AN177/VLOOKUP(C177,$W$1:$X$1,2,0)),"",AN177/VLOOKUP(C177,$W$1:$X$1,2,0))</f>
        <v/>
      </c>
      <c r="AR177" s="287"/>
      <c r="AS177" s="287"/>
      <c r="AT177" s="287"/>
      <c r="AU177" s="288"/>
      <c r="AV177" s="287">
        <f t="shared" si="73"/>
        <v>0</v>
      </c>
      <c r="AW177" s="287">
        <f t="shared" si="74"/>
        <v>0</v>
      </c>
      <c r="AX177" s="287">
        <f t="shared" si="75"/>
        <v>0</v>
      </c>
      <c r="AY177" s="287">
        <f t="shared" si="76"/>
        <v>0</v>
      </c>
      <c r="AZ177" s="337"/>
      <c r="BA177" s="287"/>
      <c r="BB177" s="287"/>
      <c r="BC177" s="287"/>
      <c r="BD177" s="288"/>
      <c r="BE177" s="287">
        <f t="shared" si="77"/>
        <v>0</v>
      </c>
      <c r="BF177" s="287">
        <f t="shared" si="63"/>
        <v>0</v>
      </c>
      <c r="BG177" s="287">
        <f t="shared" si="64"/>
        <v>0</v>
      </c>
      <c r="BH177" s="287">
        <f t="shared" si="65"/>
        <v>0</v>
      </c>
      <c r="BJ177" s="337"/>
      <c r="DJ177" s="338"/>
    </row>
    <row r="178" spans="1:114" ht="12.75" customHeight="1" outlineLevel="1" x14ac:dyDescent="0.25">
      <c r="A178" s="328" t="str">
        <f t="shared" si="66"/>
        <v>Hotel NameSep-23</v>
      </c>
      <c r="B178" s="328" t="str">
        <f t="shared" si="67"/>
        <v>Hotel Name45193</v>
      </c>
      <c r="C178" s="329" t="s">
        <v>183</v>
      </c>
      <c r="D178" s="330" t="str">
        <f t="shared" si="68"/>
        <v>Sep-23</v>
      </c>
      <c r="E178" s="330" t="s">
        <v>52</v>
      </c>
      <c r="F178" s="330">
        <v>45193</v>
      </c>
      <c r="G178" s="331">
        <f t="shared" si="69"/>
        <v>1</v>
      </c>
      <c r="H178" s="287"/>
      <c r="I178" s="287"/>
      <c r="J178" s="287"/>
      <c r="K178" s="288">
        <f t="shared" si="80"/>
        <v>0</v>
      </c>
      <c r="L178" s="287"/>
      <c r="M178" s="287"/>
      <c r="N178" s="287"/>
      <c r="O178" s="288">
        <f t="shared" si="58"/>
        <v>0</v>
      </c>
      <c r="P178" s="332" t="str">
        <f>IF(ISERROR(K178/VLOOKUP(C178,$W$1:$X$1,2,0)),"",K178/VLOOKUP(C178,$W$1:$X$1,2,0))</f>
        <v/>
      </c>
      <c r="Q178" s="332" t="str">
        <f>IF(ISERROR(O178/VLOOKUP(C178,$W$1:$X$1,2,0)),"",O178/VLOOKUP(C178,$W$1:$X$1,2,0))</f>
        <v/>
      </c>
      <c r="R178" s="287" t="s">
        <v>11</v>
      </c>
      <c r="S178" s="287">
        <f t="shared" si="79"/>
        <v>0</v>
      </c>
      <c r="T178" s="332" t="e">
        <f>(O178+S178)/VLOOKUP(C178,$W$1:$X$1,2,0)</f>
        <v>#N/A</v>
      </c>
      <c r="U178" s="287" t="s">
        <v>11</v>
      </c>
      <c r="V178" s="333" t="b">
        <f t="shared" si="70"/>
        <v>1</v>
      </c>
      <c r="W178" s="317"/>
      <c r="X178" s="323"/>
      <c r="Y178" s="326"/>
      <c r="Z178" s="336"/>
      <c r="AB178" s="287">
        <f t="shared" si="59"/>
        <v>0</v>
      </c>
      <c r="AC178" s="287">
        <f t="shared" si="60"/>
        <v>0</v>
      </c>
      <c r="AD178" s="287">
        <f t="shared" si="61"/>
        <v>0</v>
      </c>
      <c r="AE178" s="287">
        <f t="shared" si="62"/>
        <v>0</v>
      </c>
      <c r="AF178" s="287"/>
      <c r="AG178" s="287"/>
      <c r="AH178" s="287"/>
      <c r="AI178" s="287"/>
      <c r="AJ178" s="287">
        <f t="shared" si="71"/>
        <v>0</v>
      </c>
      <c r="AK178" s="287"/>
      <c r="AL178" s="287"/>
      <c r="AM178" s="287"/>
      <c r="AN178" s="287">
        <f t="shared" si="72"/>
        <v>0</v>
      </c>
      <c r="AO178" s="332" t="str">
        <f>IF(ISERROR(AJ178/VLOOKUP(C178,$W$1:$X$1,2,0)),"",AJ178/VLOOKUP(C178,$W$1:$X$1,2,0))</f>
        <v/>
      </c>
      <c r="AP178" s="332" t="str">
        <f>IF(ISERROR(AN178/VLOOKUP(C178,$W$1:$X$1,2,0)),"",AN178/VLOOKUP(C178,$W$1:$X$1,2,0))</f>
        <v/>
      </c>
      <c r="AR178" s="287"/>
      <c r="AS178" s="287"/>
      <c r="AT178" s="287"/>
      <c r="AU178" s="288"/>
      <c r="AV178" s="287">
        <f t="shared" si="73"/>
        <v>0</v>
      </c>
      <c r="AW178" s="287">
        <f t="shared" si="74"/>
        <v>0</v>
      </c>
      <c r="AX178" s="287">
        <f t="shared" si="75"/>
        <v>0</v>
      </c>
      <c r="AY178" s="287">
        <f t="shared" si="76"/>
        <v>0</v>
      </c>
      <c r="AZ178" s="337"/>
      <c r="BA178" s="287"/>
      <c r="BB178" s="287"/>
      <c r="BC178" s="287"/>
      <c r="BD178" s="288"/>
      <c r="BE178" s="287">
        <f t="shared" si="77"/>
        <v>0</v>
      </c>
      <c r="BF178" s="287">
        <f t="shared" si="63"/>
        <v>0</v>
      </c>
      <c r="BG178" s="287">
        <f t="shared" si="64"/>
        <v>0</v>
      </c>
      <c r="BH178" s="287">
        <f t="shared" si="65"/>
        <v>0</v>
      </c>
      <c r="BJ178" s="337"/>
      <c r="DJ178" s="338"/>
    </row>
    <row r="179" spans="1:114" ht="12.75" customHeight="1" outlineLevel="1" x14ac:dyDescent="0.25">
      <c r="A179" s="328" t="str">
        <f t="shared" si="66"/>
        <v>Hotel NameSep-23</v>
      </c>
      <c r="B179" s="328" t="str">
        <f t="shared" si="67"/>
        <v>Hotel Name45194</v>
      </c>
      <c r="C179" s="329" t="s">
        <v>183</v>
      </c>
      <c r="D179" s="330" t="str">
        <f t="shared" si="68"/>
        <v>Sep-23</v>
      </c>
      <c r="E179" s="330" t="s">
        <v>52</v>
      </c>
      <c r="F179" s="330">
        <v>45194</v>
      </c>
      <c r="G179" s="331">
        <f t="shared" si="69"/>
        <v>2</v>
      </c>
      <c r="H179" s="287"/>
      <c r="I179" s="287"/>
      <c r="J179" s="287"/>
      <c r="K179" s="288">
        <f t="shared" si="80"/>
        <v>0</v>
      </c>
      <c r="L179" s="287"/>
      <c r="M179" s="287"/>
      <c r="N179" s="287"/>
      <c r="O179" s="288">
        <f t="shared" si="58"/>
        <v>0</v>
      </c>
      <c r="P179" s="332" t="str">
        <f>IF(ISERROR(K179/VLOOKUP(C179,$W$1:$X$1,2,0)),"",K179/VLOOKUP(C179,$W$1:$X$1,2,0))</f>
        <v/>
      </c>
      <c r="Q179" s="332" t="str">
        <f>IF(ISERROR(O179/VLOOKUP(C179,$W$1:$X$1,2,0)),"",O179/VLOOKUP(C179,$W$1:$X$1,2,0))</f>
        <v/>
      </c>
      <c r="R179" s="287" t="s">
        <v>11</v>
      </c>
      <c r="S179" s="287">
        <f t="shared" si="79"/>
        <v>0</v>
      </c>
      <c r="T179" s="332" t="e">
        <f>(O179+S179)/VLOOKUP(C179,$W$1:$X$1,2,0)</f>
        <v>#N/A</v>
      </c>
      <c r="U179" s="287" t="s">
        <v>11</v>
      </c>
      <c r="V179" s="333" t="b">
        <f t="shared" si="70"/>
        <v>1</v>
      </c>
      <c r="W179" s="317"/>
      <c r="X179" s="323"/>
      <c r="Y179" s="326"/>
      <c r="Z179" s="336"/>
      <c r="AB179" s="287">
        <f t="shared" si="59"/>
        <v>0</v>
      </c>
      <c r="AC179" s="287">
        <f t="shared" si="60"/>
        <v>0</v>
      </c>
      <c r="AD179" s="287">
        <f t="shared" si="61"/>
        <v>0</v>
      </c>
      <c r="AE179" s="287">
        <f t="shared" si="62"/>
        <v>0</v>
      </c>
      <c r="AF179" s="287"/>
      <c r="AG179" s="287"/>
      <c r="AH179" s="287"/>
      <c r="AI179" s="287"/>
      <c r="AJ179" s="287">
        <f t="shared" si="71"/>
        <v>0</v>
      </c>
      <c r="AK179" s="287"/>
      <c r="AL179" s="287"/>
      <c r="AM179" s="287"/>
      <c r="AN179" s="287">
        <f t="shared" si="72"/>
        <v>0</v>
      </c>
      <c r="AO179" s="332" t="str">
        <f>IF(ISERROR(AJ179/VLOOKUP(C179,$W$1:$X$1,2,0)),"",AJ179/VLOOKUP(C179,$W$1:$X$1,2,0))</f>
        <v/>
      </c>
      <c r="AP179" s="332" t="str">
        <f>IF(ISERROR(AN179/VLOOKUP(C179,$W$1:$X$1,2,0)),"",AN179/VLOOKUP(C179,$W$1:$X$1,2,0))</f>
        <v/>
      </c>
      <c r="AR179" s="287"/>
      <c r="AS179" s="287"/>
      <c r="AT179" s="287"/>
      <c r="AU179" s="288"/>
      <c r="AV179" s="287">
        <f t="shared" si="73"/>
        <v>0</v>
      </c>
      <c r="AW179" s="287">
        <f t="shared" si="74"/>
        <v>0</v>
      </c>
      <c r="AX179" s="287">
        <f t="shared" si="75"/>
        <v>0</v>
      </c>
      <c r="AY179" s="287">
        <f t="shared" si="76"/>
        <v>0</v>
      </c>
      <c r="AZ179" s="337"/>
      <c r="BA179" s="287"/>
      <c r="BB179" s="287"/>
      <c r="BC179" s="287"/>
      <c r="BD179" s="288"/>
      <c r="BE179" s="287">
        <f t="shared" si="77"/>
        <v>0</v>
      </c>
      <c r="BF179" s="287">
        <f t="shared" si="63"/>
        <v>0</v>
      </c>
      <c r="BG179" s="287">
        <f t="shared" si="64"/>
        <v>0</v>
      </c>
      <c r="BH179" s="287">
        <f t="shared" si="65"/>
        <v>0</v>
      </c>
      <c r="BJ179" s="337"/>
      <c r="DJ179" s="338"/>
    </row>
    <row r="180" spans="1:114" ht="12.75" customHeight="1" outlineLevel="1" x14ac:dyDescent="0.25">
      <c r="A180" s="328" t="str">
        <f t="shared" si="66"/>
        <v>Hotel NameSep-23</v>
      </c>
      <c r="B180" s="328" t="str">
        <f t="shared" si="67"/>
        <v>Hotel Name45195</v>
      </c>
      <c r="C180" s="329" t="s">
        <v>183</v>
      </c>
      <c r="D180" s="330" t="str">
        <f t="shared" si="68"/>
        <v>Sep-23</v>
      </c>
      <c r="E180" s="330" t="s">
        <v>52</v>
      </c>
      <c r="F180" s="330">
        <v>45195</v>
      </c>
      <c r="G180" s="331">
        <f t="shared" si="69"/>
        <v>3</v>
      </c>
      <c r="H180" s="287"/>
      <c r="I180" s="287"/>
      <c r="J180" s="287"/>
      <c r="K180" s="288">
        <f t="shared" si="80"/>
        <v>0</v>
      </c>
      <c r="L180" s="287"/>
      <c r="M180" s="287"/>
      <c r="N180" s="287"/>
      <c r="O180" s="288">
        <f t="shared" si="58"/>
        <v>0</v>
      </c>
      <c r="P180" s="332" t="str">
        <f>IF(ISERROR(K180/VLOOKUP(C180,$W$1:$X$1,2,0)),"",K180/VLOOKUP(C180,$W$1:$X$1,2,0))</f>
        <v/>
      </c>
      <c r="Q180" s="332" t="str">
        <f>IF(ISERROR(O180/VLOOKUP(C180,$W$1:$X$1,2,0)),"",O180/VLOOKUP(C180,$W$1:$X$1,2,0))</f>
        <v/>
      </c>
      <c r="R180" s="287" t="s">
        <v>11</v>
      </c>
      <c r="S180" s="287">
        <f t="shared" si="79"/>
        <v>0</v>
      </c>
      <c r="T180" s="332" t="e">
        <f>(O180+S180)/VLOOKUP(C180,$W$1:$X$1,2,0)</f>
        <v>#N/A</v>
      </c>
      <c r="U180" s="287" t="s">
        <v>11</v>
      </c>
      <c r="V180" s="333" t="b">
        <f t="shared" si="70"/>
        <v>1</v>
      </c>
      <c r="W180" s="317"/>
      <c r="X180" s="323"/>
      <c r="Y180" s="326"/>
      <c r="Z180" s="336"/>
      <c r="AB180" s="287">
        <f t="shared" si="59"/>
        <v>0</v>
      </c>
      <c r="AC180" s="287">
        <f t="shared" si="60"/>
        <v>0</v>
      </c>
      <c r="AD180" s="287">
        <f t="shared" si="61"/>
        <v>0</v>
      </c>
      <c r="AE180" s="287">
        <f t="shared" si="62"/>
        <v>0</v>
      </c>
      <c r="AF180" s="287"/>
      <c r="AG180" s="287"/>
      <c r="AH180" s="287"/>
      <c r="AI180" s="287"/>
      <c r="AJ180" s="287">
        <f t="shared" si="71"/>
        <v>0</v>
      </c>
      <c r="AK180" s="287"/>
      <c r="AL180" s="287"/>
      <c r="AM180" s="287"/>
      <c r="AN180" s="287">
        <f t="shared" si="72"/>
        <v>0</v>
      </c>
      <c r="AO180" s="332" t="str">
        <f>IF(ISERROR(AJ180/VLOOKUP(C180,$W$1:$X$1,2,0)),"",AJ180/VLOOKUP(C180,$W$1:$X$1,2,0))</f>
        <v/>
      </c>
      <c r="AP180" s="332" t="str">
        <f>IF(ISERROR(AN180/VLOOKUP(C180,$W$1:$X$1,2,0)),"",AN180/VLOOKUP(C180,$W$1:$X$1,2,0))</f>
        <v/>
      </c>
      <c r="AR180" s="287"/>
      <c r="AS180" s="287"/>
      <c r="AT180" s="287"/>
      <c r="AU180" s="288"/>
      <c r="AV180" s="287">
        <f t="shared" si="73"/>
        <v>0</v>
      </c>
      <c r="AW180" s="287">
        <f t="shared" si="74"/>
        <v>0</v>
      </c>
      <c r="AX180" s="287">
        <f t="shared" si="75"/>
        <v>0</v>
      </c>
      <c r="AY180" s="287">
        <f t="shared" si="76"/>
        <v>0</v>
      </c>
      <c r="AZ180" s="337"/>
      <c r="BA180" s="287"/>
      <c r="BB180" s="287"/>
      <c r="BC180" s="287"/>
      <c r="BD180" s="288"/>
      <c r="BE180" s="287">
        <f t="shared" si="77"/>
        <v>0</v>
      </c>
      <c r="BF180" s="287">
        <f t="shared" si="63"/>
        <v>0</v>
      </c>
      <c r="BG180" s="287">
        <f t="shared" si="64"/>
        <v>0</v>
      </c>
      <c r="BH180" s="287">
        <f t="shared" si="65"/>
        <v>0</v>
      </c>
      <c r="BJ180" s="337"/>
      <c r="DJ180" s="338"/>
    </row>
    <row r="181" spans="1:114" ht="12.75" customHeight="1" outlineLevel="1" x14ac:dyDescent="0.25">
      <c r="A181" s="328" t="str">
        <f t="shared" si="66"/>
        <v>Hotel NameSep-23</v>
      </c>
      <c r="B181" s="328" t="str">
        <f t="shared" si="67"/>
        <v>Hotel Name45196</v>
      </c>
      <c r="C181" s="329" t="s">
        <v>183</v>
      </c>
      <c r="D181" s="330" t="str">
        <f t="shared" si="68"/>
        <v>Sep-23</v>
      </c>
      <c r="E181" s="330" t="s">
        <v>52</v>
      </c>
      <c r="F181" s="330">
        <v>45196</v>
      </c>
      <c r="G181" s="331">
        <f t="shared" si="69"/>
        <v>4</v>
      </c>
      <c r="H181" s="287"/>
      <c r="I181" s="287"/>
      <c r="J181" s="287"/>
      <c r="K181" s="288">
        <f t="shared" si="80"/>
        <v>0</v>
      </c>
      <c r="L181" s="287"/>
      <c r="M181" s="287"/>
      <c r="N181" s="287"/>
      <c r="O181" s="288">
        <f t="shared" si="58"/>
        <v>0</v>
      </c>
      <c r="P181" s="332" t="str">
        <f>IF(ISERROR(K181/VLOOKUP(C181,$W$1:$X$1,2,0)),"",K181/VLOOKUP(C181,$W$1:$X$1,2,0))</f>
        <v/>
      </c>
      <c r="Q181" s="332" t="str">
        <f>IF(ISERROR(O181/VLOOKUP(C181,$W$1:$X$1,2,0)),"",O181/VLOOKUP(C181,$W$1:$X$1,2,0))</f>
        <v/>
      </c>
      <c r="R181" s="287" t="s">
        <v>11</v>
      </c>
      <c r="S181" s="287">
        <f t="shared" si="79"/>
        <v>0</v>
      </c>
      <c r="T181" s="332" t="e">
        <f>(O181+S181)/VLOOKUP(C181,$W$1:$X$1,2,0)</f>
        <v>#N/A</v>
      </c>
      <c r="U181" s="287" t="s">
        <v>11</v>
      </c>
      <c r="V181" s="333" t="b">
        <f t="shared" si="70"/>
        <v>1</v>
      </c>
      <c r="W181" s="317"/>
      <c r="X181" s="323"/>
      <c r="Y181" s="326"/>
      <c r="Z181" s="336"/>
      <c r="AB181" s="287">
        <f t="shared" si="59"/>
        <v>0</v>
      </c>
      <c r="AC181" s="287">
        <f t="shared" si="60"/>
        <v>0</v>
      </c>
      <c r="AD181" s="287">
        <f t="shared" si="61"/>
        <v>0</v>
      </c>
      <c r="AE181" s="287">
        <f t="shared" si="62"/>
        <v>0</v>
      </c>
      <c r="AF181" s="287"/>
      <c r="AG181" s="287"/>
      <c r="AH181" s="287"/>
      <c r="AI181" s="287"/>
      <c r="AJ181" s="287">
        <f t="shared" si="71"/>
        <v>0</v>
      </c>
      <c r="AK181" s="287"/>
      <c r="AL181" s="287"/>
      <c r="AM181" s="287"/>
      <c r="AN181" s="287">
        <f t="shared" si="72"/>
        <v>0</v>
      </c>
      <c r="AO181" s="332" t="str">
        <f>IF(ISERROR(AJ181/VLOOKUP(C181,$W$1:$X$1,2,0)),"",AJ181/VLOOKUP(C181,$W$1:$X$1,2,0))</f>
        <v/>
      </c>
      <c r="AP181" s="332" t="str">
        <f>IF(ISERROR(AN181/VLOOKUP(C181,$W$1:$X$1,2,0)),"",AN181/VLOOKUP(C181,$W$1:$X$1,2,0))</f>
        <v/>
      </c>
      <c r="AR181" s="287"/>
      <c r="AS181" s="287"/>
      <c r="AT181" s="287"/>
      <c r="AU181" s="288"/>
      <c r="AV181" s="287">
        <f t="shared" si="73"/>
        <v>0</v>
      </c>
      <c r="AW181" s="287">
        <f t="shared" si="74"/>
        <v>0</v>
      </c>
      <c r="AX181" s="287">
        <f t="shared" si="75"/>
        <v>0</v>
      </c>
      <c r="AY181" s="287">
        <f t="shared" si="76"/>
        <v>0</v>
      </c>
      <c r="AZ181" s="337"/>
      <c r="BA181" s="287"/>
      <c r="BB181" s="287"/>
      <c r="BC181" s="287"/>
      <c r="BD181" s="288"/>
      <c r="BE181" s="287">
        <f t="shared" si="77"/>
        <v>0</v>
      </c>
      <c r="BF181" s="287">
        <f t="shared" si="63"/>
        <v>0</v>
      </c>
      <c r="BG181" s="287">
        <f t="shared" si="64"/>
        <v>0</v>
      </c>
      <c r="BH181" s="287">
        <f t="shared" si="65"/>
        <v>0</v>
      </c>
      <c r="BJ181" s="337"/>
      <c r="DJ181" s="338"/>
    </row>
    <row r="182" spans="1:114" ht="12.75" customHeight="1" outlineLevel="1" x14ac:dyDescent="0.25">
      <c r="A182" s="328" t="str">
        <f t="shared" si="66"/>
        <v>Hotel NameSep-23</v>
      </c>
      <c r="B182" s="328" t="str">
        <f t="shared" si="67"/>
        <v>Hotel Name45197</v>
      </c>
      <c r="C182" s="329" t="s">
        <v>183</v>
      </c>
      <c r="D182" s="330" t="str">
        <f t="shared" si="68"/>
        <v>Sep-23</v>
      </c>
      <c r="E182" s="330" t="s">
        <v>52</v>
      </c>
      <c r="F182" s="330">
        <v>45197</v>
      </c>
      <c r="G182" s="331">
        <f t="shared" si="69"/>
        <v>5</v>
      </c>
      <c r="H182" s="287"/>
      <c r="I182" s="287"/>
      <c r="J182" s="287"/>
      <c r="K182" s="288">
        <f t="shared" si="80"/>
        <v>0</v>
      </c>
      <c r="L182" s="287"/>
      <c r="M182" s="287"/>
      <c r="N182" s="287"/>
      <c r="O182" s="288">
        <f t="shared" si="58"/>
        <v>0</v>
      </c>
      <c r="P182" s="332" t="str">
        <f>IF(ISERROR(K182/VLOOKUP(C182,$W$1:$X$1,2,0)),"",K182/VLOOKUP(C182,$W$1:$X$1,2,0))</f>
        <v/>
      </c>
      <c r="Q182" s="332" t="str">
        <f>IF(ISERROR(O182/VLOOKUP(C182,$W$1:$X$1,2,0)),"",O182/VLOOKUP(C182,$W$1:$X$1,2,0))</f>
        <v/>
      </c>
      <c r="R182" s="287" t="s">
        <v>11</v>
      </c>
      <c r="S182" s="287">
        <f t="shared" si="79"/>
        <v>0</v>
      </c>
      <c r="T182" s="332" t="e">
        <f>(O182+S182)/VLOOKUP(C182,$W$1:$X$1,2,0)</f>
        <v>#N/A</v>
      </c>
      <c r="U182" s="287" t="s">
        <v>11</v>
      </c>
      <c r="V182" s="333" t="b">
        <f t="shared" si="70"/>
        <v>1</v>
      </c>
      <c r="W182" s="317"/>
      <c r="X182" s="323"/>
      <c r="Y182" s="326"/>
      <c r="Z182" s="336"/>
      <c r="AB182" s="287">
        <f t="shared" si="59"/>
        <v>0</v>
      </c>
      <c r="AC182" s="287">
        <f t="shared" si="60"/>
        <v>0</v>
      </c>
      <c r="AD182" s="287">
        <f t="shared" si="61"/>
        <v>0</v>
      </c>
      <c r="AE182" s="287">
        <f t="shared" si="62"/>
        <v>0</v>
      </c>
      <c r="AF182" s="287"/>
      <c r="AG182" s="287"/>
      <c r="AH182" s="287"/>
      <c r="AI182" s="287"/>
      <c r="AJ182" s="287">
        <f t="shared" si="71"/>
        <v>0</v>
      </c>
      <c r="AK182" s="287"/>
      <c r="AL182" s="287"/>
      <c r="AM182" s="287"/>
      <c r="AN182" s="287">
        <f t="shared" si="72"/>
        <v>0</v>
      </c>
      <c r="AO182" s="332" t="str">
        <f>IF(ISERROR(AJ182/VLOOKUP(C182,$W$1:$X$1,2,0)),"",AJ182/VLOOKUP(C182,$W$1:$X$1,2,0))</f>
        <v/>
      </c>
      <c r="AP182" s="332" t="str">
        <f>IF(ISERROR(AN182/VLOOKUP(C182,$W$1:$X$1,2,0)),"",AN182/VLOOKUP(C182,$W$1:$X$1,2,0))</f>
        <v/>
      </c>
      <c r="AR182" s="287"/>
      <c r="AS182" s="287"/>
      <c r="AT182" s="287"/>
      <c r="AU182" s="288"/>
      <c r="AV182" s="287">
        <f t="shared" si="73"/>
        <v>0</v>
      </c>
      <c r="AW182" s="287">
        <f t="shared" si="74"/>
        <v>0</v>
      </c>
      <c r="AX182" s="287">
        <f t="shared" si="75"/>
        <v>0</v>
      </c>
      <c r="AY182" s="287">
        <f t="shared" si="76"/>
        <v>0</v>
      </c>
      <c r="AZ182" s="337"/>
      <c r="BA182" s="287"/>
      <c r="BB182" s="287"/>
      <c r="BC182" s="287"/>
      <c r="BD182" s="288"/>
      <c r="BE182" s="287">
        <f t="shared" si="77"/>
        <v>0</v>
      </c>
      <c r="BF182" s="287">
        <f t="shared" si="63"/>
        <v>0</v>
      </c>
      <c r="BG182" s="287">
        <f t="shared" si="64"/>
        <v>0</v>
      </c>
      <c r="BH182" s="287">
        <f t="shared" si="65"/>
        <v>0</v>
      </c>
      <c r="BJ182" s="337"/>
      <c r="DJ182" s="338"/>
    </row>
    <row r="183" spans="1:114" ht="12.75" customHeight="1" outlineLevel="1" x14ac:dyDescent="0.25">
      <c r="A183" s="328" t="str">
        <f t="shared" si="66"/>
        <v>Hotel NameSep-23</v>
      </c>
      <c r="B183" s="328" t="str">
        <f t="shared" si="67"/>
        <v>Hotel Name45198</v>
      </c>
      <c r="C183" s="329" t="s">
        <v>183</v>
      </c>
      <c r="D183" s="330" t="str">
        <f t="shared" si="68"/>
        <v>Sep-23</v>
      </c>
      <c r="E183" s="330" t="s">
        <v>52</v>
      </c>
      <c r="F183" s="330">
        <v>45198</v>
      </c>
      <c r="G183" s="331">
        <f t="shared" si="69"/>
        <v>6</v>
      </c>
      <c r="H183" s="287"/>
      <c r="I183" s="287"/>
      <c r="J183" s="287"/>
      <c r="K183" s="288">
        <f t="shared" si="80"/>
        <v>0</v>
      </c>
      <c r="L183" s="287"/>
      <c r="M183" s="287"/>
      <c r="N183" s="287"/>
      <c r="O183" s="288">
        <f t="shared" si="58"/>
        <v>0</v>
      </c>
      <c r="P183" s="332" t="str">
        <f>IF(ISERROR(K183/VLOOKUP(C183,$W$1:$X$1,2,0)),"",K183/VLOOKUP(C183,$W$1:$X$1,2,0))</f>
        <v/>
      </c>
      <c r="Q183" s="332" t="str">
        <f>IF(ISERROR(O183/VLOOKUP(C183,$W$1:$X$1,2,0)),"",O183/VLOOKUP(C183,$W$1:$X$1,2,0))</f>
        <v/>
      </c>
      <c r="R183" s="287" t="s">
        <v>11</v>
      </c>
      <c r="S183" s="287">
        <f t="shared" si="79"/>
        <v>0</v>
      </c>
      <c r="T183" s="332" t="e">
        <f>(O183+S183)/VLOOKUP(C183,$W$1:$X$1,2,0)</f>
        <v>#N/A</v>
      </c>
      <c r="U183" s="287" t="s">
        <v>11</v>
      </c>
      <c r="V183" s="333" t="b">
        <f t="shared" si="70"/>
        <v>1</v>
      </c>
      <c r="W183" s="317"/>
      <c r="X183" s="323"/>
      <c r="Y183" s="326"/>
      <c r="Z183" s="336"/>
      <c r="AB183" s="287">
        <f t="shared" si="59"/>
        <v>0</v>
      </c>
      <c r="AC183" s="287">
        <f t="shared" si="60"/>
        <v>0</v>
      </c>
      <c r="AD183" s="287">
        <f t="shared" si="61"/>
        <v>0</v>
      </c>
      <c r="AE183" s="287">
        <f t="shared" si="62"/>
        <v>0</v>
      </c>
      <c r="AF183" s="287"/>
      <c r="AG183" s="287"/>
      <c r="AH183" s="287"/>
      <c r="AI183" s="287"/>
      <c r="AJ183" s="287">
        <f t="shared" si="71"/>
        <v>0</v>
      </c>
      <c r="AK183" s="287"/>
      <c r="AL183" s="287"/>
      <c r="AM183" s="287"/>
      <c r="AN183" s="287">
        <f t="shared" si="72"/>
        <v>0</v>
      </c>
      <c r="AO183" s="332" t="str">
        <f>IF(ISERROR(AJ183/VLOOKUP(C183,$W$1:$X$1,2,0)),"",AJ183/VLOOKUP(C183,$W$1:$X$1,2,0))</f>
        <v/>
      </c>
      <c r="AP183" s="332" t="str">
        <f>IF(ISERROR(AN183/VLOOKUP(C183,$W$1:$X$1,2,0)),"",AN183/VLOOKUP(C183,$W$1:$X$1,2,0))</f>
        <v/>
      </c>
      <c r="AR183" s="287"/>
      <c r="AS183" s="287"/>
      <c r="AT183" s="287"/>
      <c r="AU183" s="288"/>
      <c r="AV183" s="287">
        <f t="shared" si="73"/>
        <v>0</v>
      </c>
      <c r="AW183" s="287">
        <f t="shared" si="74"/>
        <v>0</v>
      </c>
      <c r="AX183" s="287">
        <f t="shared" si="75"/>
        <v>0</v>
      </c>
      <c r="AY183" s="287">
        <f t="shared" si="76"/>
        <v>0</v>
      </c>
      <c r="AZ183" s="337"/>
      <c r="BA183" s="287"/>
      <c r="BB183" s="287"/>
      <c r="BC183" s="287"/>
      <c r="BD183" s="288"/>
      <c r="BE183" s="287">
        <f t="shared" si="77"/>
        <v>0</v>
      </c>
      <c r="BF183" s="287">
        <f t="shared" si="63"/>
        <v>0</v>
      </c>
      <c r="BG183" s="287">
        <f t="shared" si="64"/>
        <v>0</v>
      </c>
      <c r="BH183" s="287">
        <f t="shared" si="65"/>
        <v>0</v>
      </c>
      <c r="BJ183" s="337"/>
      <c r="DJ183" s="338"/>
    </row>
    <row r="184" spans="1:114" ht="12.75" customHeight="1" outlineLevel="1" x14ac:dyDescent="0.25">
      <c r="A184" s="328" t="str">
        <f t="shared" si="66"/>
        <v>Hotel NameSep-23</v>
      </c>
      <c r="B184" s="328" t="str">
        <f t="shared" si="67"/>
        <v>Hotel Name45199</v>
      </c>
      <c r="C184" s="329" t="s">
        <v>183</v>
      </c>
      <c r="D184" s="330" t="str">
        <f t="shared" si="68"/>
        <v>Sep-23</v>
      </c>
      <c r="E184" s="330" t="s">
        <v>52</v>
      </c>
      <c r="F184" s="330">
        <v>45199</v>
      </c>
      <c r="G184" s="331">
        <f t="shared" si="69"/>
        <v>7</v>
      </c>
      <c r="H184" s="287"/>
      <c r="I184" s="287"/>
      <c r="J184" s="287"/>
      <c r="K184" s="288">
        <f t="shared" si="80"/>
        <v>0</v>
      </c>
      <c r="L184" s="287"/>
      <c r="M184" s="287"/>
      <c r="N184" s="287"/>
      <c r="O184" s="288">
        <f t="shared" si="58"/>
        <v>0</v>
      </c>
      <c r="P184" s="332" t="str">
        <f>IF(ISERROR(K184/VLOOKUP(C184,$W$1:$X$1,2,0)),"",K184/VLOOKUP(C184,$W$1:$X$1,2,0))</f>
        <v/>
      </c>
      <c r="Q184" s="332" t="str">
        <f>IF(ISERROR(O184/VLOOKUP(C184,$W$1:$X$1,2,0)),"",O184/VLOOKUP(C184,$W$1:$X$1,2,0))</f>
        <v/>
      </c>
      <c r="R184" s="287" t="s">
        <v>11</v>
      </c>
      <c r="S184" s="287">
        <f t="shared" si="79"/>
        <v>0</v>
      </c>
      <c r="T184" s="332" t="e">
        <f>(O184+S184)/VLOOKUP(C184,$W$1:$X$1,2,0)</f>
        <v>#N/A</v>
      </c>
      <c r="U184" s="287" t="s">
        <v>11</v>
      </c>
      <c r="V184" s="333" t="b">
        <f t="shared" si="70"/>
        <v>1</v>
      </c>
      <c r="W184" s="317"/>
      <c r="X184" s="323"/>
      <c r="Y184" s="326"/>
      <c r="Z184" s="336"/>
      <c r="AB184" s="287">
        <f t="shared" si="59"/>
        <v>0</v>
      </c>
      <c r="AC184" s="287">
        <f t="shared" si="60"/>
        <v>0</v>
      </c>
      <c r="AD184" s="287">
        <f t="shared" si="61"/>
        <v>0</v>
      </c>
      <c r="AE184" s="287">
        <f t="shared" si="62"/>
        <v>0</v>
      </c>
      <c r="AF184" s="287"/>
      <c r="AG184" s="287"/>
      <c r="AH184" s="287"/>
      <c r="AI184" s="287"/>
      <c r="AJ184" s="287">
        <f t="shared" si="71"/>
        <v>0</v>
      </c>
      <c r="AK184" s="287"/>
      <c r="AL184" s="287"/>
      <c r="AM184" s="287"/>
      <c r="AN184" s="287">
        <f t="shared" si="72"/>
        <v>0</v>
      </c>
      <c r="AO184" s="332" t="str">
        <f>IF(ISERROR(AJ184/VLOOKUP(C184,$W$1:$X$1,2,0)),"",AJ184/VLOOKUP(C184,$W$1:$X$1,2,0))</f>
        <v/>
      </c>
      <c r="AP184" s="332" t="str">
        <f>IF(ISERROR(AN184/VLOOKUP(C184,$W$1:$X$1,2,0)),"",AN184/VLOOKUP(C184,$W$1:$X$1,2,0))</f>
        <v/>
      </c>
      <c r="AR184" s="287"/>
      <c r="AS184" s="287"/>
      <c r="AT184" s="287"/>
      <c r="AU184" s="288"/>
      <c r="AV184" s="287">
        <f t="shared" si="73"/>
        <v>0</v>
      </c>
      <c r="AW184" s="287">
        <f t="shared" si="74"/>
        <v>0</v>
      </c>
      <c r="AX184" s="287">
        <f t="shared" si="75"/>
        <v>0</v>
      </c>
      <c r="AY184" s="287">
        <f t="shared" si="76"/>
        <v>0</v>
      </c>
      <c r="AZ184" s="337"/>
      <c r="BA184" s="287"/>
      <c r="BB184" s="287"/>
      <c r="BC184" s="287"/>
      <c r="BD184" s="288"/>
      <c r="BE184" s="287">
        <f t="shared" si="77"/>
        <v>0</v>
      </c>
      <c r="BF184" s="287">
        <f t="shared" si="63"/>
        <v>0</v>
      </c>
      <c r="BG184" s="287">
        <f t="shared" si="64"/>
        <v>0</v>
      </c>
      <c r="BH184" s="287">
        <f t="shared" si="65"/>
        <v>0</v>
      </c>
      <c r="BJ184" s="337"/>
      <c r="DJ184" s="338"/>
    </row>
    <row r="185" spans="1:114" ht="12.75" customHeight="1" outlineLevel="1" collapsed="1" x14ac:dyDescent="0.25">
      <c r="A185" s="328" t="str">
        <f t="shared" si="66"/>
        <v>Hotel NameOct-23</v>
      </c>
      <c r="B185" s="328" t="str">
        <f t="shared" si="67"/>
        <v>Hotel Name45200</v>
      </c>
      <c r="C185" s="329" t="s">
        <v>183</v>
      </c>
      <c r="D185" s="330" t="str">
        <f t="shared" si="68"/>
        <v>Oct-23</v>
      </c>
      <c r="E185" s="330" t="s">
        <v>53</v>
      </c>
      <c r="F185" s="330">
        <v>45200</v>
      </c>
      <c r="G185" s="331">
        <f t="shared" si="69"/>
        <v>1</v>
      </c>
      <c r="H185" s="287"/>
      <c r="I185" s="287"/>
      <c r="J185" s="287"/>
      <c r="K185" s="288">
        <f t="shared" si="80"/>
        <v>0</v>
      </c>
      <c r="L185" s="287"/>
      <c r="M185" s="287"/>
      <c r="N185" s="287"/>
      <c r="O185" s="288">
        <f t="shared" si="58"/>
        <v>0</v>
      </c>
      <c r="P185" s="332" t="str">
        <f>IF(ISERROR(K185/VLOOKUP(C185,$W$1:$X$1,2,0)),"",K185/VLOOKUP(C185,$W$1:$X$1,2,0))</f>
        <v/>
      </c>
      <c r="Q185" s="332" t="str">
        <f>IF(ISERROR(O185/VLOOKUP(C185,$W$1:$X$1,2,0)),"",O185/VLOOKUP(C185,$W$1:$X$1,2,0))</f>
        <v/>
      </c>
      <c r="R185" s="287" t="s">
        <v>11</v>
      </c>
      <c r="S185" s="287">
        <f t="shared" si="79"/>
        <v>0</v>
      </c>
      <c r="T185" s="332" t="e">
        <f>(O185+S185)/VLOOKUP(C185,$W$1:$X$1,2,0)</f>
        <v>#N/A</v>
      </c>
      <c r="U185" s="287" t="s">
        <v>11</v>
      </c>
      <c r="V185" s="333" t="b">
        <f t="shared" si="70"/>
        <v>1</v>
      </c>
      <c r="W185" s="317"/>
      <c r="X185" s="323"/>
      <c r="Y185" s="326"/>
      <c r="Z185" s="336"/>
      <c r="AB185" s="287">
        <f t="shared" si="59"/>
        <v>0</v>
      </c>
      <c r="AC185" s="287">
        <f t="shared" si="60"/>
        <v>0</v>
      </c>
      <c r="AD185" s="287">
        <f t="shared" si="61"/>
        <v>0</v>
      </c>
      <c r="AE185" s="287">
        <f t="shared" si="62"/>
        <v>0</v>
      </c>
      <c r="AF185" s="287"/>
      <c r="AG185" s="287"/>
      <c r="AH185" s="287"/>
      <c r="AI185" s="287"/>
      <c r="AJ185" s="287">
        <f t="shared" si="71"/>
        <v>0</v>
      </c>
      <c r="AK185" s="287"/>
      <c r="AL185" s="287"/>
      <c r="AM185" s="287"/>
      <c r="AN185" s="287">
        <f t="shared" si="72"/>
        <v>0</v>
      </c>
      <c r="AO185" s="332" t="str">
        <f>IF(ISERROR(AJ185/VLOOKUP(C185,$W$1:$X$1,2,0)),"",AJ185/VLOOKUP(C185,$W$1:$X$1,2,0))</f>
        <v/>
      </c>
      <c r="AP185" s="332" t="str">
        <f>IF(ISERROR(AN185/VLOOKUP(C185,$W$1:$X$1,2,0)),"",AN185/VLOOKUP(C185,$W$1:$X$1,2,0))</f>
        <v/>
      </c>
      <c r="AR185" s="287"/>
      <c r="AS185" s="287"/>
      <c r="AT185" s="287"/>
      <c r="AU185" s="288"/>
      <c r="AV185" s="287">
        <f t="shared" si="73"/>
        <v>0</v>
      </c>
      <c r="AW185" s="287">
        <f t="shared" si="74"/>
        <v>0</v>
      </c>
      <c r="AX185" s="287">
        <f t="shared" si="75"/>
        <v>0</v>
      </c>
      <c r="AY185" s="287">
        <f t="shared" si="76"/>
        <v>0</v>
      </c>
      <c r="AZ185" s="337"/>
      <c r="BA185" s="287"/>
      <c r="BB185" s="287"/>
      <c r="BC185" s="287"/>
      <c r="BD185" s="288"/>
      <c r="BE185" s="287">
        <f t="shared" si="77"/>
        <v>0</v>
      </c>
      <c r="BF185" s="287">
        <f t="shared" si="63"/>
        <v>0</v>
      </c>
      <c r="BG185" s="287">
        <f t="shared" si="64"/>
        <v>0</v>
      </c>
      <c r="BH185" s="287">
        <f t="shared" si="65"/>
        <v>0</v>
      </c>
      <c r="BJ185" s="337"/>
      <c r="DJ185" s="338"/>
    </row>
    <row r="186" spans="1:114" ht="12.75" customHeight="1" outlineLevel="1" x14ac:dyDescent="0.25">
      <c r="A186" s="328" t="str">
        <f t="shared" si="66"/>
        <v>Hotel NameOct-23</v>
      </c>
      <c r="B186" s="328" t="str">
        <f t="shared" si="67"/>
        <v>Hotel Name45201</v>
      </c>
      <c r="C186" s="329" t="s">
        <v>183</v>
      </c>
      <c r="D186" s="330" t="str">
        <f t="shared" si="68"/>
        <v>Oct-23</v>
      </c>
      <c r="E186" s="330" t="s">
        <v>53</v>
      </c>
      <c r="F186" s="330">
        <v>45201</v>
      </c>
      <c r="G186" s="331">
        <f t="shared" si="69"/>
        <v>2</v>
      </c>
      <c r="H186" s="287"/>
      <c r="I186" s="287"/>
      <c r="J186" s="287"/>
      <c r="K186" s="288">
        <f t="shared" si="80"/>
        <v>0</v>
      </c>
      <c r="L186" s="287"/>
      <c r="M186" s="287"/>
      <c r="N186" s="287"/>
      <c r="O186" s="288">
        <f t="shared" si="58"/>
        <v>0</v>
      </c>
      <c r="P186" s="332" t="str">
        <f>IF(ISERROR(K186/VLOOKUP(C186,$W$1:$X$1,2,0)),"",K186/VLOOKUP(C186,$W$1:$X$1,2,0))</f>
        <v/>
      </c>
      <c r="Q186" s="332" t="str">
        <f>IF(ISERROR(O186/VLOOKUP(C186,$W$1:$X$1,2,0)),"",O186/VLOOKUP(C186,$W$1:$X$1,2,0))</f>
        <v/>
      </c>
      <c r="R186" s="287" t="s">
        <v>11</v>
      </c>
      <c r="S186" s="287">
        <f t="shared" si="79"/>
        <v>0</v>
      </c>
      <c r="T186" s="332" t="e">
        <f>(O186+S186)/VLOOKUP(C186,$W$1:$X$1,2,0)</f>
        <v>#N/A</v>
      </c>
      <c r="U186" s="287" t="s">
        <v>11</v>
      </c>
      <c r="V186" s="333" t="b">
        <f t="shared" si="70"/>
        <v>1</v>
      </c>
      <c r="W186" s="317"/>
      <c r="X186" s="323"/>
      <c r="Y186" s="326"/>
      <c r="Z186" s="336"/>
      <c r="AB186" s="287">
        <f t="shared" si="59"/>
        <v>0</v>
      </c>
      <c r="AC186" s="287">
        <f t="shared" si="60"/>
        <v>0</v>
      </c>
      <c r="AD186" s="287">
        <f t="shared" si="61"/>
        <v>0</v>
      </c>
      <c r="AE186" s="287">
        <f t="shared" si="62"/>
        <v>0</v>
      </c>
      <c r="AF186" s="287"/>
      <c r="AG186" s="287"/>
      <c r="AH186" s="287"/>
      <c r="AI186" s="287"/>
      <c r="AJ186" s="287">
        <f t="shared" si="71"/>
        <v>0</v>
      </c>
      <c r="AK186" s="287"/>
      <c r="AL186" s="287"/>
      <c r="AM186" s="287"/>
      <c r="AN186" s="287">
        <f t="shared" si="72"/>
        <v>0</v>
      </c>
      <c r="AO186" s="332" t="str">
        <f>IF(ISERROR(AJ186/VLOOKUP(C186,$W$1:$X$1,2,0)),"",AJ186/VLOOKUP(C186,$W$1:$X$1,2,0))</f>
        <v/>
      </c>
      <c r="AP186" s="332" t="str">
        <f>IF(ISERROR(AN186/VLOOKUP(C186,$W$1:$X$1,2,0)),"",AN186/VLOOKUP(C186,$W$1:$X$1,2,0))</f>
        <v/>
      </c>
      <c r="AR186" s="287"/>
      <c r="AS186" s="287"/>
      <c r="AT186" s="287"/>
      <c r="AU186" s="288"/>
      <c r="AV186" s="287">
        <f t="shared" si="73"/>
        <v>0</v>
      </c>
      <c r="AW186" s="287">
        <f t="shared" si="74"/>
        <v>0</v>
      </c>
      <c r="AX186" s="287">
        <f t="shared" si="75"/>
        <v>0</v>
      </c>
      <c r="AY186" s="287">
        <f t="shared" si="76"/>
        <v>0</v>
      </c>
      <c r="AZ186" s="337"/>
      <c r="BA186" s="287"/>
      <c r="BB186" s="287"/>
      <c r="BC186" s="287"/>
      <c r="BD186" s="288"/>
      <c r="BE186" s="287">
        <f t="shared" si="77"/>
        <v>0</v>
      </c>
      <c r="BF186" s="287">
        <f t="shared" si="63"/>
        <v>0</v>
      </c>
      <c r="BG186" s="287">
        <f t="shared" si="64"/>
        <v>0</v>
      </c>
      <c r="BH186" s="287">
        <f t="shared" si="65"/>
        <v>0</v>
      </c>
      <c r="BJ186" s="337"/>
      <c r="DJ186" s="338"/>
    </row>
    <row r="187" spans="1:114" ht="12.75" customHeight="1" outlineLevel="1" x14ac:dyDescent="0.25">
      <c r="A187" s="328" t="str">
        <f t="shared" si="66"/>
        <v>Hotel NameOct-23</v>
      </c>
      <c r="B187" s="328" t="str">
        <f t="shared" si="67"/>
        <v>Hotel Name45202</v>
      </c>
      <c r="C187" s="329" t="s">
        <v>183</v>
      </c>
      <c r="D187" s="330" t="str">
        <f t="shared" si="68"/>
        <v>Oct-23</v>
      </c>
      <c r="E187" s="330" t="s">
        <v>53</v>
      </c>
      <c r="F187" s="330">
        <v>45202</v>
      </c>
      <c r="G187" s="331">
        <f t="shared" si="69"/>
        <v>3</v>
      </c>
      <c r="H187" s="287"/>
      <c r="I187" s="287"/>
      <c r="J187" s="287"/>
      <c r="K187" s="288">
        <f t="shared" si="80"/>
        <v>0</v>
      </c>
      <c r="L187" s="287"/>
      <c r="M187" s="287"/>
      <c r="N187" s="287"/>
      <c r="O187" s="288">
        <f t="shared" si="58"/>
        <v>0</v>
      </c>
      <c r="P187" s="332" t="str">
        <f>IF(ISERROR(K187/VLOOKUP(C187,$W$1:$X$1,2,0)),"",K187/VLOOKUP(C187,$W$1:$X$1,2,0))</f>
        <v/>
      </c>
      <c r="Q187" s="332" t="str">
        <f>IF(ISERROR(O187/VLOOKUP(C187,$W$1:$X$1,2,0)),"",O187/VLOOKUP(C187,$W$1:$X$1,2,0))</f>
        <v/>
      </c>
      <c r="R187" s="287" t="s">
        <v>11</v>
      </c>
      <c r="S187" s="287">
        <f t="shared" si="79"/>
        <v>0</v>
      </c>
      <c r="T187" s="332" t="e">
        <f>(O187+S187)/VLOOKUP(C187,$W$1:$X$1,2,0)</f>
        <v>#N/A</v>
      </c>
      <c r="U187" s="287" t="s">
        <v>11</v>
      </c>
      <c r="V187" s="333" t="b">
        <f t="shared" si="70"/>
        <v>1</v>
      </c>
      <c r="W187" s="317"/>
      <c r="X187" s="323"/>
      <c r="Y187" s="326"/>
      <c r="Z187" s="336"/>
      <c r="AB187" s="287">
        <f t="shared" si="59"/>
        <v>0</v>
      </c>
      <c r="AC187" s="287">
        <f t="shared" si="60"/>
        <v>0</v>
      </c>
      <c r="AD187" s="287">
        <f t="shared" si="61"/>
        <v>0</v>
      </c>
      <c r="AE187" s="287">
        <f t="shared" si="62"/>
        <v>0</v>
      </c>
      <c r="AF187" s="287"/>
      <c r="AG187" s="287"/>
      <c r="AH187" s="287"/>
      <c r="AI187" s="287"/>
      <c r="AJ187" s="287">
        <f t="shared" si="71"/>
        <v>0</v>
      </c>
      <c r="AK187" s="287"/>
      <c r="AL187" s="287"/>
      <c r="AM187" s="287"/>
      <c r="AN187" s="287">
        <f t="shared" si="72"/>
        <v>0</v>
      </c>
      <c r="AO187" s="332" t="str">
        <f>IF(ISERROR(AJ187/VLOOKUP(C187,$W$1:$X$1,2,0)),"",AJ187/VLOOKUP(C187,$W$1:$X$1,2,0))</f>
        <v/>
      </c>
      <c r="AP187" s="332" t="str">
        <f>IF(ISERROR(AN187/VLOOKUP(C187,$W$1:$X$1,2,0)),"",AN187/VLOOKUP(C187,$W$1:$X$1,2,0))</f>
        <v/>
      </c>
      <c r="AR187" s="287"/>
      <c r="AS187" s="287"/>
      <c r="AT187" s="287"/>
      <c r="AU187" s="288"/>
      <c r="AV187" s="287">
        <f t="shared" si="73"/>
        <v>0</v>
      </c>
      <c r="AW187" s="287">
        <f t="shared" si="74"/>
        <v>0</v>
      </c>
      <c r="AX187" s="287">
        <f t="shared" si="75"/>
        <v>0</v>
      </c>
      <c r="AY187" s="287">
        <f t="shared" si="76"/>
        <v>0</v>
      </c>
      <c r="AZ187" s="337"/>
      <c r="BA187" s="287"/>
      <c r="BB187" s="287"/>
      <c r="BC187" s="287"/>
      <c r="BD187" s="288"/>
      <c r="BE187" s="287">
        <f t="shared" si="77"/>
        <v>0</v>
      </c>
      <c r="BF187" s="287">
        <f t="shared" si="63"/>
        <v>0</v>
      </c>
      <c r="BG187" s="287">
        <f t="shared" si="64"/>
        <v>0</v>
      </c>
      <c r="BH187" s="287">
        <f t="shared" si="65"/>
        <v>0</v>
      </c>
      <c r="BJ187" s="337"/>
      <c r="DJ187" s="338"/>
    </row>
    <row r="188" spans="1:114" ht="12.75" customHeight="1" outlineLevel="1" x14ac:dyDescent="0.25">
      <c r="A188" s="328" t="str">
        <f t="shared" si="66"/>
        <v>Hotel NameOct-23</v>
      </c>
      <c r="B188" s="328" t="str">
        <f t="shared" si="67"/>
        <v>Hotel Name45203</v>
      </c>
      <c r="C188" s="329" t="s">
        <v>183</v>
      </c>
      <c r="D188" s="330" t="str">
        <f t="shared" si="68"/>
        <v>Oct-23</v>
      </c>
      <c r="E188" s="330" t="s">
        <v>53</v>
      </c>
      <c r="F188" s="330">
        <v>45203</v>
      </c>
      <c r="G188" s="331">
        <f t="shared" si="69"/>
        <v>4</v>
      </c>
      <c r="H188" s="287"/>
      <c r="I188" s="287"/>
      <c r="J188" s="287"/>
      <c r="K188" s="288">
        <f t="shared" si="80"/>
        <v>0</v>
      </c>
      <c r="L188" s="287"/>
      <c r="M188" s="287"/>
      <c r="N188" s="287"/>
      <c r="O188" s="288">
        <f t="shared" si="58"/>
        <v>0</v>
      </c>
      <c r="P188" s="332" t="str">
        <f>IF(ISERROR(K188/VLOOKUP(C188,$W$1:$X$1,2,0)),"",K188/VLOOKUP(C188,$W$1:$X$1,2,0))</f>
        <v/>
      </c>
      <c r="Q188" s="332" t="str">
        <f>IF(ISERROR(O188/VLOOKUP(C188,$W$1:$X$1,2,0)),"",O188/VLOOKUP(C188,$W$1:$X$1,2,0))</f>
        <v/>
      </c>
      <c r="R188" s="287" t="s">
        <v>11</v>
      </c>
      <c r="S188" s="287">
        <f t="shared" si="79"/>
        <v>0</v>
      </c>
      <c r="T188" s="332" t="e">
        <f>(O188+S188)/VLOOKUP(C188,$W$1:$X$1,2,0)</f>
        <v>#N/A</v>
      </c>
      <c r="U188" s="287" t="s">
        <v>11</v>
      </c>
      <c r="V188" s="333" t="b">
        <f t="shared" si="70"/>
        <v>1</v>
      </c>
      <c r="W188" s="317"/>
      <c r="X188" s="323"/>
      <c r="Y188" s="326"/>
      <c r="Z188" s="336"/>
      <c r="AB188" s="287">
        <f t="shared" si="59"/>
        <v>0</v>
      </c>
      <c r="AC188" s="287">
        <f t="shared" si="60"/>
        <v>0</v>
      </c>
      <c r="AD188" s="287">
        <f t="shared" si="61"/>
        <v>0</v>
      </c>
      <c r="AE188" s="287">
        <f t="shared" si="62"/>
        <v>0</v>
      </c>
      <c r="AF188" s="287"/>
      <c r="AG188" s="287"/>
      <c r="AH188" s="287"/>
      <c r="AI188" s="287"/>
      <c r="AJ188" s="287">
        <f t="shared" si="71"/>
        <v>0</v>
      </c>
      <c r="AK188" s="287"/>
      <c r="AL188" s="287"/>
      <c r="AM188" s="287"/>
      <c r="AN188" s="287">
        <f t="shared" si="72"/>
        <v>0</v>
      </c>
      <c r="AO188" s="332" t="str">
        <f>IF(ISERROR(AJ188/VLOOKUP(C188,$W$1:$X$1,2,0)),"",AJ188/VLOOKUP(C188,$W$1:$X$1,2,0))</f>
        <v/>
      </c>
      <c r="AP188" s="332" t="str">
        <f>IF(ISERROR(AN188/VLOOKUP(C188,$W$1:$X$1,2,0)),"",AN188/VLOOKUP(C188,$W$1:$X$1,2,0))</f>
        <v/>
      </c>
      <c r="AR188" s="287"/>
      <c r="AS188" s="287"/>
      <c r="AT188" s="287"/>
      <c r="AU188" s="288"/>
      <c r="AV188" s="287">
        <f t="shared" si="73"/>
        <v>0</v>
      </c>
      <c r="AW188" s="287">
        <f t="shared" si="74"/>
        <v>0</v>
      </c>
      <c r="AX188" s="287">
        <f t="shared" si="75"/>
        <v>0</v>
      </c>
      <c r="AY188" s="287">
        <f t="shared" si="76"/>
        <v>0</v>
      </c>
      <c r="AZ188" s="337"/>
      <c r="BA188" s="287"/>
      <c r="BB188" s="287"/>
      <c r="BC188" s="287"/>
      <c r="BD188" s="288"/>
      <c r="BE188" s="287">
        <f t="shared" si="77"/>
        <v>0</v>
      </c>
      <c r="BF188" s="287">
        <f t="shared" si="63"/>
        <v>0</v>
      </c>
      <c r="BG188" s="287">
        <f t="shared" si="64"/>
        <v>0</v>
      </c>
      <c r="BH188" s="287">
        <f t="shared" si="65"/>
        <v>0</v>
      </c>
      <c r="BJ188" s="337"/>
      <c r="DJ188" s="338"/>
    </row>
    <row r="189" spans="1:114" ht="12.75" customHeight="1" outlineLevel="1" x14ac:dyDescent="0.25">
      <c r="A189" s="328" t="str">
        <f t="shared" si="66"/>
        <v>Hotel NameOct-23</v>
      </c>
      <c r="B189" s="328" t="str">
        <f t="shared" si="67"/>
        <v>Hotel Name45204</v>
      </c>
      <c r="C189" s="329" t="s">
        <v>183</v>
      </c>
      <c r="D189" s="330" t="str">
        <f t="shared" si="68"/>
        <v>Oct-23</v>
      </c>
      <c r="E189" s="330" t="s">
        <v>53</v>
      </c>
      <c r="F189" s="330">
        <v>45204</v>
      </c>
      <c r="G189" s="331">
        <f t="shared" si="69"/>
        <v>5</v>
      </c>
      <c r="H189" s="287"/>
      <c r="I189" s="287"/>
      <c r="J189" s="287"/>
      <c r="K189" s="288">
        <f t="shared" si="80"/>
        <v>0</v>
      </c>
      <c r="L189" s="287"/>
      <c r="M189" s="287"/>
      <c r="N189" s="287"/>
      <c r="O189" s="288">
        <f t="shared" si="58"/>
        <v>0</v>
      </c>
      <c r="P189" s="332" t="str">
        <f>IF(ISERROR(K189/VLOOKUP(C189,$W$1:$X$1,2,0)),"",K189/VLOOKUP(C189,$W$1:$X$1,2,0))</f>
        <v/>
      </c>
      <c r="Q189" s="332" t="str">
        <f>IF(ISERROR(O189/VLOOKUP(C189,$W$1:$X$1,2,0)),"",O189/VLOOKUP(C189,$W$1:$X$1,2,0))</f>
        <v/>
      </c>
      <c r="R189" s="287" t="s">
        <v>11</v>
      </c>
      <c r="S189" s="287">
        <f t="shared" si="79"/>
        <v>0</v>
      </c>
      <c r="T189" s="332" t="e">
        <f>(O189+S189)/VLOOKUP(C189,$W$1:$X$1,2,0)</f>
        <v>#N/A</v>
      </c>
      <c r="U189" s="287" t="s">
        <v>11</v>
      </c>
      <c r="V189" s="333" t="b">
        <f t="shared" si="70"/>
        <v>1</v>
      </c>
      <c r="W189" s="317"/>
      <c r="X189" s="323"/>
      <c r="Y189" s="326"/>
      <c r="Z189" s="336"/>
      <c r="AB189" s="287">
        <f t="shared" si="59"/>
        <v>0</v>
      </c>
      <c r="AC189" s="287">
        <f t="shared" si="60"/>
        <v>0</v>
      </c>
      <c r="AD189" s="287">
        <f t="shared" si="61"/>
        <v>0</v>
      </c>
      <c r="AE189" s="287">
        <f t="shared" si="62"/>
        <v>0</v>
      </c>
      <c r="AF189" s="287"/>
      <c r="AG189" s="287"/>
      <c r="AH189" s="287"/>
      <c r="AI189" s="287"/>
      <c r="AJ189" s="287">
        <f t="shared" ref="AJ189:AJ197" si="81">SUM(AG189:AI189)-AI189</f>
        <v>0</v>
      </c>
      <c r="AK189" s="287"/>
      <c r="AL189" s="287"/>
      <c r="AM189" s="287"/>
      <c r="AN189" s="287">
        <f t="shared" si="72"/>
        <v>0</v>
      </c>
      <c r="AO189" s="332" t="str">
        <f>IF(ISERROR(AJ189/VLOOKUP(C189,$W$1:$X$1,2,0)),"",AJ189/VLOOKUP(C189,$W$1:$X$1,2,0))</f>
        <v/>
      </c>
      <c r="AP189" s="332" t="str">
        <f>IF(ISERROR(AN189/VLOOKUP(C189,$W$1:$X$1,2,0)),"",AN189/VLOOKUP(C189,$W$1:$X$1,2,0))</f>
        <v/>
      </c>
      <c r="AR189" s="287"/>
      <c r="AS189" s="287"/>
      <c r="AT189" s="287"/>
      <c r="AU189" s="288"/>
      <c r="AV189" s="287">
        <f t="shared" si="73"/>
        <v>0</v>
      </c>
      <c r="AW189" s="287">
        <f t="shared" si="74"/>
        <v>0</v>
      </c>
      <c r="AX189" s="287">
        <f t="shared" si="75"/>
        <v>0</v>
      </c>
      <c r="AY189" s="287">
        <f t="shared" si="76"/>
        <v>0</v>
      </c>
      <c r="AZ189" s="337"/>
      <c r="BA189" s="287"/>
      <c r="BB189" s="287"/>
      <c r="BC189" s="287"/>
      <c r="BD189" s="288"/>
      <c r="BE189" s="287">
        <f t="shared" si="77"/>
        <v>0</v>
      </c>
      <c r="BF189" s="287">
        <f t="shared" si="63"/>
        <v>0</v>
      </c>
      <c r="BG189" s="287">
        <f t="shared" si="64"/>
        <v>0</v>
      </c>
      <c r="BH189" s="287">
        <f t="shared" si="65"/>
        <v>0</v>
      </c>
      <c r="BJ189" s="337"/>
      <c r="DJ189" s="338"/>
    </row>
    <row r="190" spans="1:114" ht="12.75" customHeight="1" outlineLevel="1" x14ac:dyDescent="0.25">
      <c r="A190" s="328" t="str">
        <f t="shared" si="66"/>
        <v>Hotel NameOct-23</v>
      </c>
      <c r="B190" s="328" t="str">
        <f t="shared" si="67"/>
        <v>Hotel Name45205</v>
      </c>
      <c r="C190" s="329" t="s">
        <v>183</v>
      </c>
      <c r="D190" s="330" t="str">
        <f t="shared" si="68"/>
        <v>Oct-23</v>
      </c>
      <c r="E190" s="330" t="s">
        <v>53</v>
      </c>
      <c r="F190" s="330">
        <v>45205</v>
      </c>
      <c r="G190" s="331">
        <f t="shared" si="69"/>
        <v>6</v>
      </c>
      <c r="H190" s="287"/>
      <c r="I190" s="287"/>
      <c r="J190" s="287"/>
      <c r="K190" s="288">
        <f t="shared" si="80"/>
        <v>0</v>
      </c>
      <c r="L190" s="287"/>
      <c r="M190" s="287"/>
      <c r="N190" s="287"/>
      <c r="O190" s="288">
        <f t="shared" si="58"/>
        <v>0</v>
      </c>
      <c r="P190" s="332" t="str">
        <f>IF(ISERROR(K190/VLOOKUP(C190,$W$1:$X$1,2,0)),"",K190/VLOOKUP(C190,$W$1:$X$1,2,0))</f>
        <v/>
      </c>
      <c r="Q190" s="332" t="str">
        <f>IF(ISERROR(O190/VLOOKUP(C190,$W$1:$X$1,2,0)),"",O190/VLOOKUP(C190,$W$1:$X$1,2,0))</f>
        <v/>
      </c>
      <c r="R190" s="287" t="s">
        <v>11</v>
      </c>
      <c r="S190" s="287">
        <f t="shared" si="79"/>
        <v>0</v>
      </c>
      <c r="T190" s="332" t="e">
        <f>(O190+S190)/VLOOKUP(C190,$W$1:$X$1,2,0)</f>
        <v>#N/A</v>
      </c>
      <c r="U190" s="287" t="s">
        <v>11</v>
      </c>
      <c r="V190" s="333" t="b">
        <f t="shared" si="70"/>
        <v>1</v>
      </c>
      <c r="W190" s="317"/>
      <c r="X190" s="323"/>
      <c r="Y190" s="326"/>
      <c r="Z190" s="336"/>
      <c r="AB190" s="287">
        <f t="shared" si="59"/>
        <v>0</v>
      </c>
      <c r="AC190" s="287">
        <f t="shared" si="60"/>
        <v>0</v>
      </c>
      <c r="AD190" s="287">
        <f t="shared" si="61"/>
        <v>0</v>
      </c>
      <c r="AE190" s="287">
        <f t="shared" si="62"/>
        <v>0</v>
      </c>
      <c r="AF190" s="287"/>
      <c r="AG190" s="287"/>
      <c r="AH190" s="287"/>
      <c r="AI190" s="287"/>
      <c r="AJ190" s="287">
        <f t="shared" si="81"/>
        <v>0</v>
      </c>
      <c r="AK190" s="287"/>
      <c r="AL190" s="287"/>
      <c r="AM190" s="287"/>
      <c r="AN190" s="287">
        <f t="shared" si="72"/>
        <v>0</v>
      </c>
      <c r="AO190" s="332" t="str">
        <f>IF(ISERROR(AJ190/VLOOKUP(C190,$W$1:$X$1,2,0)),"",AJ190/VLOOKUP(C190,$W$1:$X$1,2,0))</f>
        <v/>
      </c>
      <c r="AP190" s="332" t="str">
        <f>IF(ISERROR(AN190/VLOOKUP(C190,$W$1:$X$1,2,0)),"",AN190/VLOOKUP(C190,$W$1:$X$1,2,0))</f>
        <v/>
      </c>
      <c r="AR190" s="287"/>
      <c r="AS190" s="287"/>
      <c r="AT190" s="287"/>
      <c r="AU190" s="288"/>
      <c r="AV190" s="287">
        <f t="shared" si="73"/>
        <v>0</v>
      </c>
      <c r="AW190" s="287">
        <f t="shared" si="74"/>
        <v>0</v>
      </c>
      <c r="AX190" s="287">
        <f t="shared" si="75"/>
        <v>0</v>
      </c>
      <c r="AY190" s="287">
        <f t="shared" si="76"/>
        <v>0</v>
      </c>
      <c r="AZ190" s="337"/>
      <c r="BA190" s="287"/>
      <c r="BB190" s="287"/>
      <c r="BC190" s="287"/>
      <c r="BD190" s="288"/>
      <c r="BE190" s="287">
        <f t="shared" si="77"/>
        <v>0</v>
      </c>
      <c r="BF190" s="287">
        <f t="shared" si="63"/>
        <v>0</v>
      </c>
      <c r="BG190" s="287">
        <f t="shared" si="64"/>
        <v>0</v>
      </c>
      <c r="BH190" s="287">
        <f t="shared" si="65"/>
        <v>0</v>
      </c>
      <c r="BJ190" s="337"/>
      <c r="DJ190" s="338"/>
    </row>
    <row r="191" spans="1:114" ht="12.75" customHeight="1" outlineLevel="1" x14ac:dyDescent="0.25">
      <c r="A191" s="328" t="str">
        <f t="shared" si="66"/>
        <v>Hotel NameOct-23</v>
      </c>
      <c r="B191" s="328" t="str">
        <f t="shared" si="67"/>
        <v>Hotel Name45206</v>
      </c>
      <c r="C191" s="329" t="s">
        <v>183</v>
      </c>
      <c r="D191" s="330" t="str">
        <f t="shared" si="68"/>
        <v>Oct-23</v>
      </c>
      <c r="E191" s="330" t="s">
        <v>53</v>
      </c>
      <c r="F191" s="330">
        <v>45206</v>
      </c>
      <c r="G191" s="331">
        <f t="shared" si="69"/>
        <v>7</v>
      </c>
      <c r="H191" s="287"/>
      <c r="I191" s="287"/>
      <c r="J191" s="287"/>
      <c r="K191" s="288">
        <f t="shared" si="80"/>
        <v>0</v>
      </c>
      <c r="L191" s="287"/>
      <c r="M191" s="287"/>
      <c r="N191" s="287"/>
      <c r="O191" s="288">
        <f t="shared" si="58"/>
        <v>0</v>
      </c>
      <c r="P191" s="332" t="str">
        <f>IF(ISERROR(K191/VLOOKUP(C191,$W$1:$X$1,2,0)),"",K191/VLOOKUP(C191,$W$1:$X$1,2,0))</f>
        <v/>
      </c>
      <c r="Q191" s="332" t="str">
        <f>IF(ISERROR(O191/VLOOKUP(C191,$W$1:$X$1,2,0)),"",O191/VLOOKUP(C191,$W$1:$X$1,2,0))</f>
        <v/>
      </c>
      <c r="R191" s="287" t="s">
        <v>11</v>
      </c>
      <c r="S191" s="287">
        <f t="shared" si="79"/>
        <v>0</v>
      </c>
      <c r="T191" s="332" t="e">
        <f>(O191+S191)/VLOOKUP(C191,$W$1:$X$1,2,0)</f>
        <v>#N/A</v>
      </c>
      <c r="U191" s="287" t="s">
        <v>11</v>
      </c>
      <c r="V191" s="333" t="b">
        <f t="shared" si="70"/>
        <v>1</v>
      </c>
      <c r="W191" s="317"/>
      <c r="X191" s="323"/>
      <c r="Y191" s="326"/>
      <c r="Z191" s="336"/>
      <c r="AB191" s="287">
        <f t="shared" si="59"/>
        <v>0</v>
      </c>
      <c r="AC191" s="287">
        <f t="shared" si="60"/>
        <v>0</v>
      </c>
      <c r="AD191" s="287">
        <f t="shared" si="61"/>
        <v>0</v>
      </c>
      <c r="AE191" s="287">
        <f t="shared" si="62"/>
        <v>0</v>
      </c>
      <c r="AF191" s="287"/>
      <c r="AG191" s="287"/>
      <c r="AH191" s="287"/>
      <c r="AI191" s="287"/>
      <c r="AJ191" s="287">
        <f t="shared" si="81"/>
        <v>0</v>
      </c>
      <c r="AK191" s="287"/>
      <c r="AL191" s="287"/>
      <c r="AM191" s="287"/>
      <c r="AN191" s="287">
        <f t="shared" si="72"/>
        <v>0</v>
      </c>
      <c r="AO191" s="332" t="str">
        <f>IF(ISERROR(AJ191/VLOOKUP(C191,$W$1:$X$1,2,0)),"",AJ191/VLOOKUP(C191,$W$1:$X$1,2,0))</f>
        <v/>
      </c>
      <c r="AP191" s="332" t="str">
        <f>IF(ISERROR(AN191/VLOOKUP(C191,$W$1:$X$1,2,0)),"",AN191/VLOOKUP(C191,$W$1:$X$1,2,0))</f>
        <v/>
      </c>
      <c r="AR191" s="287"/>
      <c r="AS191" s="287"/>
      <c r="AT191" s="287"/>
      <c r="AU191" s="288"/>
      <c r="AV191" s="287">
        <f t="shared" si="73"/>
        <v>0</v>
      </c>
      <c r="AW191" s="287">
        <f t="shared" si="74"/>
        <v>0</v>
      </c>
      <c r="AX191" s="287">
        <f t="shared" si="75"/>
        <v>0</v>
      </c>
      <c r="AY191" s="287">
        <f t="shared" si="76"/>
        <v>0</v>
      </c>
      <c r="AZ191" s="337"/>
      <c r="BA191" s="287"/>
      <c r="BB191" s="287"/>
      <c r="BC191" s="287"/>
      <c r="BD191" s="288"/>
      <c r="BE191" s="287">
        <f t="shared" si="77"/>
        <v>0</v>
      </c>
      <c r="BF191" s="287">
        <f t="shared" si="63"/>
        <v>0</v>
      </c>
      <c r="BG191" s="287">
        <f t="shared" si="64"/>
        <v>0</v>
      </c>
      <c r="BH191" s="287">
        <f t="shared" si="65"/>
        <v>0</v>
      </c>
      <c r="BJ191" s="337"/>
      <c r="DJ191" s="338"/>
    </row>
    <row r="192" spans="1:114" ht="12.75" customHeight="1" outlineLevel="1" x14ac:dyDescent="0.25">
      <c r="A192" s="328" t="str">
        <f t="shared" si="66"/>
        <v>Hotel NameOct-23</v>
      </c>
      <c r="B192" s="328" t="str">
        <f t="shared" si="67"/>
        <v>Hotel Name45207</v>
      </c>
      <c r="C192" s="329" t="s">
        <v>183</v>
      </c>
      <c r="D192" s="330" t="str">
        <f t="shared" si="68"/>
        <v>Oct-23</v>
      </c>
      <c r="E192" s="330" t="s">
        <v>53</v>
      </c>
      <c r="F192" s="330">
        <v>45207</v>
      </c>
      <c r="G192" s="331">
        <f t="shared" si="69"/>
        <v>1</v>
      </c>
      <c r="H192" s="287"/>
      <c r="I192" s="287"/>
      <c r="J192" s="287"/>
      <c r="K192" s="288">
        <f t="shared" si="80"/>
        <v>0</v>
      </c>
      <c r="L192" s="287"/>
      <c r="M192" s="287"/>
      <c r="N192" s="287"/>
      <c r="O192" s="288">
        <f t="shared" si="58"/>
        <v>0</v>
      </c>
      <c r="P192" s="332" t="str">
        <f>IF(ISERROR(K192/VLOOKUP(C192,$W$1:$X$1,2,0)),"",K192/VLOOKUP(C192,$W$1:$X$1,2,0))</f>
        <v/>
      </c>
      <c r="Q192" s="332" t="str">
        <f>IF(ISERROR(O192/VLOOKUP(C192,$W$1:$X$1,2,0)),"",O192/VLOOKUP(C192,$W$1:$X$1,2,0))</f>
        <v/>
      </c>
      <c r="R192" s="287" t="s">
        <v>11</v>
      </c>
      <c r="S192" s="287">
        <f t="shared" si="79"/>
        <v>0</v>
      </c>
      <c r="T192" s="332" t="e">
        <f>(O192+S192)/VLOOKUP(C192,$W$1:$X$1,2,0)</f>
        <v>#N/A</v>
      </c>
      <c r="U192" s="287" t="s">
        <v>11</v>
      </c>
      <c r="V192" s="333" t="b">
        <f t="shared" si="70"/>
        <v>1</v>
      </c>
      <c r="W192" s="317"/>
      <c r="X192" s="323"/>
      <c r="Y192" s="326"/>
      <c r="Z192" s="336"/>
      <c r="AB192" s="287">
        <f t="shared" si="59"/>
        <v>0</v>
      </c>
      <c r="AC192" s="287">
        <f t="shared" si="60"/>
        <v>0</v>
      </c>
      <c r="AD192" s="287">
        <f t="shared" si="61"/>
        <v>0</v>
      </c>
      <c r="AE192" s="287">
        <f t="shared" si="62"/>
        <v>0</v>
      </c>
      <c r="AF192" s="287"/>
      <c r="AG192" s="287"/>
      <c r="AH192" s="287"/>
      <c r="AI192" s="287"/>
      <c r="AJ192" s="287">
        <f t="shared" si="81"/>
        <v>0</v>
      </c>
      <c r="AK192" s="287"/>
      <c r="AL192" s="287"/>
      <c r="AM192" s="287"/>
      <c r="AN192" s="287">
        <f t="shared" si="72"/>
        <v>0</v>
      </c>
      <c r="AO192" s="332" t="str">
        <f>IF(ISERROR(AJ192/VLOOKUP(C192,$W$1:$X$1,2,0)),"",AJ192/VLOOKUP(C192,$W$1:$X$1,2,0))</f>
        <v/>
      </c>
      <c r="AP192" s="332" t="str">
        <f>IF(ISERROR(AN192/VLOOKUP(C192,$W$1:$X$1,2,0)),"",AN192/VLOOKUP(C192,$W$1:$X$1,2,0))</f>
        <v/>
      </c>
      <c r="AR192" s="287"/>
      <c r="AS192" s="287"/>
      <c r="AT192" s="287"/>
      <c r="AU192" s="288"/>
      <c r="AV192" s="287">
        <f t="shared" si="73"/>
        <v>0</v>
      </c>
      <c r="AW192" s="287">
        <f t="shared" si="74"/>
        <v>0</v>
      </c>
      <c r="AX192" s="287">
        <f t="shared" si="75"/>
        <v>0</v>
      </c>
      <c r="AY192" s="287">
        <f t="shared" si="76"/>
        <v>0</v>
      </c>
      <c r="AZ192" s="337"/>
      <c r="BA192" s="287"/>
      <c r="BB192" s="287"/>
      <c r="BC192" s="287"/>
      <c r="BD192" s="288"/>
      <c r="BE192" s="287">
        <f t="shared" si="77"/>
        <v>0</v>
      </c>
      <c r="BF192" s="287">
        <f t="shared" si="63"/>
        <v>0</v>
      </c>
      <c r="BG192" s="287">
        <f t="shared" si="64"/>
        <v>0</v>
      </c>
      <c r="BH192" s="287">
        <f t="shared" si="65"/>
        <v>0</v>
      </c>
      <c r="BJ192" s="337"/>
      <c r="DJ192" s="338"/>
    </row>
    <row r="193" spans="1:114" ht="12.75" customHeight="1" outlineLevel="1" x14ac:dyDescent="0.25">
      <c r="A193" s="328" t="str">
        <f t="shared" si="66"/>
        <v>Hotel NameOct-23</v>
      </c>
      <c r="B193" s="328" t="str">
        <f t="shared" si="67"/>
        <v>Hotel Name45208</v>
      </c>
      <c r="C193" s="329" t="s">
        <v>183</v>
      </c>
      <c r="D193" s="330" t="str">
        <f t="shared" si="68"/>
        <v>Oct-23</v>
      </c>
      <c r="E193" s="330" t="s">
        <v>53</v>
      </c>
      <c r="F193" s="330">
        <v>45208</v>
      </c>
      <c r="G193" s="331">
        <f t="shared" si="69"/>
        <v>2</v>
      </c>
      <c r="H193" s="287"/>
      <c r="I193" s="287"/>
      <c r="J193" s="287"/>
      <c r="K193" s="288">
        <f t="shared" si="80"/>
        <v>0</v>
      </c>
      <c r="L193" s="287"/>
      <c r="M193" s="287"/>
      <c r="N193" s="287"/>
      <c r="O193" s="288">
        <f t="shared" si="58"/>
        <v>0</v>
      </c>
      <c r="P193" s="332" t="str">
        <f>IF(ISERROR(K193/VLOOKUP(C193,$W$1:$X$1,2,0)),"",K193/VLOOKUP(C193,$W$1:$X$1,2,0))</f>
        <v/>
      </c>
      <c r="Q193" s="332" t="str">
        <f>IF(ISERROR(O193/VLOOKUP(C193,$W$1:$X$1,2,0)),"",O193/VLOOKUP(C193,$W$1:$X$1,2,0))</f>
        <v/>
      </c>
      <c r="R193" s="287" t="s">
        <v>11</v>
      </c>
      <c r="S193" s="287">
        <f t="shared" si="79"/>
        <v>0</v>
      </c>
      <c r="T193" s="332" t="e">
        <f>(O193+S193)/VLOOKUP(C193,$W$1:$X$1,2,0)</f>
        <v>#N/A</v>
      </c>
      <c r="U193" s="287" t="s">
        <v>11</v>
      </c>
      <c r="V193" s="333" t="b">
        <f t="shared" si="70"/>
        <v>1</v>
      </c>
      <c r="W193" s="317"/>
      <c r="X193" s="323"/>
      <c r="Y193" s="326"/>
      <c r="Z193" s="336"/>
      <c r="AB193" s="287">
        <f t="shared" si="59"/>
        <v>0</v>
      </c>
      <c r="AC193" s="287">
        <f t="shared" si="60"/>
        <v>0</v>
      </c>
      <c r="AD193" s="287">
        <f t="shared" si="61"/>
        <v>0</v>
      </c>
      <c r="AE193" s="287">
        <f t="shared" si="62"/>
        <v>0</v>
      </c>
      <c r="AF193" s="287"/>
      <c r="AG193" s="287"/>
      <c r="AH193" s="287"/>
      <c r="AI193" s="287"/>
      <c r="AJ193" s="287">
        <f t="shared" si="81"/>
        <v>0</v>
      </c>
      <c r="AK193" s="287"/>
      <c r="AL193" s="287"/>
      <c r="AM193" s="287"/>
      <c r="AN193" s="287">
        <f t="shared" si="72"/>
        <v>0</v>
      </c>
      <c r="AO193" s="332" t="str">
        <f>IF(ISERROR(AJ193/VLOOKUP(C193,$W$1:$X$1,2,0)),"",AJ193/VLOOKUP(C193,$W$1:$X$1,2,0))</f>
        <v/>
      </c>
      <c r="AP193" s="332" t="str">
        <f>IF(ISERROR(AN193/VLOOKUP(C193,$W$1:$X$1,2,0)),"",AN193/VLOOKUP(C193,$W$1:$X$1,2,0))</f>
        <v/>
      </c>
      <c r="AR193" s="287"/>
      <c r="AS193" s="287"/>
      <c r="AT193" s="287"/>
      <c r="AU193" s="288"/>
      <c r="AV193" s="287">
        <f t="shared" si="73"/>
        <v>0</v>
      </c>
      <c r="AW193" s="287">
        <f t="shared" si="74"/>
        <v>0</v>
      </c>
      <c r="AX193" s="287">
        <f t="shared" si="75"/>
        <v>0</v>
      </c>
      <c r="AY193" s="287">
        <f t="shared" si="76"/>
        <v>0</v>
      </c>
      <c r="AZ193" s="337"/>
      <c r="BA193" s="287"/>
      <c r="BB193" s="287"/>
      <c r="BC193" s="287"/>
      <c r="BD193" s="288"/>
      <c r="BE193" s="287">
        <f t="shared" si="77"/>
        <v>0</v>
      </c>
      <c r="BF193" s="287">
        <f t="shared" si="63"/>
        <v>0</v>
      </c>
      <c r="BG193" s="287">
        <f t="shared" si="64"/>
        <v>0</v>
      </c>
      <c r="BH193" s="287">
        <f t="shared" si="65"/>
        <v>0</v>
      </c>
      <c r="BJ193" s="337"/>
      <c r="DJ193" s="338"/>
    </row>
    <row r="194" spans="1:114" ht="12.75" customHeight="1" outlineLevel="1" x14ac:dyDescent="0.25">
      <c r="A194" s="328" t="str">
        <f t="shared" si="66"/>
        <v>Hotel NameOct-23</v>
      </c>
      <c r="B194" s="328" t="str">
        <f t="shared" si="67"/>
        <v>Hotel Name45209</v>
      </c>
      <c r="C194" s="329" t="s">
        <v>183</v>
      </c>
      <c r="D194" s="330" t="str">
        <f t="shared" si="68"/>
        <v>Oct-23</v>
      </c>
      <c r="E194" s="330" t="s">
        <v>53</v>
      </c>
      <c r="F194" s="330">
        <v>45209</v>
      </c>
      <c r="G194" s="331">
        <f t="shared" si="69"/>
        <v>3</v>
      </c>
      <c r="H194" s="287"/>
      <c r="I194" s="287"/>
      <c r="J194" s="287"/>
      <c r="K194" s="288">
        <f t="shared" si="80"/>
        <v>0</v>
      </c>
      <c r="L194" s="287"/>
      <c r="M194" s="287"/>
      <c r="N194" s="287"/>
      <c r="O194" s="288">
        <f t="shared" ref="O194:O257" si="82">SUM(L194:N194)-N194</f>
        <v>0</v>
      </c>
      <c r="P194" s="332" t="str">
        <f>IF(ISERROR(K194/VLOOKUP(C194,$W$1:$X$1,2,0)),"",K194/VLOOKUP(C194,$W$1:$X$1,2,0))</f>
        <v/>
      </c>
      <c r="Q194" s="332" t="str">
        <f>IF(ISERROR(O194/VLOOKUP(C194,$W$1:$X$1,2,0)),"",O194/VLOOKUP(C194,$W$1:$X$1,2,0))</f>
        <v/>
      </c>
      <c r="R194" s="287" t="s">
        <v>11</v>
      </c>
      <c r="S194" s="287">
        <f t="shared" si="79"/>
        <v>0</v>
      </c>
      <c r="T194" s="332" t="e">
        <f>(O194+S194)/VLOOKUP(C194,$W$1:$X$1,2,0)</f>
        <v>#N/A</v>
      </c>
      <c r="U194" s="287" t="s">
        <v>11</v>
      </c>
      <c r="V194" s="333" t="b">
        <f t="shared" si="70"/>
        <v>1</v>
      </c>
      <c r="W194" s="317"/>
      <c r="X194" s="323"/>
      <c r="Y194" s="326"/>
      <c r="Z194" s="336"/>
      <c r="AB194" s="287">
        <f t="shared" ref="AB194:AB257" si="83">L194-H194</f>
        <v>0</v>
      </c>
      <c r="AC194" s="287">
        <f t="shared" ref="AC194:AC257" si="84">M194-I194</f>
        <v>0</v>
      </c>
      <c r="AD194" s="287">
        <f t="shared" ref="AD194:AD257" si="85">N194-J194</f>
        <v>0</v>
      </c>
      <c r="AE194" s="287">
        <f t="shared" ref="AE194:AE257" si="86">O194-K194</f>
        <v>0</v>
      </c>
      <c r="AF194" s="287"/>
      <c r="AG194" s="287"/>
      <c r="AH194" s="287"/>
      <c r="AI194" s="287"/>
      <c r="AJ194" s="287">
        <f t="shared" si="81"/>
        <v>0</v>
      </c>
      <c r="AK194" s="287"/>
      <c r="AL194" s="287"/>
      <c r="AM194" s="287"/>
      <c r="AN194" s="287">
        <f t="shared" si="72"/>
        <v>0</v>
      </c>
      <c r="AO194" s="332" t="str">
        <f>IF(ISERROR(AJ194/VLOOKUP(C194,$W$1:$X$1,2,0)),"",AJ194/VLOOKUP(C194,$W$1:$X$1,2,0))</f>
        <v/>
      </c>
      <c r="AP194" s="332" t="str">
        <f>IF(ISERROR(AN194/VLOOKUP(C194,$W$1:$X$1,2,0)),"",AN194/VLOOKUP(C194,$W$1:$X$1,2,0))</f>
        <v/>
      </c>
      <c r="AR194" s="287"/>
      <c r="AS194" s="287"/>
      <c r="AT194" s="287"/>
      <c r="AU194" s="288"/>
      <c r="AV194" s="287">
        <f t="shared" si="73"/>
        <v>0</v>
      </c>
      <c r="AW194" s="287">
        <f t="shared" si="74"/>
        <v>0</v>
      </c>
      <c r="AX194" s="287">
        <f t="shared" si="75"/>
        <v>0</v>
      </c>
      <c r="AY194" s="287">
        <f t="shared" si="76"/>
        <v>0</v>
      </c>
      <c r="AZ194" s="337"/>
      <c r="BA194" s="287"/>
      <c r="BB194" s="287"/>
      <c r="BC194" s="287"/>
      <c r="BD194" s="288"/>
      <c r="BE194" s="287">
        <f t="shared" si="77"/>
        <v>0</v>
      </c>
      <c r="BF194" s="287">
        <f t="shared" ref="BF194:BF257" si="87">M194-BB194</f>
        <v>0</v>
      </c>
      <c r="BG194" s="287">
        <f t="shared" ref="BG194:BG257" si="88">N194-BC194</f>
        <v>0</v>
      </c>
      <c r="BH194" s="287">
        <f t="shared" ref="BH194:BH257" si="89">O194-BD194</f>
        <v>0</v>
      </c>
      <c r="BJ194" s="337"/>
      <c r="DJ194" s="338"/>
    </row>
    <row r="195" spans="1:114" ht="12.75" customHeight="1" outlineLevel="1" x14ac:dyDescent="0.25">
      <c r="A195" s="328" t="str">
        <f t="shared" ref="A195:A258" si="90">C195&amp;D195</f>
        <v>Hotel NameOct-23</v>
      </c>
      <c r="B195" s="328" t="str">
        <f t="shared" ref="B195:B258" si="91">C195&amp;F195</f>
        <v>Hotel Name45210</v>
      </c>
      <c r="C195" s="329" t="s">
        <v>183</v>
      </c>
      <c r="D195" s="330" t="str">
        <f t="shared" ref="D195:D258" si="92">TEXT(F195,"mmm")&amp;"-"&amp;RIGHT(YEAR(F195),2)</f>
        <v>Oct-23</v>
      </c>
      <c r="E195" s="330" t="s">
        <v>53</v>
      </c>
      <c r="F195" s="330">
        <v>45210</v>
      </c>
      <c r="G195" s="331">
        <f t="shared" ref="G195:G258" si="93">WEEKDAY(F195)</f>
        <v>4</v>
      </c>
      <c r="H195" s="287"/>
      <c r="I195" s="287"/>
      <c r="J195" s="287"/>
      <c r="K195" s="288">
        <f t="shared" ref="K195:K258" si="94">SUM(H195:J195)-J195</f>
        <v>0</v>
      </c>
      <c r="L195" s="287"/>
      <c r="M195" s="287"/>
      <c r="N195" s="287"/>
      <c r="O195" s="288">
        <f t="shared" si="82"/>
        <v>0</v>
      </c>
      <c r="P195" s="332" t="str">
        <f>IF(ISERROR(K195/VLOOKUP(C195,$W$1:$X$1,2,0)),"",K195/VLOOKUP(C195,$W$1:$X$1,2,0))</f>
        <v/>
      </c>
      <c r="Q195" s="332" t="str">
        <f>IF(ISERROR(O195/VLOOKUP(C195,$W$1:$X$1,2,0)),"",O195/VLOOKUP(C195,$W$1:$X$1,2,0))</f>
        <v/>
      </c>
      <c r="R195" s="287" t="s">
        <v>11</v>
      </c>
      <c r="S195" s="287">
        <f t="shared" si="79"/>
        <v>0</v>
      </c>
      <c r="T195" s="332" t="e">
        <f>(O195+S195)/VLOOKUP(C195,$W$1:$X$1,2,0)</f>
        <v>#N/A</v>
      </c>
      <c r="U195" s="287" t="s">
        <v>11</v>
      </c>
      <c r="V195" s="333" t="b">
        <f t="shared" ref="V195:V258" si="95">U195=R195</f>
        <v>1</v>
      </c>
      <c r="W195" s="317"/>
      <c r="X195" s="323"/>
      <c r="Y195" s="326"/>
      <c r="Z195" s="336"/>
      <c r="AB195" s="287">
        <f t="shared" si="83"/>
        <v>0</v>
      </c>
      <c r="AC195" s="287">
        <f t="shared" si="84"/>
        <v>0</v>
      </c>
      <c r="AD195" s="287">
        <f t="shared" si="85"/>
        <v>0</v>
      </c>
      <c r="AE195" s="287">
        <f t="shared" si="86"/>
        <v>0</v>
      </c>
      <c r="AF195" s="287"/>
      <c r="AG195" s="287"/>
      <c r="AH195" s="287"/>
      <c r="AI195" s="287"/>
      <c r="AJ195" s="287">
        <f t="shared" si="81"/>
        <v>0</v>
      </c>
      <c r="AK195" s="287"/>
      <c r="AL195" s="287"/>
      <c r="AM195" s="287"/>
      <c r="AN195" s="287">
        <f t="shared" ref="AN195:AN258" si="96">SUM(AK195:AM195)-AM195</f>
        <v>0</v>
      </c>
      <c r="AO195" s="332" t="str">
        <f>IF(ISERROR(AJ195/VLOOKUP(C195,$W$1:$X$1,2,0)),"",AJ195/VLOOKUP(C195,$W$1:$X$1,2,0))</f>
        <v/>
      </c>
      <c r="AP195" s="332" t="str">
        <f>IF(ISERROR(AN195/VLOOKUP(C195,$W$1:$X$1,2,0)),"",AN195/VLOOKUP(C195,$W$1:$X$1,2,0))</f>
        <v/>
      </c>
      <c r="AR195" s="287"/>
      <c r="AS195" s="287"/>
      <c r="AT195" s="287"/>
      <c r="AU195" s="288"/>
      <c r="AV195" s="287">
        <f t="shared" ref="AV195:AV258" si="97">H195-AR195</f>
        <v>0</v>
      </c>
      <c r="AW195" s="287">
        <f t="shared" ref="AW195:AW258" si="98">I195-AS195</f>
        <v>0</v>
      </c>
      <c r="AX195" s="287">
        <f t="shared" ref="AX195:AX258" si="99">J195-AT195</f>
        <v>0</v>
      </c>
      <c r="AY195" s="287">
        <f t="shared" ref="AY195:AY258" si="100">K195-AU195</f>
        <v>0</v>
      </c>
      <c r="AZ195" s="337"/>
      <c r="BA195" s="287"/>
      <c r="BB195" s="287"/>
      <c r="BC195" s="287"/>
      <c r="BD195" s="288"/>
      <c r="BE195" s="287">
        <f t="shared" ref="BE195:BE258" si="101">L195-BA195</f>
        <v>0</v>
      </c>
      <c r="BF195" s="287">
        <f t="shared" si="87"/>
        <v>0</v>
      </c>
      <c r="BG195" s="287">
        <f t="shared" si="88"/>
        <v>0</v>
      </c>
      <c r="BH195" s="287">
        <f t="shared" si="89"/>
        <v>0</v>
      </c>
      <c r="BJ195" s="337"/>
      <c r="DJ195" s="338"/>
    </row>
    <row r="196" spans="1:114" ht="12.75" customHeight="1" outlineLevel="1" x14ac:dyDescent="0.25">
      <c r="A196" s="328" t="str">
        <f t="shared" si="90"/>
        <v>Hotel NameOct-23</v>
      </c>
      <c r="B196" s="328" t="str">
        <f t="shared" si="91"/>
        <v>Hotel Name45211</v>
      </c>
      <c r="C196" s="329" t="s">
        <v>183</v>
      </c>
      <c r="D196" s="330" t="str">
        <f t="shared" si="92"/>
        <v>Oct-23</v>
      </c>
      <c r="E196" s="330" t="s">
        <v>53</v>
      </c>
      <c r="F196" s="330">
        <v>45211</v>
      </c>
      <c r="G196" s="331">
        <f t="shared" si="93"/>
        <v>5</v>
      </c>
      <c r="H196" s="287"/>
      <c r="I196" s="287"/>
      <c r="J196" s="287"/>
      <c r="K196" s="288">
        <f t="shared" si="94"/>
        <v>0</v>
      </c>
      <c r="L196" s="287"/>
      <c r="M196" s="287"/>
      <c r="N196" s="287"/>
      <c r="O196" s="288">
        <f t="shared" si="82"/>
        <v>0</v>
      </c>
      <c r="P196" s="332" t="str">
        <f>IF(ISERROR(K196/VLOOKUP(C196,$W$1:$X$1,2,0)),"",K196/VLOOKUP(C196,$W$1:$X$1,2,0))</f>
        <v/>
      </c>
      <c r="Q196" s="332" t="str">
        <f>IF(ISERROR(O196/VLOOKUP(C196,$W$1:$X$1,2,0)),"",O196/VLOOKUP(C196,$W$1:$X$1,2,0))</f>
        <v/>
      </c>
      <c r="R196" s="287" t="s">
        <v>11</v>
      </c>
      <c r="S196" s="287">
        <f t="shared" si="79"/>
        <v>0</v>
      </c>
      <c r="T196" s="332" t="e">
        <f>(O196+S196)/VLOOKUP(C196,$W$1:$X$1,2,0)</f>
        <v>#N/A</v>
      </c>
      <c r="U196" s="287" t="s">
        <v>11</v>
      </c>
      <c r="V196" s="333" t="b">
        <f t="shared" si="95"/>
        <v>1</v>
      </c>
      <c r="W196" s="317"/>
      <c r="X196" s="323"/>
      <c r="Y196" s="326"/>
      <c r="Z196" s="336"/>
      <c r="AB196" s="287">
        <f t="shared" si="83"/>
        <v>0</v>
      </c>
      <c r="AC196" s="287">
        <f t="shared" si="84"/>
        <v>0</v>
      </c>
      <c r="AD196" s="287">
        <f t="shared" si="85"/>
        <v>0</v>
      </c>
      <c r="AE196" s="287">
        <f t="shared" si="86"/>
        <v>0</v>
      </c>
      <c r="AF196" s="287"/>
      <c r="AG196" s="287"/>
      <c r="AH196" s="287"/>
      <c r="AI196" s="287"/>
      <c r="AJ196" s="287">
        <f t="shared" si="81"/>
        <v>0</v>
      </c>
      <c r="AK196" s="287"/>
      <c r="AL196" s="287"/>
      <c r="AM196" s="287"/>
      <c r="AN196" s="287">
        <f t="shared" si="96"/>
        <v>0</v>
      </c>
      <c r="AO196" s="332" t="str">
        <f>IF(ISERROR(AJ196/VLOOKUP(C196,$W$1:$X$1,2,0)),"",AJ196/VLOOKUP(C196,$W$1:$X$1,2,0))</f>
        <v/>
      </c>
      <c r="AP196" s="332" t="str">
        <f>IF(ISERROR(AN196/VLOOKUP(C196,$W$1:$X$1,2,0)),"",AN196/VLOOKUP(C196,$W$1:$X$1,2,0))</f>
        <v/>
      </c>
      <c r="AR196" s="287"/>
      <c r="AS196" s="287"/>
      <c r="AT196" s="287"/>
      <c r="AU196" s="288"/>
      <c r="AV196" s="287">
        <f t="shared" si="97"/>
        <v>0</v>
      </c>
      <c r="AW196" s="287">
        <f t="shared" si="98"/>
        <v>0</v>
      </c>
      <c r="AX196" s="287">
        <f t="shared" si="99"/>
        <v>0</v>
      </c>
      <c r="AY196" s="287">
        <f t="shared" si="100"/>
        <v>0</v>
      </c>
      <c r="AZ196" s="337"/>
      <c r="BA196" s="287"/>
      <c r="BB196" s="287"/>
      <c r="BC196" s="287"/>
      <c r="BD196" s="288"/>
      <c r="BE196" s="287">
        <f t="shared" si="101"/>
        <v>0</v>
      </c>
      <c r="BF196" s="287">
        <f t="shared" si="87"/>
        <v>0</v>
      </c>
      <c r="BG196" s="287">
        <f t="shared" si="88"/>
        <v>0</v>
      </c>
      <c r="BH196" s="287">
        <f t="shared" si="89"/>
        <v>0</v>
      </c>
      <c r="BJ196" s="337"/>
      <c r="DJ196" s="338"/>
    </row>
    <row r="197" spans="1:114" ht="12.75" customHeight="1" outlineLevel="1" x14ac:dyDescent="0.25">
      <c r="A197" s="328" t="str">
        <f t="shared" si="90"/>
        <v>Hotel NameOct-23</v>
      </c>
      <c r="B197" s="328" t="str">
        <f t="shared" si="91"/>
        <v>Hotel Name45212</v>
      </c>
      <c r="C197" s="329" t="s">
        <v>183</v>
      </c>
      <c r="D197" s="330" t="str">
        <f t="shared" si="92"/>
        <v>Oct-23</v>
      </c>
      <c r="E197" s="330" t="s">
        <v>53</v>
      </c>
      <c r="F197" s="330">
        <v>45212</v>
      </c>
      <c r="G197" s="331">
        <f t="shared" si="93"/>
        <v>6</v>
      </c>
      <c r="H197" s="287"/>
      <c r="I197" s="287"/>
      <c r="J197" s="287"/>
      <c r="K197" s="288">
        <f t="shared" si="94"/>
        <v>0</v>
      </c>
      <c r="L197" s="287"/>
      <c r="M197" s="287"/>
      <c r="N197" s="287"/>
      <c r="O197" s="288">
        <f t="shared" si="82"/>
        <v>0</v>
      </c>
      <c r="P197" s="332" t="str">
        <f>IF(ISERROR(K197/VLOOKUP(C197,$W$1:$X$1,2,0)),"",K197/VLOOKUP(C197,$W$1:$X$1,2,0))</f>
        <v/>
      </c>
      <c r="Q197" s="332" t="str">
        <f>IF(ISERROR(O197/VLOOKUP(C197,$W$1:$X$1,2,0)),"",O197/VLOOKUP(C197,$W$1:$X$1,2,0))</f>
        <v/>
      </c>
      <c r="R197" s="287" t="s">
        <v>11</v>
      </c>
      <c r="S197" s="287">
        <f t="shared" si="79"/>
        <v>0</v>
      </c>
      <c r="T197" s="332" t="e">
        <f>(O197+S197)/VLOOKUP(C197,$W$1:$X$1,2,0)</f>
        <v>#N/A</v>
      </c>
      <c r="U197" s="287" t="s">
        <v>11</v>
      </c>
      <c r="V197" s="333" t="b">
        <f t="shared" si="95"/>
        <v>1</v>
      </c>
      <c r="W197" s="317"/>
      <c r="X197" s="323"/>
      <c r="Y197" s="326"/>
      <c r="Z197" s="336"/>
      <c r="AB197" s="287">
        <f t="shared" si="83"/>
        <v>0</v>
      </c>
      <c r="AC197" s="287">
        <f t="shared" si="84"/>
        <v>0</v>
      </c>
      <c r="AD197" s="287">
        <f t="shared" si="85"/>
        <v>0</v>
      </c>
      <c r="AE197" s="287">
        <f t="shared" si="86"/>
        <v>0</v>
      </c>
      <c r="AF197" s="287"/>
      <c r="AG197" s="287"/>
      <c r="AH197" s="287"/>
      <c r="AI197" s="287"/>
      <c r="AJ197" s="287">
        <f t="shared" si="81"/>
        <v>0</v>
      </c>
      <c r="AK197" s="287"/>
      <c r="AL197" s="287"/>
      <c r="AM197" s="287"/>
      <c r="AN197" s="287">
        <f t="shared" si="96"/>
        <v>0</v>
      </c>
      <c r="AO197" s="332" t="str">
        <f>IF(ISERROR(AJ197/VLOOKUP(C197,$W$1:$X$1,2,0)),"",AJ197/VLOOKUP(C197,$W$1:$X$1,2,0))</f>
        <v/>
      </c>
      <c r="AP197" s="332" t="str">
        <f>IF(ISERROR(AN197/VLOOKUP(C197,$W$1:$X$1,2,0)),"",AN197/VLOOKUP(C197,$W$1:$X$1,2,0))</f>
        <v/>
      </c>
      <c r="AR197" s="287"/>
      <c r="AS197" s="287"/>
      <c r="AT197" s="287"/>
      <c r="AU197" s="288"/>
      <c r="AV197" s="287">
        <f t="shared" si="97"/>
        <v>0</v>
      </c>
      <c r="AW197" s="287">
        <f t="shared" si="98"/>
        <v>0</v>
      </c>
      <c r="AX197" s="287">
        <f t="shared" si="99"/>
        <v>0</v>
      </c>
      <c r="AY197" s="287">
        <f t="shared" si="100"/>
        <v>0</v>
      </c>
      <c r="AZ197" s="337"/>
      <c r="BA197" s="287"/>
      <c r="BB197" s="287"/>
      <c r="BC197" s="287"/>
      <c r="BD197" s="288"/>
      <c r="BE197" s="287">
        <f t="shared" si="101"/>
        <v>0</v>
      </c>
      <c r="BF197" s="287">
        <f t="shared" si="87"/>
        <v>0</v>
      </c>
      <c r="BG197" s="287">
        <f t="shared" si="88"/>
        <v>0</v>
      </c>
      <c r="BH197" s="287">
        <f t="shared" si="89"/>
        <v>0</v>
      </c>
      <c r="BJ197" s="337"/>
      <c r="DJ197" s="338"/>
    </row>
    <row r="198" spans="1:114" ht="12.75" customHeight="1" outlineLevel="1" x14ac:dyDescent="0.25">
      <c r="A198" s="328" t="str">
        <f t="shared" si="90"/>
        <v>Hotel NameOct-23</v>
      </c>
      <c r="B198" s="328" t="str">
        <f t="shared" si="91"/>
        <v>Hotel Name45213</v>
      </c>
      <c r="C198" s="329" t="s">
        <v>183</v>
      </c>
      <c r="D198" s="330" t="str">
        <f t="shared" si="92"/>
        <v>Oct-23</v>
      </c>
      <c r="E198" s="330" t="s">
        <v>53</v>
      </c>
      <c r="F198" s="330">
        <v>45213</v>
      </c>
      <c r="G198" s="331">
        <f t="shared" si="93"/>
        <v>7</v>
      </c>
      <c r="H198" s="287"/>
      <c r="I198" s="287"/>
      <c r="J198" s="287"/>
      <c r="K198" s="288">
        <f t="shared" si="94"/>
        <v>0</v>
      </c>
      <c r="L198" s="287"/>
      <c r="M198" s="287"/>
      <c r="N198" s="287"/>
      <c r="O198" s="288">
        <f t="shared" si="82"/>
        <v>0</v>
      </c>
      <c r="P198" s="332" t="str">
        <f>IF(ISERROR(K198/VLOOKUP(C198,$W$1:$X$1,2,0)),"",K198/VLOOKUP(C198,$W$1:$X$1,2,0))</f>
        <v/>
      </c>
      <c r="Q198" s="332" t="str">
        <f>IF(ISERROR(O198/VLOOKUP(C198,$W$1:$X$1,2,0)),"",O198/VLOOKUP(C198,$W$1:$X$1,2,0))</f>
        <v/>
      </c>
      <c r="R198" s="287" t="s">
        <v>11</v>
      </c>
      <c r="S198" s="287">
        <f t="shared" si="79"/>
        <v>0</v>
      </c>
      <c r="T198" s="332" t="e">
        <f>(O198+S198)/VLOOKUP(C198,$W$1:$X$1,2,0)</f>
        <v>#N/A</v>
      </c>
      <c r="U198" s="287" t="s">
        <v>11</v>
      </c>
      <c r="V198" s="333" t="b">
        <f t="shared" si="95"/>
        <v>1</v>
      </c>
      <c r="W198" s="317"/>
      <c r="X198" s="323"/>
      <c r="Y198" s="326"/>
      <c r="Z198" s="336"/>
      <c r="AB198" s="287">
        <f t="shared" si="83"/>
        <v>0</v>
      </c>
      <c r="AC198" s="287">
        <f t="shared" si="84"/>
        <v>0</v>
      </c>
      <c r="AD198" s="287">
        <f t="shared" si="85"/>
        <v>0</v>
      </c>
      <c r="AE198" s="287">
        <f t="shared" si="86"/>
        <v>0</v>
      </c>
      <c r="AF198" s="287"/>
      <c r="AG198" s="287"/>
      <c r="AH198" s="287"/>
      <c r="AI198" s="287"/>
      <c r="AJ198" s="287">
        <f t="shared" ref="AJ198:AJ227" si="102">SUM(AG198:AI198)-AI198</f>
        <v>0</v>
      </c>
      <c r="AK198" s="287"/>
      <c r="AL198" s="287"/>
      <c r="AM198" s="287"/>
      <c r="AN198" s="287">
        <f t="shared" si="96"/>
        <v>0</v>
      </c>
      <c r="AO198" s="332" t="str">
        <f>IF(ISERROR(AJ198/VLOOKUP(C198,$W$1:$X$1,2,0)),"",AJ198/VLOOKUP(C198,$W$1:$X$1,2,0))</f>
        <v/>
      </c>
      <c r="AP198" s="332" t="str">
        <f>IF(ISERROR(AN198/VLOOKUP(C198,$W$1:$X$1,2,0)),"",AN198/VLOOKUP(C198,$W$1:$X$1,2,0))</f>
        <v/>
      </c>
      <c r="AR198" s="287"/>
      <c r="AS198" s="287"/>
      <c r="AT198" s="287"/>
      <c r="AU198" s="288"/>
      <c r="AV198" s="287">
        <f t="shared" si="97"/>
        <v>0</v>
      </c>
      <c r="AW198" s="287">
        <f t="shared" si="98"/>
        <v>0</v>
      </c>
      <c r="AX198" s="287">
        <f t="shared" si="99"/>
        <v>0</v>
      </c>
      <c r="AY198" s="287">
        <f t="shared" si="100"/>
        <v>0</v>
      </c>
      <c r="AZ198" s="337"/>
      <c r="BA198" s="287"/>
      <c r="BB198" s="287"/>
      <c r="BC198" s="287"/>
      <c r="BD198" s="288"/>
      <c r="BE198" s="287">
        <f t="shared" si="101"/>
        <v>0</v>
      </c>
      <c r="BF198" s="287">
        <f t="shared" si="87"/>
        <v>0</v>
      </c>
      <c r="BG198" s="287">
        <f t="shared" si="88"/>
        <v>0</v>
      </c>
      <c r="BH198" s="287">
        <f t="shared" si="89"/>
        <v>0</v>
      </c>
      <c r="BJ198" s="337"/>
      <c r="DJ198" s="338"/>
    </row>
    <row r="199" spans="1:114" ht="12.75" customHeight="1" outlineLevel="1" x14ac:dyDescent="0.25">
      <c r="A199" s="328" t="str">
        <f t="shared" si="90"/>
        <v>Hotel NameOct-23</v>
      </c>
      <c r="B199" s="328" t="str">
        <f t="shared" si="91"/>
        <v>Hotel Name45214</v>
      </c>
      <c r="C199" s="329" t="s">
        <v>183</v>
      </c>
      <c r="D199" s="330" t="str">
        <f t="shared" si="92"/>
        <v>Oct-23</v>
      </c>
      <c r="E199" s="330" t="s">
        <v>53</v>
      </c>
      <c r="F199" s="330">
        <v>45214</v>
      </c>
      <c r="G199" s="331">
        <f t="shared" si="93"/>
        <v>1</v>
      </c>
      <c r="H199" s="287"/>
      <c r="I199" s="287"/>
      <c r="J199" s="287"/>
      <c r="K199" s="288">
        <f t="shared" si="94"/>
        <v>0</v>
      </c>
      <c r="L199" s="287"/>
      <c r="M199" s="287"/>
      <c r="N199" s="287"/>
      <c r="O199" s="288">
        <f t="shared" si="82"/>
        <v>0</v>
      </c>
      <c r="P199" s="332" t="str">
        <f>IF(ISERROR(K199/VLOOKUP(C199,$W$1:$X$1,2,0)),"",K199/VLOOKUP(C199,$W$1:$X$1,2,0))</f>
        <v/>
      </c>
      <c r="Q199" s="332" t="str">
        <f>IF(ISERROR(O199/VLOOKUP(C199,$W$1:$X$1,2,0)),"",O199/VLOOKUP(C199,$W$1:$X$1,2,0))</f>
        <v/>
      </c>
      <c r="R199" s="287" t="s">
        <v>11</v>
      </c>
      <c r="S199" s="287">
        <f t="shared" si="79"/>
        <v>0</v>
      </c>
      <c r="T199" s="332" t="e">
        <f>(O199+S199)/VLOOKUP(C199,$W$1:$X$1,2,0)</f>
        <v>#N/A</v>
      </c>
      <c r="U199" s="287" t="s">
        <v>11</v>
      </c>
      <c r="V199" s="333" t="b">
        <f t="shared" si="95"/>
        <v>1</v>
      </c>
      <c r="W199" s="317"/>
      <c r="X199" s="323"/>
      <c r="Y199" s="326"/>
      <c r="Z199" s="336"/>
      <c r="AB199" s="287">
        <f t="shared" si="83"/>
        <v>0</v>
      </c>
      <c r="AC199" s="287">
        <f t="shared" si="84"/>
        <v>0</v>
      </c>
      <c r="AD199" s="287">
        <f t="shared" si="85"/>
        <v>0</v>
      </c>
      <c r="AE199" s="287">
        <f t="shared" si="86"/>
        <v>0</v>
      </c>
      <c r="AF199" s="287"/>
      <c r="AG199" s="287"/>
      <c r="AH199" s="287"/>
      <c r="AI199" s="287"/>
      <c r="AJ199" s="287">
        <f t="shared" si="102"/>
        <v>0</v>
      </c>
      <c r="AK199" s="287"/>
      <c r="AL199" s="287"/>
      <c r="AM199" s="287"/>
      <c r="AN199" s="287">
        <f t="shared" si="96"/>
        <v>0</v>
      </c>
      <c r="AO199" s="332" t="str">
        <f>IF(ISERROR(AJ199/VLOOKUP(C199,$W$1:$X$1,2,0)),"",AJ199/VLOOKUP(C199,$W$1:$X$1,2,0))</f>
        <v/>
      </c>
      <c r="AP199" s="332" t="str">
        <f>IF(ISERROR(AN199/VLOOKUP(C199,$W$1:$X$1,2,0)),"",AN199/VLOOKUP(C199,$W$1:$X$1,2,0))</f>
        <v/>
      </c>
      <c r="AR199" s="287"/>
      <c r="AS199" s="287"/>
      <c r="AT199" s="287"/>
      <c r="AU199" s="288"/>
      <c r="AV199" s="287">
        <f t="shared" si="97"/>
        <v>0</v>
      </c>
      <c r="AW199" s="287">
        <f t="shared" si="98"/>
        <v>0</v>
      </c>
      <c r="AX199" s="287">
        <f t="shared" si="99"/>
        <v>0</v>
      </c>
      <c r="AY199" s="287">
        <f t="shared" si="100"/>
        <v>0</v>
      </c>
      <c r="AZ199" s="337"/>
      <c r="BA199" s="287"/>
      <c r="BB199" s="287"/>
      <c r="BC199" s="287"/>
      <c r="BD199" s="288"/>
      <c r="BE199" s="287">
        <f t="shared" si="101"/>
        <v>0</v>
      </c>
      <c r="BF199" s="287">
        <f t="shared" si="87"/>
        <v>0</v>
      </c>
      <c r="BG199" s="287">
        <f t="shared" si="88"/>
        <v>0</v>
      </c>
      <c r="BH199" s="287">
        <f t="shared" si="89"/>
        <v>0</v>
      </c>
      <c r="BJ199" s="337"/>
      <c r="DJ199" s="338"/>
    </row>
    <row r="200" spans="1:114" ht="12.75" customHeight="1" outlineLevel="1" x14ac:dyDescent="0.25">
      <c r="A200" s="328" t="str">
        <f t="shared" si="90"/>
        <v>Hotel NameOct-23</v>
      </c>
      <c r="B200" s="328" t="str">
        <f t="shared" si="91"/>
        <v>Hotel Name45215</v>
      </c>
      <c r="C200" s="329" t="s">
        <v>183</v>
      </c>
      <c r="D200" s="330" t="str">
        <f t="shared" si="92"/>
        <v>Oct-23</v>
      </c>
      <c r="E200" s="330" t="s">
        <v>53</v>
      </c>
      <c r="F200" s="330">
        <v>45215</v>
      </c>
      <c r="G200" s="331">
        <f t="shared" si="93"/>
        <v>2</v>
      </c>
      <c r="H200" s="287"/>
      <c r="I200" s="287"/>
      <c r="J200" s="287"/>
      <c r="K200" s="288">
        <f t="shared" si="94"/>
        <v>0</v>
      </c>
      <c r="L200" s="287"/>
      <c r="M200" s="287"/>
      <c r="N200" s="287"/>
      <c r="O200" s="288">
        <f t="shared" si="82"/>
        <v>0</v>
      </c>
      <c r="P200" s="332" t="str">
        <f>IF(ISERROR(K200/VLOOKUP(C200,$W$1:$X$1,2,0)),"",K200/VLOOKUP(C200,$W$1:$X$1,2,0))</f>
        <v/>
      </c>
      <c r="Q200" s="332" t="str">
        <f>IF(ISERROR(O200/VLOOKUP(C200,$W$1:$X$1,2,0)),"",O200/VLOOKUP(C200,$W$1:$X$1,2,0))</f>
        <v/>
      </c>
      <c r="R200" s="287" t="s">
        <v>11</v>
      </c>
      <c r="S200" s="287">
        <f t="shared" si="79"/>
        <v>0</v>
      </c>
      <c r="T200" s="332" t="e">
        <f>(O200+S200)/VLOOKUP(C200,$W$1:$X$1,2,0)</f>
        <v>#N/A</v>
      </c>
      <c r="U200" s="287" t="s">
        <v>11</v>
      </c>
      <c r="V200" s="333" t="b">
        <f t="shared" si="95"/>
        <v>1</v>
      </c>
      <c r="W200" s="317"/>
      <c r="X200" s="323"/>
      <c r="Y200" s="326"/>
      <c r="Z200" s="336"/>
      <c r="AB200" s="287">
        <f t="shared" si="83"/>
        <v>0</v>
      </c>
      <c r="AC200" s="287">
        <f t="shared" si="84"/>
        <v>0</v>
      </c>
      <c r="AD200" s="287">
        <f t="shared" si="85"/>
        <v>0</v>
      </c>
      <c r="AE200" s="287">
        <f t="shared" si="86"/>
        <v>0</v>
      </c>
      <c r="AF200" s="287"/>
      <c r="AG200" s="287"/>
      <c r="AH200" s="287"/>
      <c r="AI200" s="287"/>
      <c r="AJ200" s="287">
        <f t="shared" si="102"/>
        <v>0</v>
      </c>
      <c r="AK200" s="287"/>
      <c r="AL200" s="287"/>
      <c r="AM200" s="287"/>
      <c r="AN200" s="287">
        <f t="shared" si="96"/>
        <v>0</v>
      </c>
      <c r="AO200" s="332" t="str">
        <f>IF(ISERROR(AJ200/VLOOKUP(C200,$W$1:$X$1,2,0)),"",AJ200/VLOOKUP(C200,$W$1:$X$1,2,0))</f>
        <v/>
      </c>
      <c r="AP200" s="332" t="str">
        <f>IF(ISERROR(AN200/VLOOKUP(C200,$W$1:$X$1,2,0)),"",AN200/VLOOKUP(C200,$W$1:$X$1,2,0))</f>
        <v/>
      </c>
      <c r="AR200" s="287"/>
      <c r="AS200" s="287"/>
      <c r="AT200" s="287"/>
      <c r="AU200" s="288"/>
      <c r="AV200" s="287">
        <f t="shared" si="97"/>
        <v>0</v>
      </c>
      <c r="AW200" s="287">
        <f t="shared" si="98"/>
        <v>0</v>
      </c>
      <c r="AX200" s="287">
        <f t="shared" si="99"/>
        <v>0</v>
      </c>
      <c r="AY200" s="287">
        <f t="shared" si="100"/>
        <v>0</v>
      </c>
      <c r="AZ200" s="337"/>
      <c r="BA200" s="287"/>
      <c r="BB200" s="287"/>
      <c r="BC200" s="287"/>
      <c r="BD200" s="288"/>
      <c r="BE200" s="287">
        <f t="shared" si="101"/>
        <v>0</v>
      </c>
      <c r="BF200" s="287">
        <f t="shared" si="87"/>
        <v>0</v>
      </c>
      <c r="BG200" s="287">
        <f t="shared" si="88"/>
        <v>0</v>
      </c>
      <c r="BH200" s="287">
        <f t="shared" si="89"/>
        <v>0</v>
      </c>
      <c r="BJ200" s="337"/>
      <c r="DJ200" s="338"/>
    </row>
    <row r="201" spans="1:114" ht="12.75" customHeight="1" outlineLevel="1" x14ac:dyDescent="0.25">
      <c r="A201" s="328" t="str">
        <f t="shared" si="90"/>
        <v>Hotel NameOct-23</v>
      </c>
      <c r="B201" s="328" t="str">
        <f t="shared" si="91"/>
        <v>Hotel Name45216</v>
      </c>
      <c r="C201" s="329" t="s">
        <v>183</v>
      </c>
      <c r="D201" s="330" t="str">
        <f t="shared" si="92"/>
        <v>Oct-23</v>
      </c>
      <c r="E201" s="330" t="s">
        <v>53</v>
      </c>
      <c r="F201" s="330">
        <v>45216</v>
      </c>
      <c r="G201" s="331">
        <f t="shared" si="93"/>
        <v>3</v>
      </c>
      <c r="H201" s="287"/>
      <c r="I201" s="287"/>
      <c r="J201" s="287"/>
      <c r="K201" s="288">
        <f t="shared" si="94"/>
        <v>0</v>
      </c>
      <c r="L201" s="287"/>
      <c r="M201" s="287"/>
      <c r="N201" s="287"/>
      <c r="O201" s="288">
        <f t="shared" si="82"/>
        <v>0</v>
      </c>
      <c r="P201" s="332" t="str">
        <f>IF(ISERROR(K201/VLOOKUP(C201,$W$1:$X$1,2,0)),"",K201/VLOOKUP(C201,$W$1:$X$1,2,0))</f>
        <v/>
      </c>
      <c r="Q201" s="332" t="str">
        <f>IF(ISERROR(O201/VLOOKUP(C201,$W$1:$X$1,2,0)),"",O201/VLOOKUP(C201,$W$1:$X$1,2,0))</f>
        <v/>
      </c>
      <c r="R201" s="287" t="s">
        <v>11</v>
      </c>
      <c r="S201" s="287">
        <f t="shared" si="79"/>
        <v>0</v>
      </c>
      <c r="T201" s="332" t="e">
        <f>(O201+S201)/VLOOKUP(C201,$W$1:$X$1,2,0)</f>
        <v>#N/A</v>
      </c>
      <c r="U201" s="287" t="s">
        <v>11</v>
      </c>
      <c r="V201" s="333" t="b">
        <f t="shared" si="95"/>
        <v>1</v>
      </c>
      <c r="W201" s="317"/>
      <c r="X201" s="323"/>
      <c r="Y201" s="326"/>
      <c r="Z201" s="336"/>
      <c r="AB201" s="287">
        <f t="shared" si="83"/>
        <v>0</v>
      </c>
      <c r="AC201" s="287">
        <f t="shared" si="84"/>
        <v>0</v>
      </c>
      <c r="AD201" s="287">
        <f t="shared" si="85"/>
        <v>0</v>
      </c>
      <c r="AE201" s="287">
        <f t="shared" si="86"/>
        <v>0</v>
      </c>
      <c r="AF201" s="287"/>
      <c r="AG201" s="287"/>
      <c r="AH201" s="287"/>
      <c r="AI201" s="287"/>
      <c r="AJ201" s="287">
        <f t="shared" si="102"/>
        <v>0</v>
      </c>
      <c r="AK201" s="287"/>
      <c r="AL201" s="287"/>
      <c r="AM201" s="287"/>
      <c r="AN201" s="287">
        <f t="shared" si="96"/>
        <v>0</v>
      </c>
      <c r="AO201" s="332" t="str">
        <f>IF(ISERROR(AJ201/VLOOKUP(C201,$W$1:$X$1,2,0)),"",AJ201/VLOOKUP(C201,$W$1:$X$1,2,0))</f>
        <v/>
      </c>
      <c r="AP201" s="332" t="str">
        <f>IF(ISERROR(AN201/VLOOKUP(C201,$W$1:$X$1,2,0)),"",AN201/VLOOKUP(C201,$W$1:$X$1,2,0))</f>
        <v/>
      </c>
      <c r="AR201" s="287"/>
      <c r="AS201" s="287"/>
      <c r="AT201" s="287"/>
      <c r="AU201" s="288"/>
      <c r="AV201" s="287">
        <f t="shared" si="97"/>
        <v>0</v>
      </c>
      <c r="AW201" s="287">
        <f t="shared" si="98"/>
        <v>0</v>
      </c>
      <c r="AX201" s="287">
        <f t="shared" si="99"/>
        <v>0</v>
      </c>
      <c r="AY201" s="287">
        <f t="shared" si="100"/>
        <v>0</v>
      </c>
      <c r="AZ201" s="337"/>
      <c r="BA201" s="287"/>
      <c r="BB201" s="287"/>
      <c r="BC201" s="287"/>
      <c r="BD201" s="288"/>
      <c r="BE201" s="287">
        <f t="shared" si="101"/>
        <v>0</v>
      </c>
      <c r="BF201" s="287">
        <f t="shared" si="87"/>
        <v>0</v>
      </c>
      <c r="BG201" s="287">
        <f t="shared" si="88"/>
        <v>0</v>
      </c>
      <c r="BH201" s="287">
        <f t="shared" si="89"/>
        <v>0</v>
      </c>
      <c r="BJ201" s="337"/>
      <c r="DJ201" s="338"/>
    </row>
    <row r="202" spans="1:114" ht="12.75" customHeight="1" outlineLevel="1" x14ac:dyDescent="0.25">
      <c r="A202" s="328" t="str">
        <f t="shared" si="90"/>
        <v>Hotel NameOct-23</v>
      </c>
      <c r="B202" s="328" t="str">
        <f t="shared" si="91"/>
        <v>Hotel Name45217</v>
      </c>
      <c r="C202" s="329" t="s">
        <v>183</v>
      </c>
      <c r="D202" s="330" t="str">
        <f t="shared" si="92"/>
        <v>Oct-23</v>
      </c>
      <c r="E202" s="330" t="s">
        <v>53</v>
      </c>
      <c r="F202" s="330">
        <v>45217</v>
      </c>
      <c r="G202" s="331">
        <f t="shared" si="93"/>
        <v>4</v>
      </c>
      <c r="H202" s="287"/>
      <c r="I202" s="287"/>
      <c r="J202" s="287"/>
      <c r="K202" s="288">
        <f t="shared" si="94"/>
        <v>0</v>
      </c>
      <c r="L202" s="287"/>
      <c r="M202" s="287"/>
      <c r="N202" s="287"/>
      <c r="O202" s="288">
        <f t="shared" si="82"/>
        <v>0</v>
      </c>
      <c r="P202" s="332" t="str">
        <f>IF(ISERROR(K202/VLOOKUP(C202,$W$1:$X$1,2,0)),"",K202/VLOOKUP(C202,$W$1:$X$1,2,0))</f>
        <v/>
      </c>
      <c r="Q202" s="332" t="str">
        <f>IF(ISERROR(O202/VLOOKUP(C202,$W$1:$X$1,2,0)),"",O202/VLOOKUP(C202,$W$1:$X$1,2,0))</f>
        <v/>
      </c>
      <c r="R202" s="287" t="s">
        <v>11</v>
      </c>
      <c r="S202" s="287">
        <f t="shared" si="79"/>
        <v>0</v>
      </c>
      <c r="T202" s="332" t="e">
        <f>(O202+S202)/VLOOKUP(C202,$W$1:$X$1,2,0)</f>
        <v>#N/A</v>
      </c>
      <c r="U202" s="287" t="s">
        <v>11</v>
      </c>
      <c r="V202" s="333" t="b">
        <f t="shared" si="95"/>
        <v>1</v>
      </c>
      <c r="W202" s="317"/>
      <c r="X202" s="323"/>
      <c r="Y202" s="326"/>
      <c r="Z202" s="336"/>
      <c r="AB202" s="287">
        <f t="shared" si="83"/>
        <v>0</v>
      </c>
      <c r="AC202" s="287">
        <f t="shared" si="84"/>
        <v>0</v>
      </c>
      <c r="AD202" s="287">
        <f t="shared" si="85"/>
        <v>0</v>
      </c>
      <c r="AE202" s="287">
        <f t="shared" si="86"/>
        <v>0</v>
      </c>
      <c r="AF202" s="287"/>
      <c r="AG202" s="287"/>
      <c r="AH202" s="287"/>
      <c r="AI202" s="287"/>
      <c r="AJ202" s="287">
        <f t="shared" si="102"/>
        <v>0</v>
      </c>
      <c r="AK202" s="287"/>
      <c r="AL202" s="287"/>
      <c r="AM202" s="287"/>
      <c r="AN202" s="287">
        <f t="shared" si="96"/>
        <v>0</v>
      </c>
      <c r="AO202" s="332" t="str">
        <f>IF(ISERROR(AJ202/VLOOKUP(C202,$W$1:$X$1,2,0)),"",AJ202/VLOOKUP(C202,$W$1:$X$1,2,0))</f>
        <v/>
      </c>
      <c r="AP202" s="332" t="str">
        <f>IF(ISERROR(AN202/VLOOKUP(C202,$W$1:$X$1,2,0)),"",AN202/VLOOKUP(C202,$W$1:$X$1,2,0))</f>
        <v/>
      </c>
      <c r="AR202" s="287"/>
      <c r="AS202" s="287"/>
      <c r="AT202" s="287"/>
      <c r="AU202" s="288"/>
      <c r="AV202" s="287">
        <f t="shared" si="97"/>
        <v>0</v>
      </c>
      <c r="AW202" s="287">
        <f t="shared" si="98"/>
        <v>0</v>
      </c>
      <c r="AX202" s="287">
        <f t="shared" si="99"/>
        <v>0</v>
      </c>
      <c r="AY202" s="287">
        <f t="shared" si="100"/>
        <v>0</v>
      </c>
      <c r="AZ202" s="337"/>
      <c r="BA202" s="287"/>
      <c r="BB202" s="287"/>
      <c r="BC202" s="287"/>
      <c r="BD202" s="288"/>
      <c r="BE202" s="287">
        <f t="shared" si="101"/>
        <v>0</v>
      </c>
      <c r="BF202" s="287">
        <f t="shared" si="87"/>
        <v>0</v>
      </c>
      <c r="BG202" s="287">
        <f t="shared" si="88"/>
        <v>0</v>
      </c>
      <c r="BH202" s="287">
        <f t="shared" si="89"/>
        <v>0</v>
      </c>
      <c r="BJ202" s="337"/>
      <c r="DJ202" s="338"/>
    </row>
    <row r="203" spans="1:114" ht="12.75" customHeight="1" outlineLevel="1" x14ac:dyDescent="0.25">
      <c r="A203" s="328" t="str">
        <f t="shared" si="90"/>
        <v>Hotel NameOct-23</v>
      </c>
      <c r="B203" s="328" t="str">
        <f t="shared" si="91"/>
        <v>Hotel Name45218</v>
      </c>
      <c r="C203" s="329" t="s">
        <v>183</v>
      </c>
      <c r="D203" s="330" t="str">
        <f t="shared" si="92"/>
        <v>Oct-23</v>
      </c>
      <c r="E203" s="330" t="s">
        <v>53</v>
      </c>
      <c r="F203" s="330">
        <v>45218</v>
      </c>
      <c r="G203" s="331">
        <f t="shared" si="93"/>
        <v>5</v>
      </c>
      <c r="H203" s="287"/>
      <c r="I203" s="287"/>
      <c r="J203" s="287"/>
      <c r="K203" s="288">
        <f t="shared" si="94"/>
        <v>0</v>
      </c>
      <c r="L203" s="287"/>
      <c r="M203" s="287"/>
      <c r="N203" s="287"/>
      <c r="O203" s="288">
        <f t="shared" si="82"/>
        <v>0</v>
      </c>
      <c r="P203" s="332" t="str">
        <f>IF(ISERROR(K203/VLOOKUP(C203,$W$1:$X$1,2,0)),"",K203/VLOOKUP(C203,$W$1:$X$1,2,0))</f>
        <v/>
      </c>
      <c r="Q203" s="332" t="str">
        <f>IF(ISERROR(O203/VLOOKUP(C203,$W$1:$X$1,2,0)),"",O203/VLOOKUP(C203,$W$1:$X$1,2,0))</f>
        <v/>
      </c>
      <c r="R203" s="287" t="s">
        <v>11</v>
      </c>
      <c r="S203" s="287">
        <f t="shared" si="79"/>
        <v>0</v>
      </c>
      <c r="T203" s="332" t="e">
        <f>(O203+S203)/VLOOKUP(C203,$W$1:$X$1,2,0)</f>
        <v>#N/A</v>
      </c>
      <c r="U203" s="287" t="s">
        <v>11</v>
      </c>
      <c r="V203" s="333" t="b">
        <f t="shared" si="95"/>
        <v>1</v>
      </c>
      <c r="W203" s="317"/>
      <c r="X203" s="323"/>
      <c r="Y203" s="326"/>
      <c r="Z203" s="336"/>
      <c r="AB203" s="287">
        <f t="shared" si="83"/>
        <v>0</v>
      </c>
      <c r="AC203" s="287">
        <f t="shared" si="84"/>
        <v>0</v>
      </c>
      <c r="AD203" s="287">
        <f t="shared" si="85"/>
        <v>0</v>
      </c>
      <c r="AE203" s="287">
        <f t="shared" si="86"/>
        <v>0</v>
      </c>
      <c r="AF203" s="287"/>
      <c r="AG203" s="287"/>
      <c r="AH203" s="287"/>
      <c r="AI203" s="287"/>
      <c r="AJ203" s="287">
        <f t="shared" si="102"/>
        <v>0</v>
      </c>
      <c r="AK203" s="287"/>
      <c r="AL203" s="287"/>
      <c r="AM203" s="287"/>
      <c r="AN203" s="287">
        <f t="shared" si="96"/>
        <v>0</v>
      </c>
      <c r="AO203" s="332" t="str">
        <f>IF(ISERROR(AJ203/VLOOKUP(C203,$W$1:$X$1,2,0)),"",AJ203/VLOOKUP(C203,$W$1:$X$1,2,0))</f>
        <v/>
      </c>
      <c r="AP203" s="332" t="str">
        <f>IF(ISERROR(AN203/VLOOKUP(C203,$W$1:$X$1,2,0)),"",AN203/VLOOKUP(C203,$W$1:$X$1,2,0))</f>
        <v/>
      </c>
      <c r="AR203" s="287"/>
      <c r="AS203" s="287"/>
      <c r="AT203" s="287"/>
      <c r="AU203" s="288"/>
      <c r="AV203" s="287">
        <f t="shared" si="97"/>
        <v>0</v>
      </c>
      <c r="AW203" s="287">
        <f t="shared" si="98"/>
        <v>0</v>
      </c>
      <c r="AX203" s="287">
        <f t="shared" si="99"/>
        <v>0</v>
      </c>
      <c r="AY203" s="287">
        <f t="shared" si="100"/>
        <v>0</v>
      </c>
      <c r="AZ203" s="337"/>
      <c r="BA203" s="287"/>
      <c r="BB203" s="287"/>
      <c r="BC203" s="287"/>
      <c r="BD203" s="288"/>
      <c r="BE203" s="287">
        <f t="shared" si="101"/>
        <v>0</v>
      </c>
      <c r="BF203" s="287">
        <f t="shared" si="87"/>
        <v>0</v>
      </c>
      <c r="BG203" s="287">
        <f t="shared" si="88"/>
        <v>0</v>
      </c>
      <c r="BH203" s="287">
        <f t="shared" si="89"/>
        <v>0</v>
      </c>
      <c r="BJ203" s="337"/>
      <c r="DJ203" s="338"/>
    </row>
    <row r="204" spans="1:114" ht="12.75" customHeight="1" outlineLevel="1" x14ac:dyDescent="0.25">
      <c r="A204" s="328" t="str">
        <f t="shared" si="90"/>
        <v>Hotel NameOct-23</v>
      </c>
      <c r="B204" s="328" t="str">
        <f t="shared" si="91"/>
        <v>Hotel Name45219</v>
      </c>
      <c r="C204" s="329" t="s">
        <v>183</v>
      </c>
      <c r="D204" s="330" t="str">
        <f t="shared" si="92"/>
        <v>Oct-23</v>
      </c>
      <c r="E204" s="330" t="s">
        <v>53</v>
      </c>
      <c r="F204" s="330">
        <v>45219</v>
      </c>
      <c r="G204" s="331">
        <f t="shared" si="93"/>
        <v>6</v>
      </c>
      <c r="H204" s="287"/>
      <c r="I204" s="287"/>
      <c r="J204" s="287"/>
      <c r="K204" s="288">
        <f t="shared" si="94"/>
        <v>0</v>
      </c>
      <c r="L204" s="287"/>
      <c r="M204" s="287"/>
      <c r="N204" s="287"/>
      <c r="O204" s="288">
        <f t="shared" si="82"/>
        <v>0</v>
      </c>
      <c r="P204" s="332" t="str">
        <f>IF(ISERROR(K204/VLOOKUP(C204,$W$1:$X$1,2,0)),"",K204/VLOOKUP(C204,$W$1:$X$1,2,0))</f>
        <v/>
      </c>
      <c r="Q204" s="332" t="str">
        <f>IF(ISERROR(O204/VLOOKUP(C204,$W$1:$X$1,2,0)),"",O204/VLOOKUP(C204,$W$1:$X$1,2,0))</f>
        <v/>
      </c>
      <c r="R204" s="287" t="s">
        <v>11</v>
      </c>
      <c r="S204" s="287">
        <f t="shared" si="79"/>
        <v>0</v>
      </c>
      <c r="T204" s="332" t="e">
        <f>(O204+S204)/VLOOKUP(C204,$W$1:$X$1,2,0)</f>
        <v>#N/A</v>
      </c>
      <c r="U204" s="287" t="s">
        <v>11</v>
      </c>
      <c r="V204" s="333" t="b">
        <f t="shared" si="95"/>
        <v>1</v>
      </c>
      <c r="W204" s="317"/>
      <c r="X204" s="323"/>
      <c r="Y204" s="326"/>
      <c r="Z204" s="336"/>
      <c r="AB204" s="287">
        <f t="shared" si="83"/>
        <v>0</v>
      </c>
      <c r="AC204" s="287">
        <f t="shared" si="84"/>
        <v>0</v>
      </c>
      <c r="AD204" s="287">
        <f t="shared" si="85"/>
        <v>0</v>
      </c>
      <c r="AE204" s="287">
        <f t="shared" si="86"/>
        <v>0</v>
      </c>
      <c r="AF204" s="287"/>
      <c r="AG204" s="287"/>
      <c r="AH204" s="287"/>
      <c r="AI204" s="287"/>
      <c r="AJ204" s="287">
        <f t="shared" si="102"/>
        <v>0</v>
      </c>
      <c r="AK204" s="287"/>
      <c r="AL204" s="287"/>
      <c r="AM204" s="287"/>
      <c r="AN204" s="287">
        <f t="shared" si="96"/>
        <v>0</v>
      </c>
      <c r="AO204" s="332" t="str">
        <f>IF(ISERROR(AJ204/VLOOKUP(C204,$W$1:$X$1,2,0)),"",AJ204/VLOOKUP(C204,$W$1:$X$1,2,0))</f>
        <v/>
      </c>
      <c r="AP204" s="332" t="str">
        <f>IF(ISERROR(AN204/VLOOKUP(C204,$W$1:$X$1,2,0)),"",AN204/VLOOKUP(C204,$W$1:$X$1,2,0))</f>
        <v/>
      </c>
      <c r="AR204" s="287"/>
      <c r="AS204" s="287"/>
      <c r="AT204" s="287"/>
      <c r="AU204" s="288"/>
      <c r="AV204" s="287">
        <f t="shared" si="97"/>
        <v>0</v>
      </c>
      <c r="AW204" s="287">
        <f t="shared" si="98"/>
        <v>0</v>
      </c>
      <c r="AX204" s="287">
        <f t="shared" si="99"/>
        <v>0</v>
      </c>
      <c r="AY204" s="287">
        <f t="shared" si="100"/>
        <v>0</v>
      </c>
      <c r="AZ204" s="337"/>
      <c r="BA204" s="287"/>
      <c r="BB204" s="287"/>
      <c r="BC204" s="287"/>
      <c r="BD204" s="288"/>
      <c r="BE204" s="287">
        <f t="shared" si="101"/>
        <v>0</v>
      </c>
      <c r="BF204" s="287">
        <f t="shared" si="87"/>
        <v>0</v>
      </c>
      <c r="BG204" s="287">
        <f t="shared" si="88"/>
        <v>0</v>
      </c>
      <c r="BH204" s="287">
        <f t="shared" si="89"/>
        <v>0</v>
      </c>
      <c r="BJ204" s="337"/>
      <c r="DJ204" s="338"/>
    </row>
    <row r="205" spans="1:114" ht="12.75" customHeight="1" outlineLevel="1" x14ac:dyDescent="0.25">
      <c r="A205" s="328" t="str">
        <f t="shared" si="90"/>
        <v>Hotel NameOct-23</v>
      </c>
      <c r="B205" s="328" t="str">
        <f t="shared" si="91"/>
        <v>Hotel Name45220</v>
      </c>
      <c r="C205" s="329" t="s">
        <v>183</v>
      </c>
      <c r="D205" s="330" t="str">
        <f t="shared" si="92"/>
        <v>Oct-23</v>
      </c>
      <c r="E205" s="330" t="s">
        <v>53</v>
      </c>
      <c r="F205" s="330">
        <v>45220</v>
      </c>
      <c r="G205" s="331">
        <f t="shared" si="93"/>
        <v>7</v>
      </c>
      <c r="H205" s="287"/>
      <c r="I205" s="287"/>
      <c r="J205" s="287"/>
      <c r="K205" s="288">
        <f t="shared" si="94"/>
        <v>0</v>
      </c>
      <c r="L205" s="287"/>
      <c r="M205" s="287"/>
      <c r="N205" s="287"/>
      <c r="O205" s="288">
        <f t="shared" si="82"/>
        <v>0</v>
      </c>
      <c r="P205" s="332" t="str">
        <f>IF(ISERROR(K205/VLOOKUP(C205,$W$1:$X$1,2,0)),"",K205/VLOOKUP(C205,$W$1:$X$1,2,0))</f>
        <v/>
      </c>
      <c r="Q205" s="332" t="str">
        <f>IF(ISERROR(O205/VLOOKUP(C205,$W$1:$X$1,2,0)),"",O205/VLOOKUP(C205,$W$1:$X$1,2,0))</f>
        <v/>
      </c>
      <c r="R205" s="287" t="s">
        <v>11</v>
      </c>
      <c r="S205" s="287">
        <f t="shared" si="79"/>
        <v>0</v>
      </c>
      <c r="T205" s="332" t="e">
        <f>(O205+S205)/VLOOKUP(C205,$W$1:$X$1,2,0)</f>
        <v>#N/A</v>
      </c>
      <c r="U205" s="287" t="s">
        <v>11</v>
      </c>
      <c r="V205" s="333" t="b">
        <f t="shared" si="95"/>
        <v>1</v>
      </c>
      <c r="W205" s="317"/>
      <c r="X205" s="323"/>
      <c r="Y205" s="326"/>
      <c r="Z205" s="336"/>
      <c r="AB205" s="287">
        <f t="shared" si="83"/>
        <v>0</v>
      </c>
      <c r="AC205" s="287">
        <f t="shared" si="84"/>
        <v>0</v>
      </c>
      <c r="AD205" s="287">
        <f t="shared" si="85"/>
        <v>0</v>
      </c>
      <c r="AE205" s="287">
        <f t="shared" si="86"/>
        <v>0</v>
      </c>
      <c r="AF205" s="287"/>
      <c r="AG205" s="287"/>
      <c r="AH205" s="287"/>
      <c r="AI205" s="287"/>
      <c r="AJ205" s="287">
        <f t="shared" si="102"/>
        <v>0</v>
      </c>
      <c r="AK205" s="287"/>
      <c r="AL205" s="287"/>
      <c r="AM205" s="287"/>
      <c r="AN205" s="287">
        <f t="shared" si="96"/>
        <v>0</v>
      </c>
      <c r="AO205" s="332" t="str">
        <f>IF(ISERROR(AJ205/VLOOKUP(C205,$W$1:$X$1,2,0)),"",AJ205/VLOOKUP(C205,$W$1:$X$1,2,0))</f>
        <v/>
      </c>
      <c r="AP205" s="332" t="str">
        <f>IF(ISERROR(AN205/VLOOKUP(C205,$W$1:$X$1,2,0)),"",AN205/VLOOKUP(C205,$W$1:$X$1,2,0))</f>
        <v/>
      </c>
      <c r="AR205" s="287"/>
      <c r="AS205" s="287"/>
      <c r="AT205" s="287"/>
      <c r="AU205" s="288"/>
      <c r="AV205" s="287">
        <f t="shared" si="97"/>
        <v>0</v>
      </c>
      <c r="AW205" s="287">
        <f t="shared" si="98"/>
        <v>0</v>
      </c>
      <c r="AX205" s="287">
        <f t="shared" si="99"/>
        <v>0</v>
      </c>
      <c r="AY205" s="287">
        <f t="shared" si="100"/>
        <v>0</v>
      </c>
      <c r="AZ205" s="337"/>
      <c r="BA205" s="287"/>
      <c r="BB205" s="287"/>
      <c r="BC205" s="287"/>
      <c r="BD205" s="288"/>
      <c r="BE205" s="287">
        <f t="shared" si="101"/>
        <v>0</v>
      </c>
      <c r="BF205" s="287">
        <f t="shared" si="87"/>
        <v>0</v>
      </c>
      <c r="BG205" s="287">
        <f t="shared" si="88"/>
        <v>0</v>
      </c>
      <c r="BH205" s="287">
        <f t="shared" si="89"/>
        <v>0</v>
      </c>
      <c r="BJ205" s="337"/>
      <c r="DJ205" s="338"/>
    </row>
    <row r="206" spans="1:114" ht="12.75" customHeight="1" outlineLevel="1" x14ac:dyDescent="0.25">
      <c r="A206" s="328" t="str">
        <f t="shared" si="90"/>
        <v>Hotel NameOct-23</v>
      </c>
      <c r="B206" s="328" t="str">
        <f t="shared" si="91"/>
        <v>Hotel Name45221</v>
      </c>
      <c r="C206" s="329" t="s">
        <v>183</v>
      </c>
      <c r="D206" s="330" t="str">
        <f t="shared" si="92"/>
        <v>Oct-23</v>
      </c>
      <c r="E206" s="330" t="s">
        <v>53</v>
      </c>
      <c r="F206" s="330">
        <v>45221</v>
      </c>
      <c r="G206" s="331">
        <f t="shared" si="93"/>
        <v>1</v>
      </c>
      <c r="H206" s="287"/>
      <c r="I206" s="287"/>
      <c r="J206" s="287"/>
      <c r="K206" s="288">
        <f t="shared" si="94"/>
        <v>0</v>
      </c>
      <c r="L206" s="287"/>
      <c r="M206" s="287"/>
      <c r="N206" s="287"/>
      <c r="O206" s="288">
        <f t="shared" si="82"/>
        <v>0</v>
      </c>
      <c r="P206" s="332" t="str">
        <f>IF(ISERROR(K206/VLOOKUP(C206,$W$1:$X$1,2,0)),"",K206/VLOOKUP(C206,$W$1:$X$1,2,0))</f>
        <v/>
      </c>
      <c r="Q206" s="332" t="str">
        <f>IF(ISERROR(O206/VLOOKUP(C206,$W$1:$X$1,2,0)),"",O206/VLOOKUP(C206,$W$1:$X$1,2,0))</f>
        <v/>
      </c>
      <c r="R206" s="287" t="s">
        <v>11</v>
      </c>
      <c r="S206" s="287">
        <f t="shared" si="79"/>
        <v>0</v>
      </c>
      <c r="T206" s="332" t="e">
        <f>(O206+S206)/VLOOKUP(C206,$W$1:$X$1,2,0)</f>
        <v>#N/A</v>
      </c>
      <c r="U206" s="287" t="s">
        <v>11</v>
      </c>
      <c r="V206" s="333" t="b">
        <f t="shared" si="95"/>
        <v>1</v>
      </c>
      <c r="W206" s="317"/>
      <c r="X206" s="323"/>
      <c r="Y206" s="326"/>
      <c r="Z206" s="336"/>
      <c r="AB206" s="287">
        <f t="shared" si="83"/>
        <v>0</v>
      </c>
      <c r="AC206" s="287">
        <f t="shared" si="84"/>
        <v>0</v>
      </c>
      <c r="AD206" s="287">
        <f t="shared" si="85"/>
        <v>0</v>
      </c>
      <c r="AE206" s="287">
        <f t="shared" si="86"/>
        <v>0</v>
      </c>
      <c r="AF206" s="287"/>
      <c r="AG206" s="287"/>
      <c r="AH206" s="287"/>
      <c r="AI206" s="287"/>
      <c r="AJ206" s="287">
        <f t="shared" si="102"/>
        <v>0</v>
      </c>
      <c r="AK206" s="287"/>
      <c r="AL206" s="287"/>
      <c r="AM206" s="287"/>
      <c r="AN206" s="287">
        <f t="shared" si="96"/>
        <v>0</v>
      </c>
      <c r="AO206" s="332" t="str">
        <f>IF(ISERROR(AJ206/VLOOKUP(C206,$W$1:$X$1,2,0)),"",AJ206/VLOOKUP(C206,$W$1:$X$1,2,0))</f>
        <v/>
      </c>
      <c r="AP206" s="332" t="str">
        <f>IF(ISERROR(AN206/VLOOKUP(C206,$W$1:$X$1,2,0)),"",AN206/VLOOKUP(C206,$W$1:$X$1,2,0))</f>
        <v/>
      </c>
      <c r="AR206" s="287"/>
      <c r="AS206" s="287"/>
      <c r="AT206" s="287"/>
      <c r="AU206" s="288"/>
      <c r="AV206" s="287">
        <f t="shared" si="97"/>
        <v>0</v>
      </c>
      <c r="AW206" s="287">
        <f t="shared" si="98"/>
        <v>0</v>
      </c>
      <c r="AX206" s="287">
        <f t="shared" si="99"/>
        <v>0</v>
      </c>
      <c r="AY206" s="287">
        <f t="shared" si="100"/>
        <v>0</v>
      </c>
      <c r="AZ206" s="337"/>
      <c r="BA206" s="287"/>
      <c r="BB206" s="287"/>
      <c r="BC206" s="287"/>
      <c r="BD206" s="288"/>
      <c r="BE206" s="287">
        <f t="shared" si="101"/>
        <v>0</v>
      </c>
      <c r="BF206" s="287">
        <f t="shared" si="87"/>
        <v>0</v>
      </c>
      <c r="BG206" s="287">
        <f t="shared" si="88"/>
        <v>0</v>
      </c>
      <c r="BH206" s="287">
        <f t="shared" si="89"/>
        <v>0</v>
      </c>
      <c r="BJ206" s="337"/>
      <c r="DJ206" s="338"/>
    </row>
    <row r="207" spans="1:114" ht="12.75" customHeight="1" outlineLevel="1" x14ac:dyDescent="0.25">
      <c r="A207" s="328" t="str">
        <f t="shared" si="90"/>
        <v>Hotel NameOct-23</v>
      </c>
      <c r="B207" s="328" t="str">
        <f t="shared" si="91"/>
        <v>Hotel Name45222</v>
      </c>
      <c r="C207" s="329" t="s">
        <v>183</v>
      </c>
      <c r="D207" s="330" t="str">
        <f t="shared" si="92"/>
        <v>Oct-23</v>
      </c>
      <c r="E207" s="330" t="s">
        <v>53</v>
      </c>
      <c r="F207" s="330">
        <v>45222</v>
      </c>
      <c r="G207" s="331">
        <f t="shared" si="93"/>
        <v>2</v>
      </c>
      <c r="H207" s="287"/>
      <c r="I207" s="287"/>
      <c r="J207" s="287"/>
      <c r="K207" s="288">
        <f t="shared" si="94"/>
        <v>0</v>
      </c>
      <c r="L207" s="287"/>
      <c r="M207" s="287"/>
      <c r="N207" s="287"/>
      <c r="O207" s="288">
        <f t="shared" si="82"/>
        <v>0</v>
      </c>
      <c r="P207" s="332" t="str">
        <f>IF(ISERROR(K207/VLOOKUP(C207,$W$1:$X$1,2,0)),"",K207/VLOOKUP(C207,$W$1:$X$1,2,0))</f>
        <v/>
      </c>
      <c r="Q207" s="332" t="str">
        <f>IF(ISERROR(O207/VLOOKUP(C207,$W$1:$X$1,2,0)),"",O207/VLOOKUP(C207,$W$1:$X$1,2,0))</f>
        <v/>
      </c>
      <c r="R207" s="287" t="s">
        <v>11</v>
      </c>
      <c r="S207" s="287">
        <f t="shared" si="79"/>
        <v>0</v>
      </c>
      <c r="T207" s="332" t="e">
        <f>(O207+S207)/VLOOKUP(C207,$W$1:$X$1,2,0)</f>
        <v>#N/A</v>
      </c>
      <c r="U207" s="287" t="s">
        <v>11</v>
      </c>
      <c r="V207" s="333" t="b">
        <f t="shared" si="95"/>
        <v>1</v>
      </c>
      <c r="W207" s="317"/>
      <c r="X207" s="323"/>
      <c r="Y207" s="326"/>
      <c r="Z207" s="336"/>
      <c r="AB207" s="287">
        <f t="shared" si="83"/>
        <v>0</v>
      </c>
      <c r="AC207" s="287">
        <f t="shared" si="84"/>
        <v>0</v>
      </c>
      <c r="AD207" s="287">
        <f t="shared" si="85"/>
        <v>0</v>
      </c>
      <c r="AE207" s="287">
        <f t="shared" si="86"/>
        <v>0</v>
      </c>
      <c r="AF207" s="287"/>
      <c r="AG207" s="287"/>
      <c r="AH207" s="287"/>
      <c r="AI207" s="287"/>
      <c r="AJ207" s="287">
        <f t="shared" si="102"/>
        <v>0</v>
      </c>
      <c r="AK207" s="287"/>
      <c r="AL207" s="287"/>
      <c r="AM207" s="287"/>
      <c r="AN207" s="287">
        <f t="shared" si="96"/>
        <v>0</v>
      </c>
      <c r="AO207" s="332" t="str">
        <f>IF(ISERROR(AJ207/VLOOKUP(C207,$W$1:$X$1,2,0)),"",AJ207/VLOOKUP(C207,$W$1:$X$1,2,0))</f>
        <v/>
      </c>
      <c r="AP207" s="332" t="str">
        <f>IF(ISERROR(AN207/VLOOKUP(C207,$W$1:$X$1,2,0)),"",AN207/VLOOKUP(C207,$W$1:$X$1,2,0))</f>
        <v/>
      </c>
      <c r="AR207" s="287"/>
      <c r="AS207" s="287"/>
      <c r="AT207" s="287"/>
      <c r="AU207" s="288"/>
      <c r="AV207" s="287">
        <f t="shared" si="97"/>
        <v>0</v>
      </c>
      <c r="AW207" s="287">
        <f t="shared" si="98"/>
        <v>0</v>
      </c>
      <c r="AX207" s="287">
        <f t="shared" si="99"/>
        <v>0</v>
      </c>
      <c r="AY207" s="287">
        <f t="shared" si="100"/>
        <v>0</v>
      </c>
      <c r="AZ207" s="337"/>
      <c r="BA207" s="287"/>
      <c r="BB207" s="287"/>
      <c r="BC207" s="287"/>
      <c r="BD207" s="288"/>
      <c r="BE207" s="287">
        <f t="shared" si="101"/>
        <v>0</v>
      </c>
      <c r="BF207" s="287">
        <f t="shared" si="87"/>
        <v>0</v>
      </c>
      <c r="BG207" s="287">
        <f t="shared" si="88"/>
        <v>0</v>
      </c>
      <c r="BH207" s="287">
        <f t="shared" si="89"/>
        <v>0</v>
      </c>
      <c r="BJ207" s="337"/>
      <c r="DJ207" s="338"/>
    </row>
    <row r="208" spans="1:114" ht="12.75" customHeight="1" outlineLevel="1" x14ac:dyDescent="0.25">
      <c r="A208" s="328" t="str">
        <f t="shared" si="90"/>
        <v>Hotel NameOct-23</v>
      </c>
      <c r="B208" s="328" t="str">
        <f t="shared" si="91"/>
        <v>Hotel Name45223</v>
      </c>
      <c r="C208" s="329" t="s">
        <v>183</v>
      </c>
      <c r="D208" s="330" t="str">
        <f t="shared" si="92"/>
        <v>Oct-23</v>
      </c>
      <c r="E208" s="330" t="s">
        <v>53</v>
      </c>
      <c r="F208" s="330">
        <v>45223</v>
      </c>
      <c r="G208" s="331">
        <f t="shared" si="93"/>
        <v>3</v>
      </c>
      <c r="H208" s="287"/>
      <c r="I208" s="287"/>
      <c r="J208" s="287"/>
      <c r="K208" s="288">
        <f t="shared" si="94"/>
        <v>0</v>
      </c>
      <c r="L208" s="287"/>
      <c r="M208" s="287"/>
      <c r="N208" s="287"/>
      <c r="O208" s="288">
        <f t="shared" si="82"/>
        <v>0</v>
      </c>
      <c r="P208" s="332" t="str">
        <f>IF(ISERROR(K208/VLOOKUP(C208,$W$1:$X$1,2,0)),"",K208/VLOOKUP(C208,$W$1:$X$1,2,0))</f>
        <v/>
      </c>
      <c r="Q208" s="332" t="str">
        <f>IF(ISERROR(O208/VLOOKUP(C208,$W$1:$X$1,2,0)),"",O208/VLOOKUP(C208,$W$1:$X$1,2,0))</f>
        <v/>
      </c>
      <c r="R208" s="287" t="s">
        <v>11</v>
      </c>
      <c r="S208" s="287">
        <f t="shared" si="79"/>
        <v>0</v>
      </c>
      <c r="T208" s="332" t="e">
        <f>(O208+S208)/VLOOKUP(C208,$W$1:$X$1,2,0)</f>
        <v>#N/A</v>
      </c>
      <c r="U208" s="287" t="s">
        <v>11</v>
      </c>
      <c r="V208" s="333" t="b">
        <f t="shared" si="95"/>
        <v>1</v>
      </c>
      <c r="W208" s="317"/>
      <c r="X208" s="323"/>
      <c r="Y208" s="326"/>
      <c r="Z208" s="336"/>
      <c r="AB208" s="287">
        <f t="shared" si="83"/>
        <v>0</v>
      </c>
      <c r="AC208" s="287">
        <f t="shared" si="84"/>
        <v>0</v>
      </c>
      <c r="AD208" s="287">
        <f t="shared" si="85"/>
        <v>0</v>
      </c>
      <c r="AE208" s="287">
        <f t="shared" si="86"/>
        <v>0</v>
      </c>
      <c r="AF208" s="287"/>
      <c r="AG208" s="287"/>
      <c r="AH208" s="287"/>
      <c r="AI208" s="287"/>
      <c r="AJ208" s="287">
        <f t="shared" si="102"/>
        <v>0</v>
      </c>
      <c r="AK208" s="287"/>
      <c r="AL208" s="287"/>
      <c r="AM208" s="287"/>
      <c r="AN208" s="287">
        <f t="shared" si="96"/>
        <v>0</v>
      </c>
      <c r="AO208" s="332" t="str">
        <f>IF(ISERROR(AJ208/VLOOKUP(C208,$W$1:$X$1,2,0)),"",AJ208/VLOOKUP(C208,$W$1:$X$1,2,0))</f>
        <v/>
      </c>
      <c r="AP208" s="332" t="str">
        <f>IF(ISERROR(AN208/VLOOKUP(C208,$W$1:$X$1,2,0)),"",AN208/VLOOKUP(C208,$W$1:$X$1,2,0))</f>
        <v/>
      </c>
      <c r="AR208" s="287"/>
      <c r="AS208" s="287"/>
      <c r="AT208" s="287"/>
      <c r="AU208" s="288"/>
      <c r="AV208" s="287">
        <f t="shared" si="97"/>
        <v>0</v>
      </c>
      <c r="AW208" s="287">
        <f t="shared" si="98"/>
        <v>0</v>
      </c>
      <c r="AX208" s="287">
        <f t="shared" si="99"/>
        <v>0</v>
      </c>
      <c r="AY208" s="287">
        <f t="shared" si="100"/>
        <v>0</v>
      </c>
      <c r="AZ208" s="337"/>
      <c r="BA208" s="287"/>
      <c r="BB208" s="287"/>
      <c r="BC208" s="287"/>
      <c r="BD208" s="288"/>
      <c r="BE208" s="287">
        <f t="shared" si="101"/>
        <v>0</v>
      </c>
      <c r="BF208" s="287">
        <f t="shared" si="87"/>
        <v>0</v>
      </c>
      <c r="BG208" s="287">
        <f t="shared" si="88"/>
        <v>0</v>
      </c>
      <c r="BH208" s="287">
        <f t="shared" si="89"/>
        <v>0</v>
      </c>
      <c r="BJ208" s="337"/>
      <c r="DJ208" s="338"/>
    </row>
    <row r="209" spans="1:114" ht="12.75" customHeight="1" outlineLevel="1" x14ac:dyDescent="0.25">
      <c r="A209" s="328" t="str">
        <f t="shared" si="90"/>
        <v>Hotel NameOct-23</v>
      </c>
      <c r="B209" s="328" t="str">
        <f t="shared" si="91"/>
        <v>Hotel Name45224</v>
      </c>
      <c r="C209" s="329" t="s">
        <v>183</v>
      </c>
      <c r="D209" s="330" t="str">
        <f t="shared" si="92"/>
        <v>Oct-23</v>
      </c>
      <c r="E209" s="330" t="s">
        <v>53</v>
      </c>
      <c r="F209" s="330">
        <v>45224</v>
      </c>
      <c r="G209" s="331">
        <f t="shared" si="93"/>
        <v>4</v>
      </c>
      <c r="H209" s="287"/>
      <c r="I209" s="287"/>
      <c r="J209" s="287"/>
      <c r="K209" s="288">
        <f t="shared" si="94"/>
        <v>0</v>
      </c>
      <c r="L209" s="287"/>
      <c r="M209" s="287"/>
      <c r="N209" s="287"/>
      <c r="O209" s="288">
        <f t="shared" si="82"/>
        <v>0</v>
      </c>
      <c r="P209" s="332" t="str">
        <f>IF(ISERROR(K209/VLOOKUP(C209,$W$1:$X$1,2,0)),"",K209/VLOOKUP(C209,$W$1:$X$1,2,0))</f>
        <v/>
      </c>
      <c r="Q209" s="332" t="str">
        <f>IF(ISERROR(O209/VLOOKUP(C209,$W$1:$X$1,2,0)),"",O209/VLOOKUP(C209,$W$1:$X$1,2,0))</f>
        <v/>
      </c>
      <c r="R209" s="287" t="s">
        <v>11</v>
      </c>
      <c r="S209" s="287">
        <f t="shared" si="79"/>
        <v>0</v>
      </c>
      <c r="T209" s="332" t="e">
        <f>(O209+S209)/VLOOKUP(C209,$W$1:$X$1,2,0)</f>
        <v>#N/A</v>
      </c>
      <c r="U209" s="287" t="s">
        <v>11</v>
      </c>
      <c r="V209" s="333" t="b">
        <f t="shared" si="95"/>
        <v>1</v>
      </c>
      <c r="W209" s="317"/>
      <c r="X209" s="323"/>
      <c r="Y209" s="326"/>
      <c r="Z209" s="336"/>
      <c r="AB209" s="287">
        <f t="shared" si="83"/>
        <v>0</v>
      </c>
      <c r="AC209" s="287">
        <f t="shared" si="84"/>
        <v>0</v>
      </c>
      <c r="AD209" s="287">
        <f t="shared" si="85"/>
        <v>0</v>
      </c>
      <c r="AE209" s="287">
        <f t="shared" si="86"/>
        <v>0</v>
      </c>
      <c r="AF209" s="287"/>
      <c r="AG209" s="287"/>
      <c r="AH209" s="287"/>
      <c r="AI209" s="287"/>
      <c r="AJ209" s="287">
        <f t="shared" si="102"/>
        <v>0</v>
      </c>
      <c r="AK209" s="287"/>
      <c r="AL209" s="287"/>
      <c r="AM209" s="287"/>
      <c r="AN209" s="287">
        <f t="shared" si="96"/>
        <v>0</v>
      </c>
      <c r="AO209" s="332" t="str">
        <f>IF(ISERROR(AJ209/VLOOKUP(C209,$W$1:$X$1,2,0)),"",AJ209/VLOOKUP(C209,$W$1:$X$1,2,0))</f>
        <v/>
      </c>
      <c r="AP209" s="332" t="str">
        <f>IF(ISERROR(AN209/VLOOKUP(C209,$W$1:$X$1,2,0)),"",AN209/VLOOKUP(C209,$W$1:$X$1,2,0))</f>
        <v/>
      </c>
      <c r="AR209" s="287"/>
      <c r="AS209" s="287"/>
      <c r="AT209" s="287"/>
      <c r="AU209" s="288"/>
      <c r="AV209" s="287">
        <f t="shared" si="97"/>
        <v>0</v>
      </c>
      <c r="AW209" s="287">
        <f t="shared" si="98"/>
        <v>0</v>
      </c>
      <c r="AX209" s="287">
        <f t="shared" si="99"/>
        <v>0</v>
      </c>
      <c r="AY209" s="287">
        <f t="shared" si="100"/>
        <v>0</v>
      </c>
      <c r="AZ209" s="337"/>
      <c r="BA209" s="287"/>
      <c r="BB209" s="287"/>
      <c r="BC209" s="287"/>
      <c r="BD209" s="288"/>
      <c r="BE209" s="287">
        <f t="shared" si="101"/>
        <v>0</v>
      </c>
      <c r="BF209" s="287">
        <f t="shared" si="87"/>
        <v>0</v>
      </c>
      <c r="BG209" s="287">
        <f t="shared" si="88"/>
        <v>0</v>
      </c>
      <c r="BH209" s="287">
        <f t="shared" si="89"/>
        <v>0</v>
      </c>
      <c r="BJ209" s="337"/>
      <c r="DJ209" s="338"/>
    </row>
    <row r="210" spans="1:114" ht="12.75" customHeight="1" outlineLevel="1" x14ac:dyDescent="0.25">
      <c r="A210" s="328" t="str">
        <f t="shared" si="90"/>
        <v>Hotel NameOct-23</v>
      </c>
      <c r="B210" s="328" t="str">
        <f t="shared" si="91"/>
        <v>Hotel Name45225</v>
      </c>
      <c r="C210" s="329" t="s">
        <v>183</v>
      </c>
      <c r="D210" s="330" t="str">
        <f t="shared" si="92"/>
        <v>Oct-23</v>
      </c>
      <c r="E210" s="330" t="s">
        <v>53</v>
      </c>
      <c r="F210" s="330">
        <v>45225</v>
      </c>
      <c r="G210" s="331">
        <f t="shared" si="93"/>
        <v>5</v>
      </c>
      <c r="H210" s="287"/>
      <c r="I210" s="287"/>
      <c r="J210" s="287"/>
      <c r="K210" s="288">
        <f t="shared" si="94"/>
        <v>0</v>
      </c>
      <c r="L210" s="287"/>
      <c r="M210" s="287"/>
      <c r="N210" s="287"/>
      <c r="O210" s="288">
        <f t="shared" si="82"/>
        <v>0</v>
      </c>
      <c r="P210" s="332" t="str">
        <f>IF(ISERROR(K210/VLOOKUP(C210,$W$1:$X$1,2,0)),"",K210/VLOOKUP(C210,$W$1:$X$1,2,0))</f>
        <v/>
      </c>
      <c r="Q210" s="332" t="str">
        <f>IF(ISERROR(O210/VLOOKUP(C210,$W$1:$X$1,2,0)),"",O210/VLOOKUP(C210,$W$1:$X$1,2,0))</f>
        <v/>
      </c>
      <c r="R210" s="287" t="s">
        <v>11</v>
      </c>
      <c r="S210" s="287">
        <f t="shared" ref="S210:S273" si="103">N210</f>
        <v>0</v>
      </c>
      <c r="T210" s="332" t="e">
        <f>(O210+S210)/VLOOKUP(C210,$W$1:$X$1,2,0)</f>
        <v>#N/A</v>
      </c>
      <c r="U210" s="287" t="s">
        <v>11</v>
      </c>
      <c r="V210" s="333" t="b">
        <f t="shared" si="95"/>
        <v>1</v>
      </c>
      <c r="W210" s="317"/>
      <c r="X210" s="323"/>
      <c r="Y210" s="326"/>
      <c r="Z210" s="336"/>
      <c r="AB210" s="287">
        <f t="shared" si="83"/>
        <v>0</v>
      </c>
      <c r="AC210" s="287">
        <f t="shared" si="84"/>
        <v>0</v>
      </c>
      <c r="AD210" s="287">
        <f t="shared" si="85"/>
        <v>0</v>
      </c>
      <c r="AE210" s="287">
        <f t="shared" si="86"/>
        <v>0</v>
      </c>
      <c r="AF210" s="287"/>
      <c r="AG210" s="287"/>
      <c r="AH210" s="287"/>
      <c r="AI210" s="287"/>
      <c r="AJ210" s="287">
        <f t="shared" si="102"/>
        <v>0</v>
      </c>
      <c r="AK210" s="287"/>
      <c r="AL210" s="287"/>
      <c r="AM210" s="287"/>
      <c r="AN210" s="287">
        <f t="shared" si="96"/>
        <v>0</v>
      </c>
      <c r="AO210" s="332" t="str">
        <f>IF(ISERROR(AJ210/VLOOKUP(C210,$W$1:$X$1,2,0)),"",AJ210/VLOOKUP(C210,$W$1:$X$1,2,0))</f>
        <v/>
      </c>
      <c r="AP210" s="332" t="str">
        <f>IF(ISERROR(AN210/VLOOKUP(C210,$W$1:$X$1,2,0)),"",AN210/VLOOKUP(C210,$W$1:$X$1,2,0))</f>
        <v/>
      </c>
      <c r="AR210" s="287"/>
      <c r="AS210" s="287"/>
      <c r="AT210" s="287"/>
      <c r="AU210" s="288"/>
      <c r="AV210" s="287">
        <f t="shared" si="97"/>
        <v>0</v>
      </c>
      <c r="AW210" s="287">
        <f t="shared" si="98"/>
        <v>0</v>
      </c>
      <c r="AX210" s="287">
        <f t="shared" si="99"/>
        <v>0</v>
      </c>
      <c r="AY210" s="287">
        <f t="shared" si="100"/>
        <v>0</v>
      </c>
      <c r="AZ210" s="337"/>
      <c r="BA210" s="287"/>
      <c r="BB210" s="287"/>
      <c r="BC210" s="287"/>
      <c r="BD210" s="288"/>
      <c r="BE210" s="287">
        <f t="shared" si="101"/>
        <v>0</v>
      </c>
      <c r="BF210" s="287">
        <f t="shared" si="87"/>
        <v>0</v>
      </c>
      <c r="BG210" s="287">
        <f t="shared" si="88"/>
        <v>0</v>
      </c>
      <c r="BH210" s="287">
        <f t="shared" si="89"/>
        <v>0</v>
      </c>
      <c r="BJ210" s="337"/>
      <c r="DJ210" s="338"/>
    </row>
    <row r="211" spans="1:114" ht="12.75" customHeight="1" outlineLevel="1" x14ac:dyDescent="0.25">
      <c r="A211" s="328" t="str">
        <f t="shared" si="90"/>
        <v>Hotel NameOct-23</v>
      </c>
      <c r="B211" s="328" t="str">
        <f t="shared" si="91"/>
        <v>Hotel Name45226</v>
      </c>
      <c r="C211" s="329" t="s">
        <v>183</v>
      </c>
      <c r="D211" s="330" t="str">
        <f t="shared" si="92"/>
        <v>Oct-23</v>
      </c>
      <c r="E211" s="330" t="s">
        <v>53</v>
      </c>
      <c r="F211" s="330">
        <v>45226</v>
      </c>
      <c r="G211" s="331">
        <f t="shared" si="93"/>
        <v>6</v>
      </c>
      <c r="H211" s="287"/>
      <c r="I211" s="287"/>
      <c r="J211" s="287"/>
      <c r="K211" s="288">
        <f t="shared" si="94"/>
        <v>0</v>
      </c>
      <c r="L211" s="287"/>
      <c r="M211" s="287"/>
      <c r="N211" s="287"/>
      <c r="O211" s="288">
        <f t="shared" si="82"/>
        <v>0</v>
      </c>
      <c r="P211" s="332" t="str">
        <f>IF(ISERROR(K211/VLOOKUP(C211,$W$1:$X$1,2,0)),"",K211/VLOOKUP(C211,$W$1:$X$1,2,0))</f>
        <v/>
      </c>
      <c r="Q211" s="332" t="str">
        <f>IF(ISERROR(O211/VLOOKUP(C211,$W$1:$X$1,2,0)),"",O211/VLOOKUP(C211,$W$1:$X$1,2,0))</f>
        <v/>
      </c>
      <c r="R211" s="287" t="s">
        <v>11</v>
      </c>
      <c r="S211" s="287">
        <f t="shared" si="103"/>
        <v>0</v>
      </c>
      <c r="T211" s="332" t="e">
        <f>(O211+S211)/VLOOKUP(C211,$W$1:$X$1,2,0)</f>
        <v>#N/A</v>
      </c>
      <c r="U211" s="287" t="s">
        <v>11</v>
      </c>
      <c r="V211" s="333" t="b">
        <f t="shared" si="95"/>
        <v>1</v>
      </c>
      <c r="W211" s="317"/>
      <c r="X211" s="323"/>
      <c r="Y211" s="326"/>
      <c r="Z211" s="336"/>
      <c r="AB211" s="287">
        <f t="shared" si="83"/>
        <v>0</v>
      </c>
      <c r="AC211" s="287">
        <f t="shared" si="84"/>
        <v>0</v>
      </c>
      <c r="AD211" s="287">
        <f t="shared" si="85"/>
        <v>0</v>
      </c>
      <c r="AE211" s="287">
        <f t="shared" si="86"/>
        <v>0</v>
      </c>
      <c r="AF211" s="287"/>
      <c r="AG211" s="287"/>
      <c r="AH211" s="287"/>
      <c r="AI211" s="287"/>
      <c r="AJ211" s="287">
        <f t="shared" si="102"/>
        <v>0</v>
      </c>
      <c r="AK211" s="287"/>
      <c r="AL211" s="287"/>
      <c r="AM211" s="287"/>
      <c r="AN211" s="287">
        <f t="shared" si="96"/>
        <v>0</v>
      </c>
      <c r="AO211" s="332" t="str">
        <f>IF(ISERROR(AJ211/VLOOKUP(C211,$W$1:$X$1,2,0)),"",AJ211/VLOOKUP(C211,$W$1:$X$1,2,0))</f>
        <v/>
      </c>
      <c r="AP211" s="332" t="str">
        <f>IF(ISERROR(AN211/VLOOKUP(C211,$W$1:$X$1,2,0)),"",AN211/VLOOKUP(C211,$W$1:$X$1,2,0))</f>
        <v/>
      </c>
      <c r="AR211" s="287"/>
      <c r="AS211" s="287"/>
      <c r="AT211" s="287"/>
      <c r="AU211" s="288"/>
      <c r="AV211" s="287">
        <f t="shared" si="97"/>
        <v>0</v>
      </c>
      <c r="AW211" s="287">
        <f t="shared" si="98"/>
        <v>0</v>
      </c>
      <c r="AX211" s="287">
        <f t="shared" si="99"/>
        <v>0</v>
      </c>
      <c r="AY211" s="287">
        <f t="shared" si="100"/>
        <v>0</v>
      </c>
      <c r="AZ211" s="337"/>
      <c r="BA211" s="287"/>
      <c r="BB211" s="287"/>
      <c r="BC211" s="287"/>
      <c r="BD211" s="288"/>
      <c r="BE211" s="287">
        <f t="shared" si="101"/>
        <v>0</v>
      </c>
      <c r="BF211" s="287">
        <f t="shared" si="87"/>
        <v>0</v>
      </c>
      <c r="BG211" s="287">
        <f t="shared" si="88"/>
        <v>0</v>
      </c>
      <c r="BH211" s="287">
        <f t="shared" si="89"/>
        <v>0</v>
      </c>
      <c r="BJ211" s="337"/>
      <c r="DJ211" s="338"/>
    </row>
    <row r="212" spans="1:114" ht="12.75" customHeight="1" outlineLevel="1" x14ac:dyDescent="0.25">
      <c r="A212" s="328" t="str">
        <f t="shared" si="90"/>
        <v>Hotel NameOct-23</v>
      </c>
      <c r="B212" s="328" t="str">
        <f t="shared" si="91"/>
        <v>Hotel Name45227</v>
      </c>
      <c r="C212" s="329" t="s">
        <v>183</v>
      </c>
      <c r="D212" s="330" t="str">
        <f t="shared" si="92"/>
        <v>Oct-23</v>
      </c>
      <c r="E212" s="330" t="s">
        <v>53</v>
      </c>
      <c r="F212" s="330">
        <v>45227</v>
      </c>
      <c r="G212" s="331">
        <f t="shared" si="93"/>
        <v>7</v>
      </c>
      <c r="H212" s="287"/>
      <c r="I212" s="287"/>
      <c r="J212" s="287"/>
      <c r="K212" s="288">
        <f t="shared" si="94"/>
        <v>0</v>
      </c>
      <c r="L212" s="287"/>
      <c r="M212" s="287"/>
      <c r="N212" s="287"/>
      <c r="O212" s="288">
        <f t="shared" si="82"/>
        <v>0</v>
      </c>
      <c r="P212" s="332" t="str">
        <f>IF(ISERROR(K212/VLOOKUP(C212,$W$1:$X$1,2,0)),"",K212/VLOOKUP(C212,$W$1:$X$1,2,0))</f>
        <v/>
      </c>
      <c r="Q212" s="332" t="str">
        <f>IF(ISERROR(O212/VLOOKUP(C212,$W$1:$X$1,2,0)),"",O212/VLOOKUP(C212,$W$1:$X$1,2,0))</f>
        <v/>
      </c>
      <c r="R212" s="287" t="s">
        <v>11</v>
      </c>
      <c r="S212" s="287">
        <f t="shared" si="103"/>
        <v>0</v>
      </c>
      <c r="T212" s="332" t="e">
        <f>(O212+S212)/VLOOKUP(C212,$W$1:$X$1,2,0)</f>
        <v>#N/A</v>
      </c>
      <c r="U212" s="287" t="s">
        <v>11</v>
      </c>
      <c r="V212" s="333" t="b">
        <f t="shared" si="95"/>
        <v>1</v>
      </c>
      <c r="W212" s="317"/>
      <c r="X212" s="323"/>
      <c r="Y212" s="326"/>
      <c r="Z212" s="336"/>
      <c r="AB212" s="287">
        <f t="shared" si="83"/>
        <v>0</v>
      </c>
      <c r="AC212" s="287">
        <f t="shared" si="84"/>
        <v>0</v>
      </c>
      <c r="AD212" s="287">
        <f t="shared" si="85"/>
        <v>0</v>
      </c>
      <c r="AE212" s="287">
        <f t="shared" si="86"/>
        <v>0</v>
      </c>
      <c r="AF212" s="287"/>
      <c r="AG212" s="287"/>
      <c r="AH212" s="287"/>
      <c r="AI212" s="287"/>
      <c r="AJ212" s="287">
        <f t="shared" si="102"/>
        <v>0</v>
      </c>
      <c r="AK212" s="287"/>
      <c r="AL212" s="287"/>
      <c r="AM212" s="287"/>
      <c r="AN212" s="287">
        <f t="shared" si="96"/>
        <v>0</v>
      </c>
      <c r="AO212" s="332" t="str">
        <f>IF(ISERROR(AJ212/VLOOKUP(C212,$W$1:$X$1,2,0)),"",AJ212/VLOOKUP(C212,$W$1:$X$1,2,0))</f>
        <v/>
      </c>
      <c r="AP212" s="332" t="str">
        <f>IF(ISERROR(AN212/VLOOKUP(C212,$W$1:$X$1,2,0)),"",AN212/VLOOKUP(C212,$W$1:$X$1,2,0))</f>
        <v/>
      </c>
      <c r="AR212" s="287"/>
      <c r="AS212" s="287"/>
      <c r="AT212" s="287"/>
      <c r="AU212" s="288"/>
      <c r="AV212" s="287">
        <f t="shared" si="97"/>
        <v>0</v>
      </c>
      <c r="AW212" s="287">
        <f t="shared" si="98"/>
        <v>0</v>
      </c>
      <c r="AX212" s="287">
        <f t="shared" si="99"/>
        <v>0</v>
      </c>
      <c r="AY212" s="287">
        <f t="shared" si="100"/>
        <v>0</v>
      </c>
      <c r="AZ212" s="337"/>
      <c r="BA212" s="287"/>
      <c r="BB212" s="287"/>
      <c r="BC212" s="287"/>
      <c r="BD212" s="288"/>
      <c r="BE212" s="287">
        <f t="shared" si="101"/>
        <v>0</v>
      </c>
      <c r="BF212" s="287">
        <f t="shared" si="87"/>
        <v>0</v>
      </c>
      <c r="BG212" s="287">
        <f t="shared" si="88"/>
        <v>0</v>
      </c>
      <c r="BH212" s="287">
        <f t="shared" si="89"/>
        <v>0</v>
      </c>
      <c r="BJ212" s="337"/>
      <c r="DJ212" s="338"/>
    </row>
    <row r="213" spans="1:114" ht="12.75" customHeight="1" outlineLevel="1" x14ac:dyDescent="0.25">
      <c r="A213" s="328" t="str">
        <f t="shared" si="90"/>
        <v>Hotel NameOct-23</v>
      </c>
      <c r="B213" s="328" t="str">
        <f t="shared" si="91"/>
        <v>Hotel Name45228</v>
      </c>
      <c r="C213" s="329" t="s">
        <v>183</v>
      </c>
      <c r="D213" s="330" t="str">
        <f t="shared" si="92"/>
        <v>Oct-23</v>
      </c>
      <c r="E213" s="330" t="s">
        <v>53</v>
      </c>
      <c r="F213" s="330">
        <v>45228</v>
      </c>
      <c r="G213" s="331">
        <f t="shared" si="93"/>
        <v>1</v>
      </c>
      <c r="H213" s="287"/>
      <c r="I213" s="287"/>
      <c r="J213" s="287"/>
      <c r="K213" s="288">
        <f t="shared" si="94"/>
        <v>0</v>
      </c>
      <c r="L213" s="287"/>
      <c r="M213" s="287"/>
      <c r="N213" s="287"/>
      <c r="O213" s="288">
        <f t="shared" si="82"/>
        <v>0</v>
      </c>
      <c r="P213" s="332" t="str">
        <f>IF(ISERROR(K213/VLOOKUP(C213,$W$1:$X$1,2,0)),"",K213/VLOOKUP(C213,$W$1:$X$1,2,0))</f>
        <v/>
      </c>
      <c r="Q213" s="332" t="str">
        <f>IF(ISERROR(O213/VLOOKUP(C213,$W$1:$X$1,2,0)),"",O213/VLOOKUP(C213,$W$1:$X$1,2,0))</f>
        <v/>
      </c>
      <c r="R213" s="287" t="s">
        <v>11</v>
      </c>
      <c r="S213" s="287">
        <f t="shared" si="103"/>
        <v>0</v>
      </c>
      <c r="T213" s="332" t="e">
        <f>(O213+S213)/VLOOKUP(C213,$W$1:$X$1,2,0)</f>
        <v>#N/A</v>
      </c>
      <c r="U213" s="287" t="s">
        <v>11</v>
      </c>
      <c r="V213" s="333" t="b">
        <f t="shared" si="95"/>
        <v>1</v>
      </c>
      <c r="W213" s="317"/>
      <c r="X213" s="323"/>
      <c r="Y213" s="326"/>
      <c r="Z213" s="336"/>
      <c r="AB213" s="287">
        <f t="shared" si="83"/>
        <v>0</v>
      </c>
      <c r="AC213" s="287">
        <f t="shared" si="84"/>
        <v>0</v>
      </c>
      <c r="AD213" s="287">
        <f t="shared" si="85"/>
        <v>0</v>
      </c>
      <c r="AE213" s="287">
        <f t="shared" si="86"/>
        <v>0</v>
      </c>
      <c r="AF213" s="287"/>
      <c r="AG213" s="287"/>
      <c r="AH213" s="287"/>
      <c r="AI213" s="287"/>
      <c r="AJ213" s="287">
        <f t="shared" si="102"/>
        <v>0</v>
      </c>
      <c r="AK213" s="287"/>
      <c r="AL213" s="287"/>
      <c r="AM213" s="287"/>
      <c r="AN213" s="287">
        <f t="shared" si="96"/>
        <v>0</v>
      </c>
      <c r="AO213" s="332" t="str">
        <f>IF(ISERROR(AJ213/VLOOKUP(C213,$W$1:$X$1,2,0)),"",AJ213/VLOOKUP(C213,$W$1:$X$1,2,0))</f>
        <v/>
      </c>
      <c r="AP213" s="332" t="str">
        <f>IF(ISERROR(AN213/VLOOKUP(C213,$W$1:$X$1,2,0)),"",AN213/VLOOKUP(C213,$W$1:$X$1,2,0))</f>
        <v/>
      </c>
      <c r="AR213" s="287"/>
      <c r="AS213" s="287"/>
      <c r="AT213" s="287"/>
      <c r="AU213" s="288"/>
      <c r="AV213" s="287">
        <f t="shared" si="97"/>
        <v>0</v>
      </c>
      <c r="AW213" s="287">
        <f t="shared" si="98"/>
        <v>0</v>
      </c>
      <c r="AX213" s="287">
        <f t="shared" si="99"/>
        <v>0</v>
      </c>
      <c r="AY213" s="287">
        <f t="shared" si="100"/>
        <v>0</v>
      </c>
      <c r="AZ213" s="337"/>
      <c r="BA213" s="287"/>
      <c r="BB213" s="287"/>
      <c r="BC213" s="287"/>
      <c r="BD213" s="288"/>
      <c r="BE213" s="287">
        <f t="shared" si="101"/>
        <v>0</v>
      </c>
      <c r="BF213" s="287">
        <f t="shared" si="87"/>
        <v>0</v>
      </c>
      <c r="BG213" s="287">
        <f t="shared" si="88"/>
        <v>0</v>
      </c>
      <c r="BH213" s="287">
        <f t="shared" si="89"/>
        <v>0</v>
      </c>
      <c r="BJ213" s="337"/>
      <c r="DJ213" s="338"/>
    </row>
    <row r="214" spans="1:114" ht="12.75" customHeight="1" outlineLevel="1" x14ac:dyDescent="0.25">
      <c r="A214" s="328" t="str">
        <f t="shared" si="90"/>
        <v>Hotel NameOct-23</v>
      </c>
      <c r="B214" s="328" t="str">
        <f t="shared" si="91"/>
        <v>Hotel Name45229</v>
      </c>
      <c r="C214" s="329" t="s">
        <v>183</v>
      </c>
      <c r="D214" s="330" t="str">
        <f t="shared" si="92"/>
        <v>Oct-23</v>
      </c>
      <c r="E214" s="330" t="s">
        <v>53</v>
      </c>
      <c r="F214" s="330">
        <v>45229</v>
      </c>
      <c r="G214" s="331">
        <f t="shared" si="93"/>
        <v>2</v>
      </c>
      <c r="H214" s="287"/>
      <c r="I214" s="287"/>
      <c r="J214" s="287"/>
      <c r="K214" s="288">
        <f t="shared" si="94"/>
        <v>0</v>
      </c>
      <c r="L214" s="287"/>
      <c r="M214" s="287"/>
      <c r="N214" s="287"/>
      <c r="O214" s="288">
        <f t="shared" si="82"/>
        <v>0</v>
      </c>
      <c r="P214" s="332" t="str">
        <f>IF(ISERROR(K214/VLOOKUP(C214,$W$1:$X$1,2,0)),"",K214/VLOOKUP(C214,$W$1:$X$1,2,0))</f>
        <v/>
      </c>
      <c r="Q214" s="332" t="str">
        <f>IF(ISERROR(O214/VLOOKUP(C214,$W$1:$X$1,2,0)),"",O214/VLOOKUP(C214,$W$1:$X$1,2,0))</f>
        <v/>
      </c>
      <c r="R214" s="287" t="s">
        <v>11</v>
      </c>
      <c r="S214" s="287">
        <f t="shared" si="103"/>
        <v>0</v>
      </c>
      <c r="T214" s="332" t="e">
        <f>(O214+S214)/VLOOKUP(C214,$W$1:$X$1,2,0)</f>
        <v>#N/A</v>
      </c>
      <c r="U214" s="287" t="s">
        <v>11</v>
      </c>
      <c r="V214" s="333" t="b">
        <f t="shared" si="95"/>
        <v>1</v>
      </c>
      <c r="W214" s="317"/>
      <c r="X214" s="323"/>
      <c r="Y214" s="326"/>
      <c r="Z214" s="336"/>
      <c r="AB214" s="287">
        <f t="shared" si="83"/>
        <v>0</v>
      </c>
      <c r="AC214" s="287">
        <f t="shared" si="84"/>
        <v>0</v>
      </c>
      <c r="AD214" s="287">
        <f t="shared" si="85"/>
        <v>0</v>
      </c>
      <c r="AE214" s="287">
        <f t="shared" si="86"/>
        <v>0</v>
      </c>
      <c r="AF214" s="287"/>
      <c r="AG214" s="287"/>
      <c r="AH214" s="287"/>
      <c r="AI214" s="287"/>
      <c r="AJ214" s="287">
        <f t="shared" si="102"/>
        <v>0</v>
      </c>
      <c r="AK214" s="287"/>
      <c r="AL214" s="287"/>
      <c r="AM214" s="287"/>
      <c r="AN214" s="287">
        <f t="shared" si="96"/>
        <v>0</v>
      </c>
      <c r="AO214" s="332" t="str">
        <f>IF(ISERROR(AJ214/VLOOKUP(C214,$W$1:$X$1,2,0)),"",AJ214/VLOOKUP(C214,$W$1:$X$1,2,0))</f>
        <v/>
      </c>
      <c r="AP214" s="332" t="str">
        <f>IF(ISERROR(AN214/VLOOKUP(C214,$W$1:$X$1,2,0)),"",AN214/VLOOKUP(C214,$W$1:$X$1,2,0))</f>
        <v/>
      </c>
      <c r="AR214" s="287"/>
      <c r="AS214" s="287"/>
      <c r="AT214" s="287"/>
      <c r="AU214" s="288"/>
      <c r="AV214" s="287">
        <f t="shared" si="97"/>
        <v>0</v>
      </c>
      <c r="AW214" s="287">
        <f t="shared" si="98"/>
        <v>0</v>
      </c>
      <c r="AX214" s="287">
        <f t="shared" si="99"/>
        <v>0</v>
      </c>
      <c r="AY214" s="287">
        <f t="shared" si="100"/>
        <v>0</v>
      </c>
      <c r="AZ214" s="337"/>
      <c r="BA214" s="287"/>
      <c r="BB214" s="287"/>
      <c r="BC214" s="287"/>
      <c r="BD214" s="288"/>
      <c r="BE214" s="287">
        <f t="shared" si="101"/>
        <v>0</v>
      </c>
      <c r="BF214" s="287">
        <f t="shared" si="87"/>
        <v>0</v>
      </c>
      <c r="BG214" s="287">
        <f t="shared" si="88"/>
        <v>0</v>
      </c>
      <c r="BH214" s="287">
        <f t="shared" si="89"/>
        <v>0</v>
      </c>
      <c r="BJ214" s="337"/>
      <c r="DJ214" s="338"/>
    </row>
    <row r="215" spans="1:114" ht="12.75" customHeight="1" outlineLevel="1" x14ac:dyDescent="0.25">
      <c r="A215" s="328" t="str">
        <f t="shared" si="90"/>
        <v>Hotel NameOct-23</v>
      </c>
      <c r="B215" s="328" t="str">
        <f t="shared" si="91"/>
        <v>Hotel Name45230</v>
      </c>
      <c r="C215" s="329" t="s">
        <v>183</v>
      </c>
      <c r="D215" s="330" t="str">
        <f t="shared" si="92"/>
        <v>Oct-23</v>
      </c>
      <c r="E215" s="330" t="s">
        <v>53</v>
      </c>
      <c r="F215" s="330">
        <v>45230</v>
      </c>
      <c r="G215" s="331">
        <f t="shared" si="93"/>
        <v>3</v>
      </c>
      <c r="H215" s="287"/>
      <c r="I215" s="287"/>
      <c r="J215" s="287"/>
      <c r="K215" s="288">
        <f t="shared" si="94"/>
        <v>0</v>
      </c>
      <c r="L215" s="287"/>
      <c r="M215" s="287"/>
      <c r="N215" s="287"/>
      <c r="O215" s="288">
        <f t="shared" si="82"/>
        <v>0</v>
      </c>
      <c r="P215" s="332" t="str">
        <f>IF(ISERROR(K215/VLOOKUP(C215,$W$1:$X$1,2,0)),"",K215/VLOOKUP(C215,$W$1:$X$1,2,0))</f>
        <v/>
      </c>
      <c r="Q215" s="332" t="str">
        <f>IF(ISERROR(O215/VLOOKUP(C215,$W$1:$X$1,2,0)),"",O215/VLOOKUP(C215,$W$1:$X$1,2,0))</f>
        <v/>
      </c>
      <c r="R215" s="287" t="s">
        <v>11</v>
      </c>
      <c r="S215" s="287">
        <f t="shared" si="103"/>
        <v>0</v>
      </c>
      <c r="T215" s="332" t="e">
        <f>(O215+S215)/VLOOKUP(C215,$W$1:$X$1,2,0)</f>
        <v>#N/A</v>
      </c>
      <c r="U215" s="287" t="s">
        <v>11</v>
      </c>
      <c r="V215" s="333" t="b">
        <f t="shared" si="95"/>
        <v>1</v>
      </c>
      <c r="W215" s="317"/>
      <c r="X215" s="323"/>
      <c r="Y215" s="326"/>
      <c r="Z215" s="336"/>
      <c r="AB215" s="287">
        <f t="shared" si="83"/>
        <v>0</v>
      </c>
      <c r="AC215" s="287">
        <f t="shared" si="84"/>
        <v>0</v>
      </c>
      <c r="AD215" s="287">
        <f t="shared" si="85"/>
        <v>0</v>
      </c>
      <c r="AE215" s="287">
        <f t="shared" si="86"/>
        <v>0</v>
      </c>
      <c r="AF215" s="287"/>
      <c r="AG215" s="287"/>
      <c r="AH215" s="287"/>
      <c r="AI215" s="287"/>
      <c r="AJ215" s="287">
        <f t="shared" si="102"/>
        <v>0</v>
      </c>
      <c r="AK215" s="287"/>
      <c r="AL215" s="287"/>
      <c r="AM215" s="287"/>
      <c r="AN215" s="287">
        <f t="shared" si="96"/>
        <v>0</v>
      </c>
      <c r="AO215" s="332" t="str">
        <f>IF(ISERROR(AJ215/VLOOKUP(C215,$W$1:$X$1,2,0)),"",AJ215/VLOOKUP(C215,$W$1:$X$1,2,0))</f>
        <v/>
      </c>
      <c r="AP215" s="332" t="str">
        <f>IF(ISERROR(AN215/VLOOKUP(C215,$W$1:$X$1,2,0)),"",AN215/VLOOKUP(C215,$W$1:$X$1,2,0))</f>
        <v/>
      </c>
      <c r="AR215" s="287"/>
      <c r="AS215" s="287"/>
      <c r="AT215" s="287"/>
      <c r="AU215" s="288"/>
      <c r="AV215" s="287">
        <f t="shared" si="97"/>
        <v>0</v>
      </c>
      <c r="AW215" s="287">
        <f t="shared" si="98"/>
        <v>0</v>
      </c>
      <c r="AX215" s="287">
        <f t="shared" si="99"/>
        <v>0</v>
      </c>
      <c r="AY215" s="287">
        <f t="shared" si="100"/>
        <v>0</v>
      </c>
      <c r="AZ215" s="337"/>
      <c r="BA215" s="287"/>
      <c r="BB215" s="287"/>
      <c r="BC215" s="287"/>
      <c r="BD215" s="288"/>
      <c r="BE215" s="287">
        <f t="shared" si="101"/>
        <v>0</v>
      </c>
      <c r="BF215" s="287">
        <f t="shared" si="87"/>
        <v>0</v>
      </c>
      <c r="BG215" s="287">
        <f t="shared" si="88"/>
        <v>0</v>
      </c>
      <c r="BH215" s="287">
        <f t="shared" si="89"/>
        <v>0</v>
      </c>
      <c r="BJ215" s="337"/>
      <c r="DJ215" s="338"/>
    </row>
    <row r="216" spans="1:114" ht="12.75" customHeight="1" outlineLevel="1" collapsed="1" x14ac:dyDescent="0.25">
      <c r="A216" s="328" t="str">
        <f t="shared" si="90"/>
        <v>Hotel NameNov-23</v>
      </c>
      <c r="B216" s="328" t="str">
        <f t="shared" si="91"/>
        <v>Hotel Name45231</v>
      </c>
      <c r="C216" s="329" t="s">
        <v>183</v>
      </c>
      <c r="D216" s="330" t="str">
        <f t="shared" si="92"/>
        <v>Nov-23</v>
      </c>
      <c r="E216" s="330" t="s">
        <v>53</v>
      </c>
      <c r="F216" s="330">
        <v>45231</v>
      </c>
      <c r="G216" s="331">
        <f t="shared" si="93"/>
        <v>4</v>
      </c>
      <c r="H216" s="287"/>
      <c r="I216" s="287"/>
      <c r="J216" s="287"/>
      <c r="K216" s="288">
        <f t="shared" si="94"/>
        <v>0</v>
      </c>
      <c r="L216" s="287"/>
      <c r="M216" s="287"/>
      <c r="N216" s="287"/>
      <c r="O216" s="288">
        <f t="shared" si="82"/>
        <v>0</v>
      </c>
      <c r="P216" s="332" t="str">
        <f>IF(ISERROR(K216/VLOOKUP(C216,$W$1:$X$1,2,0)),"",K216/VLOOKUP(C216,$W$1:$X$1,2,0))</f>
        <v/>
      </c>
      <c r="Q216" s="332" t="str">
        <f>IF(ISERROR(O216/VLOOKUP(C216,$W$1:$X$1,2,0)),"",O216/VLOOKUP(C216,$W$1:$X$1,2,0))</f>
        <v/>
      </c>
      <c r="R216" s="287" t="s">
        <v>11</v>
      </c>
      <c r="S216" s="287">
        <f t="shared" si="103"/>
        <v>0</v>
      </c>
      <c r="T216" s="332" t="e">
        <f>(O216+S216)/VLOOKUP(C216,$W$1:$X$1,2,0)</f>
        <v>#N/A</v>
      </c>
      <c r="U216" s="287" t="s">
        <v>11</v>
      </c>
      <c r="V216" s="333" t="b">
        <f t="shared" si="95"/>
        <v>1</v>
      </c>
      <c r="W216" s="317"/>
      <c r="X216" s="323"/>
      <c r="Y216" s="326"/>
      <c r="Z216" s="336"/>
      <c r="AB216" s="287">
        <f t="shared" si="83"/>
        <v>0</v>
      </c>
      <c r="AC216" s="287">
        <f t="shared" si="84"/>
        <v>0</v>
      </c>
      <c r="AD216" s="287">
        <f t="shared" si="85"/>
        <v>0</v>
      </c>
      <c r="AE216" s="287">
        <f t="shared" si="86"/>
        <v>0</v>
      </c>
      <c r="AF216" s="287"/>
      <c r="AG216" s="287"/>
      <c r="AH216" s="287"/>
      <c r="AI216" s="287"/>
      <c r="AJ216" s="287">
        <f t="shared" si="102"/>
        <v>0</v>
      </c>
      <c r="AK216" s="287"/>
      <c r="AL216" s="287"/>
      <c r="AM216" s="287"/>
      <c r="AN216" s="287">
        <f t="shared" si="96"/>
        <v>0</v>
      </c>
      <c r="AO216" s="332" t="str">
        <f>IF(ISERROR(AJ216/VLOOKUP(C216,$W$1:$X$1,2,0)),"",AJ216/VLOOKUP(C216,$W$1:$X$1,2,0))</f>
        <v/>
      </c>
      <c r="AP216" s="332" t="str">
        <f>IF(ISERROR(AN216/VLOOKUP(C216,$W$1:$X$1,2,0)),"",AN216/VLOOKUP(C216,$W$1:$X$1,2,0))</f>
        <v/>
      </c>
      <c r="AR216" s="287"/>
      <c r="AS216" s="287"/>
      <c r="AT216" s="287"/>
      <c r="AU216" s="288"/>
      <c r="AV216" s="287">
        <f t="shared" si="97"/>
        <v>0</v>
      </c>
      <c r="AW216" s="287">
        <f t="shared" si="98"/>
        <v>0</v>
      </c>
      <c r="AX216" s="287">
        <f t="shared" si="99"/>
        <v>0</v>
      </c>
      <c r="AY216" s="287">
        <f t="shared" si="100"/>
        <v>0</v>
      </c>
      <c r="AZ216" s="337"/>
      <c r="BA216" s="287"/>
      <c r="BB216" s="287"/>
      <c r="BC216" s="287"/>
      <c r="BD216" s="288"/>
      <c r="BE216" s="287">
        <f t="shared" si="101"/>
        <v>0</v>
      </c>
      <c r="BF216" s="287">
        <f t="shared" si="87"/>
        <v>0</v>
      </c>
      <c r="BG216" s="287">
        <f t="shared" si="88"/>
        <v>0</v>
      </c>
      <c r="BH216" s="287">
        <f t="shared" si="89"/>
        <v>0</v>
      </c>
      <c r="BJ216" s="337"/>
      <c r="DJ216" s="338"/>
    </row>
    <row r="217" spans="1:114" ht="12.75" customHeight="1" outlineLevel="1" x14ac:dyDescent="0.25">
      <c r="A217" s="328" t="str">
        <f t="shared" si="90"/>
        <v>Hotel NameNov-23</v>
      </c>
      <c r="B217" s="328" t="str">
        <f t="shared" si="91"/>
        <v>Hotel Name45232</v>
      </c>
      <c r="C217" s="329" t="s">
        <v>183</v>
      </c>
      <c r="D217" s="330" t="str">
        <f t="shared" si="92"/>
        <v>Nov-23</v>
      </c>
      <c r="E217" s="330" t="s">
        <v>53</v>
      </c>
      <c r="F217" s="330">
        <v>45232</v>
      </c>
      <c r="G217" s="331">
        <f t="shared" si="93"/>
        <v>5</v>
      </c>
      <c r="H217" s="287"/>
      <c r="I217" s="287"/>
      <c r="J217" s="287"/>
      <c r="K217" s="288">
        <f t="shared" si="94"/>
        <v>0</v>
      </c>
      <c r="L217" s="287"/>
      <c r="M217" s="287"/>
      <c r="N217" s="287"/>
      <c r="O217" s="288">
        <f t="shared" si="82"/>
        <v>0</v>
      </c>
      <c r="P217" s="332" t="str">
        <f>IF(ISERROR(K217/VLOOKUP(C217,$W$1:$X$1,2,0)),"",K217/VLOOKUP(C217,$W$1:$X$1,2,0))</f>
        <v/>
      </c>
      <c r="Q217" s="332" t="str">
        <f>IF(ISERROR(O217/VLOOKUP(C217,$W$1:$X$1,2,0)),"",O217/VLOOKUP(C217,$W$1:$X$1,2,0))</f>
        <v/>
      </c>
      <c r="R217" s="287" t="s">
        <v>11</v>
      </c>
      <c r="S217" s="287">
        <f t="shared" si="103"/>
        <v>0</v>
      </c>
      <c r="T217" s="332" t="e">
        <f>(O217+S217)/VLOOKUP(C217,$W$1:$X$1,2,0)</f>
        <v>#N/A</v>
      </c>
      <c r="U217" s="287" t="s">
        <v>11</v>
      </c>
      <c r="V217" s="333" t="b">
        <f t="shared" si="95"/>
        <v>1</v>
      </c>
      <c r="W217" s="317"/>
      <c r="X217" s="323"/>
      <c r="Y217" s="326"/>
      <c r="Z217" s="336"/>
      <c r="AB217" s="287">
        <f t="shared" si="83"/>
        <v>0</v>
      </c>
      <c r="AC217" s="287">
        <f t="shared" si="84"/>
        <v>0</v>
      </c>
      <c r="AD217" s="287">
        <f t="shared" si="85"/>
        <v>0</v>
      </c>
      <c r="AE217" s="287">
        <f t="shared" si="86"/>
        <v>0</v>
      </c>
      <c r="AF217" s="287"/>
      <c r="AG217" s="287"/>
      <c r="AH217" s="287"/>
      <c r="AI217" s="287"/>
      <c r="AJ217" s="287">
        <f t="shared" si="102"/>
        <v>0</v>
      </c>
      <c r="AK217" s="287"/>
      <c r="AL217" s="287"/>
      <c r="AM217" s="287"/>
      <c r="AN217" s="287">
        <f t="shared" si="96"/>
        <v>0</v>
      </c>
      <c r="AO217" s="332" t="str">
        <f>IF(ISERROR(AJ217/VLOOKUP(C217,$W$1:$X$1,2,0)),"",AJ217/VLOOKUP(C217,$W$1:$X$1,2,0))</f>
        <v/>
      </c>
      <c r="AP217" s="332" t="str">
        <f>IF(ISERROR(AN217/VLOOKUP(C217,$W$1:$X$1,2,0)),"",AN217/VLOOKUP(C217,$W$1:$X$1,2,0))</f>
        <v/>
      </c>
      <c r="AR217" s="287"/>
      <c r="AS217" s="287"/>
      <c r="AT217" s="287"/>
      <c r="AU217" s="288"/>
      <c r="AV217" s="287">
        <f t="shared" si="97"/>
        <v>0</v>
      </c>
      <c r="AW217" s="287">
        <f t="shared" si="98"/>
        <v>0</v>
      </c>
      <c r="AX217" s="287">
        <f t="shared" si="99"/>
        <v>0</v>
      </c>
      <c r="AY217" s="287">
        <f t="shared" si="100"/>
        <v>0</v>
      </c>
      <c r="AZ217" s="337"/>
      <c r="BA217" s="287"/>
      <c r="BB217" s="287"/>
      <c r="BC217" s="287"/>
      <c r="BD217" s="288"/>
      <c r="BE217" s="287">
        <f t="shared" si="101"/>
        <v>0</v>
      </c>
      <c r="BF217" s="287">
        <f t="shared" si="87"/>
        <v>0</v>
      </c>
      <c r="BG217" s="287">
        <f t="shared" si="88"/>
        <v>0</v>
      </c>
      <c r="BH217" s="287">
        <f t="shared" si="89"/>
        <v>0</v>
      </c>
      <c r="BJ217" s="337"/>
      <c r="DJ217" s="338"/>
    </row>
    <row r="218" spans="1:114" ht="12.75" customHeight="1" outlineLevel="1" x14ac:dyDescent="0.25">
      <c r="A218" s="328" t="str">
        <f t="shared" si="90"/>
        <v>Hotel NameNov-23</v>
      </c>
      <c r="B218" s="328" t="str">
        <f t="shared" si="91"/>
        <v>Hotel Name45233</v>
      </c>
      <c r="C218" s="329" t="s">
        <v>183</v>
      </c>
      <c r="D218" s="330" t="str">
        <f t="shared" si="92"/>
        <v>Nov-23</v>
      </c>
      <c r="E218" s="330" t="s">
        <v>53</v>
      </c>
      <c r="F218" s="330">
        <v>45233</v>
      </c>
      <c r="G218" s="331">
        <f t="shared" si="93"/>
        <v>6</v>
      </c>
      <c r="H218" s="287"/>
      <c r="I218" s="287"/>
      <c r="J218" s="287"/>
      <c r="K218" s="288">
        <f t="shared" si="94"/>
        <v>0</v>
      </c>
      <c r="L218" s="287"/>
      <c r="M218" s="287"/>
      <c r="N218" s="287"/>
      <c r="O218" s="288">
        <f t="shared" si="82"/>
        <v>0</v>
      </c>
      <c r="P218" s="332" t="str">
        <f>IF(ISERROR(K218/VLOOKUP(C218,$W$1:$X$1,2,0)),"",K218/VLOOKUP(C218,$W$1:$X$1,2,0))</f>
        <v/>
      </c>
      <c r="Q218" s="332" t="str">
        <f>IF(ISERROR(O218/VLOOKUP(C218,$W$1:$X$1,2,0)),"",O218/VLOOKUP(C218,$W$1:$X$1,2,0))</f>
        <v/>
      </c>
      <c r="R218" s="287" t="s">
        <v>11</v>
      </c>
      <c r="S218" s="287">
        <f t="shared" si="103"/>
        <v>0</v>
      </c>
      <c r="T218" s="332" t="e">
        <f>(O218+S218)/VLOOKUP(C218,$W$1:$X$1,2,0)</f>
        <v>#N/A</v>
      </c>
      <c r="U218" s="287" t="s">
        <v>11</v>
      </c>
      <c r="V218" s="333" t="b">
        <f t="shared" si="95"/>
        <v>1</v>
      </c>
      <c r="W218" s="317"/>
      <c r="X218" s="323"/>
      <c r="Y218" s="326"/>
      <c r="Z218" s="336"/>
      <c r="AB218" s="287">
        <f t="shared" si="83"/>
        <v>0</v>
      </c>
      <c r="AC218" s="287">
        <f t="shared" si="84"/>
        <v>0</v>
      </c>
      <c r="AD218" s="287">
        <f t="shared" si="85"/>
        <v>0</v>
      </c>
      <c r="AE218" s="287">
        <f t="shared" si="86"/>
        <v>0</v>
      </c>
      <c r="AF218" s="287"/>
      <c r="AG218" s="287"/>
      <c r="AH218" s="287"/>
      <c r="AI218" s="287"/>
      <c r="AJ218" s="287">
        <f t="shared" si="102"/>
        <v>0</v>
      </c>
      <c r="AK218" s="287"/>
      <c r="AL218" s="287"/>
      <c r="AM218" s="287"/>
      <c r="AN218" s="287">
        <f t="shared" si="96"/>
        <v>0</v>
      </c>
      <c r="AO218" s="332" t="str">
        <f>IF(ISERROR(AJ218/VLOOKUP(C218,$W$1:$X$1,2,0)),"",AJ218/VLOOKUP(C218,$W$1:$X$1,2,0))</f>
        <v/>
      </c>
      <c r="AP218" s="332" t="str">
        <f>IF(ISERROR(AN218/VLOOKUP(C218,$W$1:$X$1,2,0)),"",AN218/VLOOKUP(C218,$W$1:$X$1,2,0))</f>
        <v/>
      </c>
      <c r="AR218" s="287"/>
      <c r="AS218" s="287"/>
      <c r="AT218" s="287"/>
      <c r="AU218" s="288"/>
      <c r="AV218" s="287">
        <f t="shared" si="97"/>
        <v>0</v>
      </c>
      <c r="AW218" s="287">
        <f t="shared" si="98"/>
        <v>0</v>
      </c>
      <c r="AX218" s="287">
        <f t="shared" si="99"/>
        <v>0</v>
      </c>
      <c r="AY218" s="287">
        <f t="shared" si="100"/>
        <v>0</v>
      </c>
      <c r="AZ218" s="337"/>
      <c r="BA218" s="287"/>
      <c r="BB218" s="287"/>
      <c r="BC218" s="287"/>
      <c r="BD218" s="288"/>
      <c r="BE218" s="287">
        <f t="shared" si="101"/>
        <v>0</v>
      </c>
      <c r="BF218" s="287">
        <f t="shared" si="87"/>
        <v>0</v>
      </c>
      <c r="BG218" s="287">
        <f t="shared" si="88"/>
        <v>0</v>
      </c>
      <c r="BH218" s="287">
        <f t="shared" si="89"/>
        <v>0</v>
      </c>
      <c r="BJ218" s="337"/>
      <c r="DJ218" s="338"/>
    </row>
    <row r="219" spans="1:114" ht="12.75" customHeight="1" outlineLevel="1" x14ac:dyDescent="0.25">
      <c r="A219" s="328" t="str">
        <f t="shared" si="90"/>
        <v>Hotel NameNov-23</v>
      </c>
      <c r="B219" s="328" t="str">
        <f t="shared" si="91"/>
        <v>Hotel Name45234</v>
      </c>
      <c r="C219" s="329" t="s">
        <v>183</v>
      </c>
      <c r="D219" s="330" t="str">
        <f t="shared" si="92"/>
        <v>Nov-23</v>
      </c>
      <c r="E219" s="330" t="s">
        <v>53</v>
      </c>
      <c r="F219" s="330">
        <v>45234</v>
      </c>
      <c r="G219" s="331">
        <f t="shared" si="93"/>
        <v>7</v>
      </c>
      <c r="H219" s="287"/>
      <c r="I219" s="287"/>
      <c r="J219" s="287"/>
      <c r="K219" s="288">
        <f t="shared" si="94"/>
        <v>0</v>
      </c>
      <c r="L219" s="287"/>
      <c r="M219" s="287"/>
      <c r="N219" s="287"/>
      <c r="O219" s="288">
        <f t="shared" si="82"/>
        <v>0</v>
      </c>
      <c r="P219" s="332" t="str">
        <f>IF(ISERROR(K219/VLOOKUP(C219,$W$1:$X$1,2,0)),"",K219/VLOOKUP(C219,$W$1:$X$1,2,0))</f>
        <v/>
      </c>
      <c r="Q219" s="332" t="str">
        <f>IF(ISERROR(O219/VLOOKUP(C219,$W$1:$X$1,2,0)),"",O219/VLOOKUP(C219,$W$1:$X$1,2,0))</f>
        <v/>
      </c>
      <c r="R219" s="287" t="s">
        <v>11</v>
      </c>
      <c r="S219" s="287">
        <f t="shared" si="103"/>
        <v>0</v>
      </c>
      <c r="T219" s="332" t="e">
        <f>(O219+S219)/VLOOKUP(C219,$W$1:$X$1,2,0)</f>
        <v>#N/A</v>
      </c>
      <c r="U219" s="287" t="s">
        <v>11</v>
      </c>
      <c r="V219" s="333" t="b">
        <f t="shared" si="95"/>
        <v>1</v>
      </c>
      <c r="W219" s="317"/>
      <c r="X219" s="323"/>
      <c r="Y219" s="326"/>
      <c r="Z219" s="336"/>
      <c r="AB219" s="287">
        <f t="shared" si="83"/>
        <v>0</v>
      </c>
      <c r="AC219" s="287">
        <f t="shared" si="84"/>
        <v>0</v>
      </c>
      <c r="AD219" s="287">
        <f t="shared" si="85"/>
        <v>0</v>
      </c>
      <c r="AE219" s="287">
        <f t="shared" si="86"/>
        <v>0</v>
      </c>
      <c r="AF219" s="287"/>
      <c r="AG219" s="287"/>
      <c r="AH219" s="287"/>
      <c r="AI219" s="287"/>
      <c r="AJ219" s="287">
        <f t="shared" si="102"/>
        <v>0</v>
      </c>
      <c r="AK219" s="287"/>
      <c r="AL219" s="287"/>
      <c r="AM219" s="287"/>
      <c r="AN219" s="287">
        <f t="shared" si="96"/>
        <v>0</v>
      </c>
      <c r="AO219" s="332" t="str">
        <f>IF(ISERROR(AJ219/VLOOKUP(C219,$W$1:$X$1,2,0)),"",AJ219/VLOOKUP(C219,$W$1:$X$1,2,0))</f>
        <v/>
      </c>
      <c r="AP219" s="332" t="str">
        <f>IF(ISERROR(AN219/VLOOKUP(C219,$W$1:$X$1,2,0)),"",AN219/VLOOKUP(C219,$W$1:$X$1,2,0))</f>
        <v/>
      </c>
      <c r="AR219" s="287"/>
      <c r="AS219" s="287"/>
      <c r="AT219" s="287"/>
      <c r="AU219" s="288"/>
      <c r="AV219" s="287">
        <f t="shared" si="97"/>
        <v>0</v>
      </c>
      <c r="AW219" s="287">
        <f t="shared" si="98"/>
        <v>0</v>
      </c>
      <c r="AX219" s="287">
        <f t="shared" si="99"/>
        <v>0</v>
      </c>
      <c r="AY219" s="287">
        <f t="shared" si="100"/>
        <v>0</v>
      </c>
      <c r="AZ219" s="337"/>
      <c r="BA219" s="287"/>
      <c r="BB219" s="287"/>
      <c r="BC219" s="287"/>
      <c r="BD219" s="288"/>
      <c r="BE219" s="287">
        <f t="shared" si="101"/>
        <v>0</v>
      </c>
      <c r="BF219" s="287">
        <f t="shared" si="87"/>
        <v>0</v>
      </c>
      <c r="BG219" s="287">
        <f t="shared" si="88"/>
        <v>0</v>
      </c>
      <c r="BH219" s="287">
        <f t="shared" si="89"/>
        <v>0</v>
      </c>
      <c r="BJ219" s="337"/>
      <c r="DJ219" s="338"/>
    </row>
    <row r="220" spans="1:114" ht="12.75" customHeight="1" outlineLevel="1" x14ac:dyDescent="0.25">
      <c r="A220" s="328" t="str">
        <f t="shared" si="90"/>
        <v>Hotel NameNov-23</v>
      </c>
      <c r="B220" s="328" t="str">
        <f t="shared" si="91"/>
        <v>Hotel Name45235</v>
      </c>
      <c r="C220" s="329" t="s">
        <v>183</v>
      </c>
      <c r="D220" s="330" t="str">
        <f t="shared" si="92"/>
        <v>Nov-23</v>
      </c>
      <c r="E220" s="330" t="s">
        <v>53</v>
      </c>
      <c r="F220" s="330">
        <v>45235</v>
      </c>
      <c r="G220" s="331">
        <f t="shared" si="93"/>
        <v>1</v>
      </c>
      <c r="H220" s="287"/>
      <c r="I220" s="287"/>
      <c r="J220" s="287"/>
      <c r="K220" s="288">
        <f t="shared" si="94"/>
        <v>0</v>
      </c>
      <c r="L220" s="287"/>
      <c r="M220" s="287"/>
      <c r="N220" s="287"/>
      <c r="O220" s="288">
        <f t="shared" si="82"/>
        <v>0</v>
      </c>
      <c r="P220" s="332" t="str">
        <f>IF(ISERROR(K220/VLOOKUP(C220,$W$1:$X$1,2,0)),"",K220/VLOOKUP(C220,$W$1:$X$1,2,0))</f>
        <v/>
      </c>
      <c r="Q220" s="332" t="str">
        <f>IF(ISERROR(O220/VLOOKUP(C220,$W$1:$X$1,2,0)),"",O220/VLOOKUP(C220,$W$1:$X$1,2,0))</f>
        <v/>
      </c>
      <c r="R220" s="287" t="s">
        <v>11</v>
      </c>
      <c r="S220" s="287">
        <f t="shared" si="103"/>
        <v>0</v>
      </c>
      <c r="T220" s="332" t="e">
        <f>(O220+S220)/VLOOKUP(C220,$W$1:$X$1,2,0)</f>
        <v>#N/A</v>
      </c>
      <c r="U220" s="287" t="s">
        <v>11</v>
      </c>
      <c r="V220" s="333" t="b">
        <f t="shared" si="95"/>
        <v>1</v>
      </c>
      <c r="W220" s="317"/>
      <c r="X220" s="323"/>
      <c r="Y220" s="326"/>
      <c r="Z220" s="336"/>
      <c r="AB220" s="287">
        <f t="shared" si="83"/>
        <v>0</v>
      </c>
      <c r="AC220" s="287">
        <f t="shared" si="84"/>
        <v>0</v>
      </c>
      <c r="AD220" s="287">
        <f t="shared" si="85"/>
        <v>0</v>
      </c>
      <c r="AE220" s="287">
        <f t="shared" si="86"/>
        <v>0</v>
      </c>
      <c r="AF220" s="287"/>
      <c r="AG220" s="287"/>
      <c r="AH220" s="287"/>
      <c r="AI220" s="287"/>
      <c r="AJ220" s="287">
        <f t="shared" si="102"/>
        <v>0</v>
      </c>
      <c r="AK220" s="287"/>
      <c r="AL220" s="287"/>
      <c r="AM220" s="287"/>
      <c r="AN220" s="287">
        <f t="shared" si="96"/>
        <v>0</v>
      </c>
      <c r="AO220" s="332" t="str">
        <f>IF(ISERROR(AJ220/VLOOKUP(C220,$W$1:$X$1,2,0)),"",AJ220/VLOOKUP(C220,$W$1:$X$1,2,0))</f>
        <v/>
      </c>
      <c r="AP220" s="332" t="str">
        <f>IF(ISERROR(AN220/VLOOKUP(C220,$W$1:$X$1,2,0)),"",AN220/VLOOKUP(C220,$W$1:$X$1,2,0))</f>
        <v/>
      </c>
      <c r="AR220" s="287"/>
      <c r="AS220" s="287"/>
      <c r="AT220" s="287"/>
      <c r="AU220" s="288"/>
      <c r="AV220" s="287">
        <f t="shared" si="97"/>
        <v>0</v>
      </c>
      <c r="AW220" s="287">
        <f t="shared" si="98"/>
        <v>0</v>
      </c>
      <c r="AX220" s="287">
        <f t="shared" si="99"/>
        <v>0</v>
      </c>
      <c r="AY220" s="287">
        <f t="shared" si="100"/>
        <v>0</v>
      </c>
      <c r="AZ220" s="337"/>
      <c r="BA220" s="287"/>
      <c r="BB220" s="287"/>
      <c r="BC220" s="287"/>
      <c r="BD220" s="288"/>
      <c r="BE220" s="287">
        <f t="shared" si="101"/>
        <v>0</v>
      </c>
      <c r="BF220" s="287">
        <f t="shared" si="87"/>
        <v>0</v>
      </c>
      <c r="BG220" s="287">
        <f t="shared" si="88"/>
        <v>0</v>
      </c>
      <c r="BH220" s="287">
        <f t="shared" si="89"/>
        <v>0</v>
      </c>
      <c r="BJ220" s="337"/>
      <c r="DJ220" s="338"/>
    </row>
    <row r="221" spans="1:114" ht="12.75" customHeight="1" outlineLevel="1" x14ac:dyDescent="0.25">
      <c r="A221" s="328" t="str">
        <f t="shared" si="90"/>
        <v>Hotel NameNov-23</v>
      </c>
      <c r="B221" s="328" t="str">
        <f t="shared" si="91"/>
        <v>Hotel Name45236</v>
      </c>
      <c r="C221" s="329" t="s">
        <v>183</v>
      </c>
      <c r="D221" s="330" t="str">
        <f t="shared" si="92"/>
        <v>Nov-23</v>
      </c>
      <c r="E221" s="330" t="s">
        <v>53</v>
      </c>
      <c r="F221" s="330">
        <v>45236</v>
      </c>
      <c r="G221" s="331">
        <f t="shared" si="93"/>
        <v>2</v>
      </c>
      <c r="H221" s="287"/>
      <c r="I221" s="287"/>
      <c r="J221" s="287"/>
      <c r="K221" s="288">
        <f t="shared" si="94"/>
        <v>0</v>
      </c>
      <c r="L221" s="287"/>
      <c r="M221" s="287"/>
      <c r="N221" s="287"/>
      <c r="O221" s="288">
        <f t="shared" si="82"/>
        <v>0</v>
      </c>
      <c r="P221" s="332" t="str">
        <f>IF(ISERROR(K221/VLOOKUP(C221,$W$1:$X$1,2,0)),"",K221/VLOOKUP(C221,$W$1:$X$1,2,0))</f>
        <v/>
      </c>
      <c r="Q221" s="332" t="str">
        <f>IF(ISERROR(O221/VLOOKUP(C221,$W$1:$X$1,2,0)),"",O221/VLOOKUP(C221,$W$1:$X$1,2,0))</f>
        <v/>
      </c>
      <c r="R221" s="287" t="s">
        <v>11</v>
      </c>
      <c r="S221" s="287">
        <f t="shared" si="103"/>
        <v>0</v>
      </c>
      <c r="T221" s="332" t="e">
        <f>(O221+S221)/VLOOKUP(C221,$W$1:$X$1,2,0)</f>
        <v>#N/A</v>
      </c>
      <c r="U221" s="287" t="s">
        <v>11</v>
      </c>
      <c r="V221" s="333" t="b">
        <f t="shared" si="95"/>
        <v>1</v>
      </c>
      <c r="W221" s="317"/>
      <c r="X221" s="323"/>
      <c r="Y221" s="326"/>
      <c r="Z221" s="336"/>
      <c r="AB221" s="287">
        <f t="shared" si="83"/>
        <v>0</v>
      </c>
      <c r="AC221" s="287">
        <f t="shared" si="84"/>
        <v>0</v>
      </c>
      <c r="AD221" s="287">
        <f t="shared" si="85"/>
        <v>0</v>
      </c>
      <c r="AE221" s="287">
        <f t="shared" si="86"/>
        <v>0</v>
      </c>
      <c r="AF221" s="287"/>
      <c r="AG221" s="287"/>
      <c r="AH221" s="287"/>
      <c r="AI221" s="287"/>
      <c r="AJ221" s="287">
        <f t="shared" si="102"/>
        <v>0</v>
      </c>
      <c r="AK221" s="287"/>
      <c r="AL221" s="287"/>
      <c r="AM221" s="287"/>
      <c r="AN221" s="287">
        <f t="shared" si="96"/>
        <v>0</v>
      </c>
      <c r="AO221" s="332" t="str">
        <f>IF(ISERROR(AJ221/VLOOKUP(C221,$W$1:$X$1,2,0)),"",AJ221/VLOOKUP(C221,$W$1:$X$1,2,0))</f>
        <v/>
      </c>
      <c r="AP221" s="332" t="str">
        <f>IF(ISERROR(AN221/VLOOKUP(C221,$W$1:$X$1,2,0)),"",AN221/VLOOKUP(C221,$W$1:$X$1,2,0))</f>
        <v/>
      </c>
      <c r="AR221" s="287"/>
      <c r="AS221" s="287"/>
      <c r="AT221" s="287"/>
      <c r="AU221" s="288"/>
      <c r="AV221" s="287">
        <f t="shared" si="97"/>
        <v>0</v>
      </c>
      <c r="AW221" s="287">
        <f t="shared" si="98"/>
        <v>0</v>
      </c>
      <c r="AX221" s="287">
        <f t="shared" si="99"/>
        <v>0</v>
      </c>
      <c r="AY221" s="287">
        <f t="shared" si="100"/>
        <v>0</v>
      </c>
      <c r="AZ221" s="337"/>
      <c r="BA221" s="287"/>
      <c r="BB221" s="287"/>
      <c r="BC221" s="287"/>
      <c r="BD221" s="288"/>
      <c r="BE221" s="287">
        <f t="shared" si="101"/>
        <v>0</v>
      </c>
      <c r="BF221" s="287">
        <f t="shared" si="87"/>
        <v>0</v>
      </c>
      <c r="BG221" s="287">
        <f t="shared" si="88"/>
        <v>0</v>
      </c>
      <c r="BH221" s="287">
        <f t="shared" si="89"/>
        <v>0</v>
      </c>
      <c r="BJ221" s="337"/>
      <c r="DJ221" s="338"/>
    </row>
    <row r="222" spans="1:114" ht="12.75" customHeight="1" outlineLevel="1" x14ac:dyDescent="0.25">
      <c r="A222" s="328" t="str">
        <f t="shared" si="90"/>
        <v>Hotel NameNov-23</v>
      </c>
      <c r="B222" s="328" t="str">
        <f t="shared" si="91"/>
        <v>Hotel Name45237</v>
      </c>
      <c r="C222" s="329" t="s">
        <v>183</v>
      </c>
      <c r="D222" s="330" t="str">
        <f t="shared" si="92"/>
        <v>Nov-23</v>
      </c>
      <c r="E222" s="330" t="s">
        <v>53</v>
      </c>
      <c r="F222" s="330">
        <v>45237</v>
      </c>
      <c r="G222" s="331">
        <f t="shared" si="93"/>
        <v>3</v>
      </c>
      <c r="H222" s="287"/>
      <c r="I222" s="287"/>
      <c r="J222" s="287"/>
      <c r="K222" s="288">
        <f t="shared" si="94"/>
        <v>0</v>
      </c>
      <c r="L222" s="287"/>
      <c r="M222" s="287"/>
      <c r="N222" s="287"/>
      <c r="O222" s="288">
        <f t="shared" si="82"/>
        <v>0</v>
      </c>
      <c r="P222" s="332" t="str">
        <f>IF(ISERROR(K222/VLOOKUP(C222,$W$1:$X$1,2,0)),"",K222/VLOOKUP(C222,$W$1:$X$1,2,0))</f>
        <v/>
      </c>
      <c r="Q222" s="332" t="str">
        <f>IF(ISERROR(O222/VLOOKUP(C222,$W$1:$X$1,2,0)),"",O222/VLOOKUP(C222,$W$1:$X$1,2,0))</f>
        <v/>
      </c>
      <c r="R222" s="287" t="s">
        <v>11</v>
      </c>
      <c r="S222" s="287">
        <f t="shared" si="103"/>
        <v>0</v>
      </c>
      <c r="T222" s="332" t="e">
        <f>(O222+S222)/VLOOKUP(C222,$W$1:$X$1,2,0)</f>
        <v>#N/A</v>
      </c>
      <c r="U222" s="287" t="s">
        <v>11</v>
      </c>
      <c r="V222" s="333" t="b">
        <f t="shared" si="95"/>
        <v>1</v>
      </c>
      <c r="W222" s="317"/>
      <c r="X222" s="323"/>
      <c r="Y222" s="326"/>
      <c r="Z222" s="336"/>
      <c r="AB222" s="287">
        <f t="shared" si="83"/>
        <v>0</v>
      </c>
      <c r="AC222" s="287">
        <f t="shared" si="84"/>
        <v>0</v>
      </c>
      <c r="AD222" s="287">
        <f t="shared" si="85"/>
        <v>0</v>
      </c>
      <c r="AE222" s="287">
        <f t="shared" si="86"/>
        <v>0</v>
      </c>
      <c r="AF222" s="287"/>
      <c r="AG222" s="287"/>
      <c r="AH222" s="287"/>
      <c r="AI222" s="287"/>
      <c r="AJ222" s="287">
        <f t="shared" si="102"/>
        <v>0</v>
      </c>
      <c r="AK222" s="287"/>
      <c r="AL222" s="287"/>
      <c r="AM222" s="287"/>
      <c r="AN222" s="287">
        <f t="shared" si="96"/>
        <v>0</v>
      </c>
      <c r="AO222" s="332" t="str">
        <f>IF(ISERROR(AJ222/VLOOKUP(C222,$W$1:$X$1,2,0)),"",AJ222/VLOOKUP(C222,$W$1:$X$1,2,0))</f>
        <v/>
      </c>
      <c r="AP222" s="332" t="str">
        <f>IF(ISERROR(AN222/VLOOKUP(C222,$W$1:$X$1,2,0)),"",AN222/VLOOKUP(C222,$W$1:$X$1,2,0))</f>
        <v/>
      </c>
      <c r="AR222" s="287"/>
      <c r="AS222" s="287"/>
      <c r="AT222" s="287"/>
      <c r="AU222" s="288"/>
      <c r="AV222" s="287">
        <f t="shared" si="97"/>
        <v>0</v>
      </c>
      <c r="AW222" s="287">
        <f t="shared" si="98"/>
        <v>0</v>
      </c>
      <c r="AX222" s="287">
        <f t="shared" si="99"/>
        <v>0</v>
      </c>
      <c r="AY222" s="287">
        <f t="shared" si="100"/>
        <v>0</v>
      </c>
      <c r="AZ222" s="337"/>
      <c r="BA222" s="287"/>
      <c r="BB222" s="287"/>
      <c r="BC222" s="287"/>
      <c r="BD222" s="288"/>
      <c r="BE222" s="287">
        <f t="shared" si="101"/>
        <v>0</v>
      </c>
      <c r="BF222" s="287">
        <f t="shared" si="87"/>
        <v>0</v>
      </c>
      <c r="BG222" s="287">
        <f t="shared" si="88"/>
        <v>0</v>
      </c>
      <c r="BH222" s="287">
        <f t="shared" si="89"/>
        <v>0</v>
      </c>
      <c r="BJ222" s="337"/>
      <c r="DJ222" s="338"/>
    </row>
    <row r="223" spans="1:114" ht="12.75" customHeight="1" outlineLevel="1" x14ac:dyDescent="0.25">
      <c r="A223" s="328" t="str">
        <f t="shared" si="90"/>
        <v>Hotel NameNov-23</v>
      </c>
      <c r="B223" s="328" t="str">
        <f t="shared" si="91"/>
        <v>Hotel Name45238</v>
      </c>
      <c r="C223" s="329" t="s">
        <v>183</v>
      </c>
      <c r="D223" s="330" t="str">
        <f t="shared" si="92"/>
        <v>Nov-23</v>
      </c>
      <c r="E223" s="330" t="s">
        <v>53</v>
      </c>
      <c r="F223" s="330">
        <v>45238</v>
      </c>
      <c r="G223" s="331">
        <f t="shared" si="93"/>
        <v>4</v>
      </c>
      <c r="H223" s="287"/>
      <c r="I223" s="287"/>
      <c r="J223" s="287"/>
      <c r="K223" s="288">
        <f t="shared" si="94"/>
        <v>0</v>
      </c>
      <c r="L223" s="287"/>
      <c r="M223" s="287"/>
      <c r="N223" s="287"/>
      <c r="O223" s="288">
        <f t="shared" si="82"/>
        <v>0</v>
      </c>
      <c r="P223" s="332" t="str">
        <f>IF(ISERROR(K223/VLOOKUP(C223,$W$1:$X$1,2,0)),"",K223/VLOOKUP(C223,$W$1:$X$1,2,0))</f>
        <v/>
      </c>
      <c r="Q223" s="332" t="str">
        <f>IF(ISERROR(O223/VLOOKUP(C223,$W$1:$X$1,2,0)),"",O223/VLOOKUP(C223,$W$1:$X$1,2,0))</f>
        <v/>
      </c>
      <c r="R223" s="287" t="s">
        <v>11</v>
      </c>
      <c r="S223" s="287">
        <f t="shared" si="103"/>
        <v>0</v>
      </c>
      <c r="T223" s="332" t="e">
        <f>(O223+S223)/VLOOKUP(C223,$W$1:$X$1,2,0)</f>
        <v>#N/A</v>
      </c>
      <c r="U223" s="287" t="s">
        <v>11</v>
      </c>
      <c r="V223" s="333" t="b">
        <f t="shared" si="95"/>
        <v>1</v>
      </c>
      <c r="W223" s="317"/>
      <c r="X223" s="323"/>
      <c r="Y223" s="326"/>
      <c r="Z223" s="336"/>
      <c r="AB223" s="287">
        <f t="shared" si="83"/>
        <v>0</v>
      </c>
      <c r="AC223" s="287">
        <f t="shared" si="84"/>
        <v>0</v>
      </c>
      <c r="AD223" s="287">
        <f t="shared" si="85"/>
        <v>0</v>
      </c>
      <c r="AE223" s="287">
        <f t="shared" si="86"/>
        <v>0</v>
      </c>
      <c r="AF223" s="287"/>
      <c r="AG223" s="287"/>
      <c r="AH223" s="287"/>
      <c r="AI223" s="287"/>
      <c r="AJ223" s="287">
        <f t="shared" si="102"/>
        <v>0</v>
      </c>
      <c r="AK223" s="287"/>
      <c r="AL223" s="287"/>
      <c r="AM223" s="287"/>
      <c r="AN223" s="287">
        <f t="shared" si="96"/>
        <v>0</v>
      </c>
      <c r="AO223" s="332" t="str">
        <f>IF(ISERROR(AJ223/VLOOKUP(C223,$W$1:$X$1,2,0)),"",AJ223/VLOOKUP(C223,$W$1:$X$1,2,0))</f>
        <v/>
      </c>
      <c r="AP223" s="332" t="str">
        <f>IF(ISERROR(AN223/VLOOKUP(C223,$W$1:$X$1,2,0)),"",AN223/VLOOKUP(C223,$W$1:$X$1,2,0))</f>
        <v/>
      </c>
      <c r="AR223" s="287"/>
      <c r="AS223" s="287"/>
      <c r="AT223" s="287"/>
      <c r="AU223" s="288"/>
      <c r="AV223" s="287">
        <f t="shared" si="97"/>
        <v>0</v>
      </c>
      <c r="AW223" s="287">
        <f t="shared" si="98"/>
        <v>0</v>
      </c>
      <c r="AX223" s="287">
        <f t="shared" si="99"/>
        <v>0</v>
      </c>
      <c r="AY223" s="287">
        <f t="shared" si="100"/>
        <v>0</v>
      </c>
      <c r="AZ223" s="337"/>
      <c r="BA223" s="287"/>
      <c r="BB223" s="287"/>
      <c r="BC223" s="287"/>
      <c r="BD223" s="288"/>
      <c r="BE223" s="287">
        <f t="shared" si="101"/>
        <v>0</v>
      </c>
      <c r="BF223" s="287">
        <f t="shared" si="87"/>
        <v>0</v>
      </c>
      <c r="BG223" s="287">
        <f t="shared" si="88"/>
        <v>0</v>
      </c>
      <c r="BH223" s="287">
        <f t="shared" si="89"/>
        <v>0</v>
      </c>
      <c r="BJ223" s="337"/>
      <c r="DJ223" s="338"/>
    </row>
    <row r="224" spans="1:114" ht="12.75" customHeight="1" outlineLevel="1" x14ac:dyDescent="0.25">
      <c r="A224" s="328" t="str">
        <f t="shared" si="90"/>
        <v>Hotel NameNov-23</v>
      </c>
      <c r="B224" s="328" t="str">
        <f t="shared" si="91"/>
        <v>Hotel Name45239</v>
      </c>
      <c r="C224" s="329" t="s">
        <v>183</v>
      </c>
      <c r="D224" s="330" t="str">
        <f t="shared" si="92"/>
        <v>Nov-23</v>
      </c>
      <c r="E224" s="330" t="s">
        <v>53</v>
      </c>
      <c r="F224" s="330">
        <v>45239</v>
      </c>
      <c r="G224" s="331">
        <f t="shared" si="93"/>
        <v>5</v>
      </c>
      <c r="H224" s="287"/>
      <c r="I224" s="287"/>
      <c r="J224" s="287"/>
      <c r="K224" s="288">
        <f t="shared" si="94"/>
        <v>0</v>
      </c>
      <c r="L224" s="287"/>
      <c r="M224" s="287"/>
      <c r="N224" s="287"/>
      <c r="O224" s="288">
        <f t="shared" si="82"/>
        <v>0</v>
      </c>
      <c r="P224" s="332" t="str">
        <f>IF(ISERROR(K224/VLOOKUP(C224,$W$1:$X$1,2,0)),"",K224/VLOOKUP(C224,$W$1:$X$1,2,0))</f>
        <v/>
      </c>
      <c r="Q224" s="332" t="str">
        <f>IF(ISERROR(O224/VLOOKUP(C224,$W$1:$X$1,2,0)),"",O224/VLOOKUP(C224,$W$1:$X$1,2,0))</f>
        <v/>
      </c>
      <c r="R224" s="287" t="s">
        <v>11</v>
      </c>
      <c r="S224" s="287">
        <f t="shared" si="103"/>
        <v>0</v>
      </c>
      <c r="T224" s="332" t="e">
        <f>(O224+S224)/VLOOKUP(C224,$W$1:$X$1,2,0)</f>
        <v>#N/A</v>
      </c>
      <c r="U224" s="287" t="s">
        <v>11</v>
      </c>
      <c r="V224" s="333" t="b">
        <f t="shared" si="95"/>
        <v>1</v>
      </c>
      <c r="W224" s="317"/>
      <c r="X224" s="323"/>
      <c r="Y224" s="326"/>
      <c r="Z224" s="336"/>
      <c r="AB224" s="287">
        <f t="shared" si="83"/>
        <v>0</v>
      </c>
      <c r="AC224" s="287">
        <f t="shared" si="84"/>
        <v>0</v>
      </c>
      <c r="AD224" s="287">
        <f t="shared" si="85"/>
        <v>0</v>
      </c>
      <c r="AE224" s="287">
        <f t="shared" si="86"/>
        <v>0</v>
      </c>
      <c r="AF224" s="287"/>
      <c r="AG224" s="287"/>
      <c r="AH224" s="287"/>
      <c r="AI224" s="287"/>
      <c r="AJ224" s="287">
        <f t="shared" si="102"/>
        <v>0</v>
      </c>
      <c r="AK224" s="287"/>
      <c r="AL224" s="287"/>
      <c r="AM224" s="287"/>
      <c r="AN224" s="287">
        <f t="shared" si="96"/>
        <v>0</v>
      </c>
      <c r="AO224" s="332" t="str">
        <f>IF(ISERROR(AJ224/VLOOKUP(C224,$W$1:$X$1,2,0)),"",AJ224/VLOOKUP(C224,$W$1:$X$1,2,0))</f>
        <v/>
      </c>
      <c r="AP224" s="332" t="str">
        <f>IF(ISERROR(AN224/VLOOKUP(C224,$W$1:$X$1,2,0)),"",AN224/VLOOKUP(C224,$W$1:$X$1,2,0))</f>
        <v/>
      </c>
      <c r="AR224" s="287"/>
      <c r="AS224" s="287"/>
      <c r="AT224" s="287"/>
      <c r="AU224" s="288"/>
      <c r="AV224" s="287">
        <f t="shared" si="97"/>
        <v>0</v>
      </c>
      <c r="AW224" s="287">
        <f t="shared" si="98"/>
        <v>0</v>
      </c>
      <c r="AX224" s="287">
        <f t="shared" si="99"/>
        <v>0</v>
      </c>
      <c r="AY224" s="287">
        <f t="shared" si="100"/>
        <v>0</v>
      </c>
      <c r="AZ224" s="337"/>
      <c r="BA224" s="287"/>
      <c r="BB224" s="287"/>
      <c r="BC224" s="287"/>
      <c r="BD224" s="288"/>
      <c r="BE224" s="287">
        <f t="shared" si="101"/>
        <v>0</v>
      </c>
      <c r="BF224" s="287">
        <f t="shared" si="87"/>
        <v>0</v>
      </c>
      <c r="BG224" s="287">
        <f t="shared" si="88"/>
        <v>0</v>
      </c>
      <c r="BH224" s="287">
        <f t="shared" si="89"/>
        <v>0</v>
      </c>
      <c r="BJ224" s="337"/>
      <c r="DJ224" s="338"/>
    </row>
    <row r="225" spans="1:114" ht="12.75" customHeight="1" outlineLevel="1" x14ac:dyDescent="0.25">
      <c r="A225" s="328" t="str">
        <f t="shared" si="90"/>
        <v>Hotel NameNov-23</v>
      </c>
      <c r="B225" s="328" t="str">
        <f t="shared" si="91"/>
        <v>Hotel Name45240</v>
      </c>
      <c r="C225" s="329" t="s">
        <v>183</v>
      </c>
      <c r="D225" s="330" t="str">
        <f t="shared" si="92"/>
        <v>Nov-23</v>
      </c>
      <c r="E225" s="330" t="s">
        <v>53</v>
      </c>
      <c r="F225" s="330">
        <v>45240</v>
      </c>
      <c r="G225" s="331">
        <f t="shared" si="93"/>
        <v>6</v>
      </c>
      <c r="H225" s="287"/>
      <c r="I225" s="287"/>
      <c r="J225" s="287"/>
      <c r="K225" s="288">
        <f t="shared" si="94"/>
        <v>0</v>
      </c>
      <c r="L225" s="287"/>
      <c r="M225" s="287"/>
      <c r="N225" s="287"/>
      <c r="O225" s="288">
        <f t="shared" si="82"/>
        <v>0</v>
      </c>
      <c r="P225" s="332" t="str">
        <f>IF(ISERROR(K225/VLOOKUP(C225,$W$1:$X$1,2,0)),"",K225/VLOOKUP(C225,$W$1:$X$1,2,0))</f>
        <v/>
      </c>
      <c r="Q225" s="332" t="str">
        <f>IF(ISERROR(O225/VLOOKUP(C225,$W$1:$X$1,2,0)),"",O225/VLOOKUP(C225,$W$1:$X$1,2,0))</f>
        <v/>
      </c>
      <c r="R225" s="287" t="s">
        <v>11</v>
      </c>
      <c r="S225" s="287">
        <f t="shared" si="103"/>
        <v>0</v>
      </c>
      <c r="T225" s="332" t="e">
        <f>(O225+S225)/VLOOKUP(C225,$W$1:$X$1,2,0)</f>
        <v>#N/A</v>
      </c>
      <c r="U225" s="287" t="s">
        <v>11</v>
      </c>
      <c r="V225" s="333" t="b">
        <f t="shared" si="95"/>
        <v>1</v>
      </c>
      <c r="W225" s="317"/>
      <c r="X225" s="323"/>
      <c r="Y225" s="326"/>
      <c r="Z225" s="336"/>
      <c r="AB225" s="287">
        <f t="shared" si="83"/>
        <v>0</v>
      </c>
      <c r="AC225" s="287">
        <f t="shared" si="84"/>
        <v>0</v>
      </c>
      <c r="AD225" s="287">
        <f t="shared" si="85"/>
        <v>0</v>
      </c>
      <c r="AE225" s="287">
        <f t="shared" si="86"/>
        <v>0</v>
      </c>
      <c r="AF225" s="287"/>
      <c r="AG225" s="287"/>
      <c r="AH225" s="287"/>
      <c r="AI225" s="287"/>
      <c r="AJ225" s="287">
        <f t="shared" si="102"/>
        <v>0</v>
      </c>
      <c r="AK225" s="287"/>
      <c r="AL225" s="287"/>
      <c r="AM225" s="287"/>
      <c r="AN225" s="287">
        <f t="shared" si="96"/>
        <v>0</v>
      </c>
      <c r="AO225" s="332" t="str">
        <f>IF(ISERROR(AJ225/VLOOKUP(C225,$W$1:$X$1,2,0)),"",AJ225/VLOOKUP(C225,$W$1:$X$1,2,0))</f>
        <v/>
      </c>
      <c r="AP225" s="332" t="str">
        <f>IF(ISERROR(AN225/VLOOKUP(C225,$W$1:$X$1,2,0)),"",AN225/VLOOKUP(C225,$W$1:$X$1,2,0))</f>
        <v/>
      </c>
      <c r="AR225" s="287"/>
      <c r="AS225" s="287"/>
      <c r="AT225" s="287"/>
      <c r="AU225" s="288"/>
      <c r="AV225" s="287">
        <f t="shared" si="97"/>
        <v>0</v>
      </c>
      <c r="AW225" s="287">
        <f t="shared" si="98"/>
        <v>0</v>
      </c>
      <c r="AX225" s="287">
        <f t="shared" si="99"/>
        <v>0</v>
      </c>
      <c r="AY225" s="287">
        <f t="shared" si="100"/>
        <v>0</v>
      </c>
      <c r="AZ225" s="337"/>
      <c r="BA225" s="287"/>
      <c r="BB225" s="287"/>
      <c r="BC225" s="287"/>
      <c r="BD225" s="288"/>
      <c r="BE225" s="287">
        <f t="shared" si="101"/>
        <v>0</v>
      </c>
      <c r="BF225" s="287">
        <f t="shared" si="87"/>
        <v>0</v>
      </c>
      <c r="BG225" s="287">
        <f t="shared" si="88"/>
        <v>0</v>
      </c>
      <c r="BH225" s="287">
        <f t="shared" si="89"/>
        <v>0</v>
      </c>
      <c r="BJ225" s="337"/>
      <c r="DJ225" s="338"/>
    </row>
    <row r="226" spans="1:114" ht="12.75" customHeight="1" outlineLevel="1" x14ac:dyDescent="0.25">
      <c r="A226" s="328" t="str">
        <f t="shared" si="90"/>
        <v>Hotel NameNov-23</v>
      </c>
      <c r="B226" s="328" t="str">
        <f t="shared" si="91"/>
        <v>Hotel Name45241</v>
      </c>
      <c r="C226" s="329" t="s">
        <v>183</v>
      </c>
      <c r="D226" s="330" t="str">
        <f t="shared" si="92"/>
        <v>Nov-23</v>
      </c>
      <c r="E226" s="330" t="s">
        <v>53</v>
      </c>
      <c r="F226" s="330">
        <v>45241</v>
      </c>
      <c r="G226" s="331">
        <f t="shared" si="93"/>
        <v>7</v>
      </c>
      <c r="H226" s="287"/>
      <c r="I226" s="287"/>
      <c r="J226" s="287"/>
      <c r="K226" s="288">
        <f t="shared" si="94"/>
        <v>0</v>
      </c>
      <c r="L226" s="287"/>
      <c r="M226" s="287"/>
      <c r="N226" s="287"/>
      <c r="O226" s="288">
        <f t="shared" si="82"/>
        <v>0</v>
      </c>
      <c r="P226" s="332" t="str">
        <f>IF(ISERROR(K226/VLOOKUP(C226,$W$1:$X$1,2,0)),"",K226/VLOOKUP(C226,$W$1:$X$1,2,0))</f>
        <v/>
      </c>
      <c r="Q226" s="332" t="str">
        <f>IF(ISERROR(O226/VLOOKUP(C226,$W$1:$X$1,2,0)),"",O226/VLOOKUP(C226,$W$1:$X$1,2,0))</f>
        <v/>
      </c>
      <c r="R226" s="287" t="s">
        <v>11</v>
      </c>
      <c r="S226" s="287">
        <f t="shared" si="103"/>
        <v>0</v>
      </c>
      <c r="T226" s="332" t="e">
        <f>(O226+S226)/VLOOKUP(C226,$W$1:$X$1,2,0)</f>
        <v>#N/A</v>
      </c>
      <c r="U226" s="287" t="s">
        <v>11</v>
      </c>
      <c r="V226" s="333" t="b">
        <f t="shared" si="95"/>
        <v>1</v>
      </c>
      <c r="W226" s="317"/>
      <c r="X226" s="323"/>
      <c r="Y226" s="326"/>
      <c r="Z226" s="336"/>
      <c r="AB226" s="287">
        <f t="shared" si="83"/>
        <v>0</v>
      </c>
      <c r="AC226" s="287">
        <f t="shared" si="84"/>
        <v>0</v>
      </c>
      <c r="AD226" s="287">
        <f t="shared" si="85"/>
        <v>0</v>
      </c>
      <c r="AE226" s="287">
        <f t="shared" si="86"/>
        <v>0</v>
      </c>
      <c r="AF226" s="287"/>
      <c r="AG226" s="287"/>
      <c r="AH226" s="287"/>
      <c r="AI226" s="287"/>
      <c r="AJ226" s="287">
        <f t="shared" si="102"/>
        <v>0</v>
      </c>
      <c r="AK226" s="287"/>
      <c r="AL226" s="287"/>
      <c r="AM226" s="287"/>
      <c r="AN226" s="287">
        <f t="shared" si="96"/>
        <v>0</v>
      </c>
      <c r="AO226" s="332" t="str">
        <f>IF(ISERROR(AJ226/VLOOKUP(C226,$W$1:$X$1,2,0)),"",AJ226/VLOOKUP(C226,$W$1:$X$1,2,0))</f>
        <v/>
      </c>
      <c r="AP226" s="332" t="str">
        <f>IF(ISERROR(AN226/VLOOKUP(C226,$W$1:$X$1,2,0)),"",AN226/VLOOKUP(C226,$W$1:$X$1,2,0))</f>
        <v/>
      </c>
      <c r="AR226" s="287"/>
      <c r="AS226" s="287"/>
      <c r="AT226" s="287"/>
      <c r="AU226" s="288"/>
      <c r="AV226" s="287">
        <f t="shared" si="97"/>
        <v>0</v>
      </c>
      <c r="AW226" s="287">
        <f t="shared" si="98"/>
        <v>0</v>
      </c>
      <c r="AX226" s="287">
        <f t="shared" si="99"/>
        <v>0</v>
      </c>
      <c r="AY226" s="287">
        <f t="shared" si="100"/>
        <v>0</v>
      </c>
      <c r="AZ226" s="337"/>
      <c r="BA226" s="287"/>
      <c r="BB226" s="287"/>
      <c r="BC226" s="287"/>
      <c r="BD226" s="288"/>
      <c r="BE226" s="287">
        <f t="shared" si="101"/>
        <v>0</v>
      </c>
      <c r="BF226" s="287">
        <f t="shared" si="87"/>
        <v>0</v>
      </c>
      <c r="BG226" s="287">
        <f t="shared" si="88"/>
        <v>0</v>
      </c>
      <c r="BH226" s="287">
        <f t="shared" si="89"/>
        <v>0</v>
      </c>
      <c r="BJ226" s="337"/>
      <c r="DJ226" s="338"/>
    </row>
    <row r="227" spans="1:114" ht="12.75" customHeight="1" outlineLevel="1" x14ac:dyDescent="0.25">
      <c r="A227" s="328" t="str">
        <f t="shared" si="90"/>
        <v>Hotel NameNov-23</v>
      </c>
      <c r="B227" s="328" t="str">
        <f t="shared" si="91"/>
        <v>Hotel Name45242</v>
      </c>
      <c r="C227" s="329" t="s">
        <v>183</v>
      </c>
      <c r="D227" s="330" t="str">
        <f t="shared" si="92"/>
        <v>Nov-23</v>
      </c>
      <c r="E227" s="330" t="s">
        <v>53</v>
      </c>
      <c r="F227" s="330">
        <v>45242</v>
      </c>
      <c r="G227" s="331">
        <f t="shared" si="93"/>
        <v>1</v>
      </c>
      <c r="H227" s="287"/>
      <c r="I227" s="287"/>
      <c r="J227" s="287"/>
      <c r="K227" s="288">
        <f t="shared" si="94"/>
        <v>0</v>
      </c>
      <c r="L227" s="287"/>
      <c r="M227" s="287"/>
      <c r="N227" s="287"/>
      <c r="O227" s="288">
        <f t="shared" si="82"/>
        <v>0</v>
      </c>
      <c r="P227" s="332" t="str">
        <f>IF(ISERROR(K227/VLOOKUP(C227,$W$1:$X$1,2,0)),"",K227/VLOOKUP(C227,$W$1:$X$1,2,0))</f>
        <v/>
      </c>
      <c r="Q227" s="332" t="str">
        <f>IF(ISERROR(O227/VLOOKUP(C227,$W$1:$X$1,2,0)),"",O227/VLOOKUP(C227,$W$1:$X$1,2,0))</f>
        <v/>
      </c>
      <c r="R227" s="287" t="s">
        <v>11</v>
      </c>
      <c r="S227" s="287">
        <f t="shared" si="103"/>
        <v>0</v>
      </c>
      <c r="T227" s="332" t="e">
        <f>(O227+S227)/VLOOKUP(C227,$W$1:$X$1,2,0)</f>
        <v>#N/A</v>
      </c>
      <c r="U227" s="287" t="s">
        <v>11</v>
      </c>
      <c r="V227" s="333" t="b">
        <f t="shared" si="95"/>
        <v>1</v>
      </c>
      <c r="W227" s="317"/>
      <c r="X227" s="323"/>
      <c r="Y227" s="326"/>
      <c r="Z227" s="336"/>
      <c r="AB227" s="287">
        <f t="shared" si="83"/>
        <v>0</v>
      </c>
      <c r="AC227" s="287">
        <f t="shared" si="84"/>
        <v>0</v>
      </c>
      <c r="AD227" s="287">
        <f t="shared" si="85"/>
        <v>0</v>
      </c>
      <c r="AE227" s="287">
        <f t="shared" si="86"/>
        <v>0</v>
      </c>
      <c r="AF227" s="287"/>
      <c r="AG227" s="287"/>
      <c r="AH227" s="287"/>
      <c r="AI227" s="287"/>
      <c r="AJ227" s="287">
        <f t="shared" si="102"/>
        <v>0</v>
      </c>
      <c r="AK227" s="287"/>
      <c r="AL227" s="287"/>
      <c r="AM227" s="287"/>
      <c r="AN227" s="287">
        <f t="shared" si="96"/>
        <v>0</v>
      </c>
      <c r="AO227" s="332" t="str">
        <f>IF(ISERROR(AJ227/VLOOKUP(C227,$W$1:$X$1,2,0)),"",AJ227/VLOOKUP(C227,$W$1:$X$1,2,0))</f>
        <v/>
      </c>
      <c r="AP227" s="332" t="str">
        <f>IF(ISERROR(AN227/VLOOKUP(C227,$W$1:$X$1,2,0)),"",AN227/VLOOKUP(C227,$W$1:$X$1,2,0))</f>
        <v/>
      </c>
      <c r="AR227" s="287"/>
      <c r="AS227" s="287"/>
      <c r="AT227" s="287"/>
      <c r="AU227" s="288"/>
      <c r="AV227" s="287">
        <f t="shared" si="97"/>
        <v>0</v>
      </c>
      <c r="AW227" s="287">
        <f t="shared" si="98"/>
        <v>0</v>
      </c>
      <c r="AX227" s="287">
        <f t="shared" si="99"/>
        <v>0</v>
      </c>
      <c r="AY227" s="287">
        <f t="shared" si="100"/>
        <v>0</v>
      </c>
      <c r="AZ227" s="337"/>
      <c r="BA227" s="287"/>
      <c r="BB227" s="287"/>
      <c r="BC227" s="287"/>
      <c r="BD227" s="288"/>
      <c r="BE227" s="287">
        <f t="shared" si="101"/>
        <v>0</v>
      </c>
      <c r="BF227" s="287">
        <f t="shared" si="87"/>
        <v>0</v>
      </c>
      <c r="BG227" s="287">
        <f t="shared" si="88"/>
        <v>0</v>
      </c>
      <c r="BH227" s="287">
        <f t="shared" si="89"/>
        <v>0</v>
      </c>
      <c r="BJ227" s="337"/>
      <c r="DJ227" s="338"/>
    </row>
    <row r="228" spans="1:114" ht="12.75" customHeight="1" outlineLevel="1" x14ac:dyDescent="0.25">
      <c r="A228" s="328" t="str">
        <f t="shared" si="90"/>
        <v>Hotel NameNov-23</v>
      </c>
      <c r="B228" s="328" t="str">
        <f t="shared" si="91"/>
        <v>Hotel Name45243</v>
      </c>
      <c r="C228" s="329" t="s">
        <v>183</v>
      </c>
      <c r="D228" s="330" t="str">
        <f t="shared" si="92"/>
        <v>Nov-23</v>
      </c>
      <c r="E228" s="330" t="s">
        <v>53</v>
      </c>
      <c r="F228" s="330">
        <v>45243</v>
      </c>
      <c r="G228" s="331">
        <f t="shared" si="93"/>
        <v>2</v>
      </c>
      <c r="H228" s="287"/>
      <c r="I228" s="287"/>
      <c r="J228" s="287"/>
      <c r="K228" s="288">
        <f t="shared" si="94"/>
        <v>0</v>
      </c>
      <c r="L228" s="287"/>
      <c r="M228" s="287"/>
      <c r="N228" s="287"/>
      <c r="O228" s="288">
        <f t="shared" si="82"/>
        <v>0</v>
      </c>
      <c r="P228" s="332" t="str">
        <f>IF(ISERROR(K228/VLOOKUP(C228,$W$1:$X$1,2,0)),"",K228/VLOOKUP(C228,$W$1:$X$1,2,0))</f>
        <v/>
      </c>
      <c r="Q228" s="332" t="str">
        <f>IF(ISERROR(O228/VLOOKUP(C228,$W$1:$X$1,2,0)),"",O228/VLOOKUP(C228,$W$1:$X$1,2,0))</f>
        <v/>
      </c>
      <c r="R228" s="287" t="s">
        <v>11</v>
      </c>
      <c r="S228" s="287">
        <f t="shared" si="103"/>
        <v>0</v>
      </c>
      <c r="T228" s="332" t="e">
        <f>(O228+S228)/VLOOKUP(C228,$W$1:$X$1,2,0)</f>
        <v>#N/A</v>
      </c>
      <c r="U228" s="287" t="s">
        <v>11</v>
      </c>
      <c r="V228" s="333" t="b">
        <f t="shared" si="95"/>
        <v>1</v>
      </c>
      <c r="W228" s="317"/>
      <c r="X228" s="323"/>
      <c r="Y228" s="326"/>
      <c r="Z228" s="336"/>
      <c r="AB228" s="287">
        <f t="shared" si="83"/>
        <v>0</v>
      </c>
      <c r="AC228" s="287">
        <f t="shared" si="84"/>
        <v>0</v>
      </c>
      <c r="AD228" s="287">
        <f t="shared" si="85"/>
        <v>0</v>
      </c>
      <c r="AE228" s="287">
        <f t="shared" si="86"/>
        <v>0</v>
      </c>
      <c r="AF228" s="287"/>
      <c r="AG228" s="287"/>
      <c r="AH228" s="287"/>
      <c r="AI228" s="287"/>
      <c r="AJ228" s="287">
        <f t="shared" ref="AJ228:AJ258" si="104">SUM(AG228:AI228)-AI228</f>
        <v>0</v>
      </c>
      <c r="AK228" s="287"/>
      <c r="AL228" s="287"/>
      <c r="AM228" s="287"/>
      <c r="AN228" s="287">
        <f t="shared" si="96"/>
        <v>0</v>
      </c>
      <c r="AO228" s="332" t="str">
        <f>IF(ISERROR(AJ228/VLOOKUP(C228,$W$1:$X$1,2,0)),"",AJ228/VLOOKUP(C228,$W$1:$X$1,2,0))</f>
        <v/>
      </c>
      <c r="AP228" s="332" t="str">
        <f>IF(ISERROR(AN228/VLOOKUP(C228,$W$1:$X$1,2,0)),"",AN228/VLOOKUP(C228,$W$1:$X$1,2,0))</f>
        <v/>
      </c>
      <c r="AR228" s="287"/>
      <c r="AS228" s="287"/>
      <c r="AT228" s="287"/>
      <c r="AU228" s="288"/>
      <c r="AV228" s="287">
        <f t="shared" si="97"/>
        <v>0</v>
      </c>
      <c r="AW228" s="287">
        <f t="shared" si="98"/>
        <v>0</v>
      </c>
      <c r="AX228" s="287">
        <f t="shared" si="99"/>
        <v>0</v>
      </c>
      <c r="AY228" s="287">
        <f t="shared" si="100"/>
        <v>0</v>
      </c>
      <c r="AZ228" s="337"/>
      <c r="BA228" s="287"/>
      <c r="BB228" s="287"/>
      <c r="BC228" s="287"/>
      <c r="BD228" s="288"/>
      <c r="BE228" s="287">
        <f t="shared" si="101"/>
        <v>0</v>
      </c>
      <c r="BF228" s="287">
        <f t="shared" si="87"/>
        <v>0</v>
      </c>
      <c r="BG228" s="287">
        <f t="shared" si="88"/>
        <v>0</v>
      </c>
      <c r="BH228" s="287">
        <f t="shared" si="89"/>
        <v>0</v>
      </c>
      <c r="BJ228" s="337"/>
      <c r="DJ228" s="338"/>
    </row>
    <row r="229" spans="1:114" ht="12.75" customHeight="1" outlineLevel="1" x14ac:dyDescent="0.25">
      <c r="A229" s="328" t="str">
        <f t="shared" si="90"/>
        <v>Hotel NameNov-23</v>
      </c>
      <c r="B229" s="328" t="str">
        <f t="shared" si="91"/>
        <v>Hotel Name45244</v>
      </c>
      <c r="C229" s="329" t="s">
        <v>183</v>
      </c>
      <c r="D229" s="330" t="str">
        <f t="shared" si="92"/>
        <v>Nov-23</v>
      </c>
      <c r="E229" s="330" t="s">
        <v>53</v>
      </c>
      <c r="F229" s="330">
        <v>45244</v>
      </c>
      <c r="G229" s="331">
        <f t="shared" si="93"/>
        <v>3</v>
      </c>
      <c r="H229" s="287"/>
      <c r="I229" s="287"/>
      <c r="J229" s="287"/>
      <c r="K229" s="288">
        <f t="shared" si="94"/>
        <v>0</v>
      </c>
      <c r="L229" s="287"/>
      <c r="M229" s="287"/>
      <c r="N229" s="287"/>
      <c r="O229" s="288">
        <f t="shared" si="82"/>
        <v>0</v>
      </c>
      <c r="P229" s="332" t="str">
        <f>IF(ISERROR(K229/VLOOKUP(C229,$W$1:$X$1,2,0)),"",K229/VLOOKUP(C229,$W$1:$X$1,2,0))</f>
        <v/>
      </c>
      <c r="Q229" s="332" t="str">
        <f>IF(ISERROR(O229/VLOOKUP(C229,$W$1:$X$1,2,0)),"",O229/VLOOKUP(C229,$W$1:$X$1,2,0))</f>
        <v/>
      </c>
      <c r="R229" s="287" t="s">
        <v>11</v>
      </c>
      <c r="S229" s="287">
        <f t="shared" si="103"/>
        <v>0</v>
      </c>
      <c r="T229" s="332" t="e">
        <f>(O229+S229)/VLOOKUP(C229,$W$1:$X$1,2,0)</f>
        <v>#N/A</v>
      </c>
      <c r="U229" s="287" t="s">
        <v>11</v>
      </c>
      <c r="V229" s="333" t="b">
        <f t="shared" si="95"/>
        <v>1</v>
      </c>
      <c r="W229" s="317"/>
      <c r="X229" s="323"/>
      <c r="Y229" s="326"/>
      <c r="Z229" s="336"/>
      <c r="AB229" s="287">
        <f t="shared" si="83"/>
        <v>0</v>
      </c>
      <c r="AC229" s="287">
        <f t="shared" si="84"/>
        <v>0</v>
      </c>
      <c r="AD229" s="287">
        <f t="shared" si="85"/>
        <v>0</v>
      </c>
      <c r="AE229" s="287">
        <f t="shared" si="86"/>
        <v>0</v>
      </c>
      <c r="AF229" s="287"/>
      <c r="AG229" s="287"/>
      <c r="AH229" s="287"/>
      <c r="AI229" s="287"/>
      <c r="AJ229" s="287">
        <f t="shared" si="104"/>
        <v>0</v>
      </c>
      <c r="AK229" s="287"/>
      <c r="AL229" s="287"/>
      <c r="AM229" s="287"/>
      <c r="AN229" s="287">
        <f t="shared" si="96"/>
        <v>0</v>
      </c>
      <c r="AO229" s="332" t="str">
        <f>IF(ISERROR(AJ229/VLOOKUP(C229,$W$1:$X$1,2,0)),"",AJ229/VLOOKUP(C229,$W$1:$X$1,2,0))</f>
        <v/>
      </c>
      <c r="AP229" s="332" t="str">
        <f>IF(ISERROR(AN229/VLOOKUP(C229,$W$1:$X$1,2,0)),"",AN229/VLOOKUP(C229,$W$1:$X$1,2,0))</f>
        <v/>
      </c>
      <c r="AR229" s="287"/>
      <c r="AS229" s="287"/>
      <c r="AT229" s="287"/>
      <c r="AU229" s="288"/>
      <c r="AV229" s="287">
        <f t="shared" si="97"/>
        <v>0</v>
      </c>
      <c r="AW229" s="287">
        <f t="shared" si="98"/>
        <v>0</v>
      </c>
      <c r="AX229" s="287">
        <f t="shared" si="99"/>
        <v>0</v>
      </c>
      <c r="AY229" s="287">
        <f t="shared" si="100"/>
        <v>0</v>
      </c>
      <c r="AZ229" s="337"/>
      <c r="BA229" s="287"/>
      <c r="BB229" s="287"/>
      <c r="BC229" s="287"/>
      <c r="BD229" s="288"/>
      <c r="BE229" s="287">
        <f t="shared" si="101"/>
        <v>0</v>
      </c>
      <c r="BF229" s="287">
        <f t="shared" si="87"/>
        <v>0</v>
      </c>
      <c r="BG229" s="287">
        <f t="shared" si="88"/>
        <v>0</v>
      </c>
      <c r="BH229" s="287">
        <f t="shared" si="89"/>
        <v>0</v>
      </c>
      <c r="BJ229" s="337"/>
      <c r="DJ229" s="338"/>
    </row>
    <row r="230" spans="1:114" ht="12.75" customHeight="1" outlineLevel="1" x14ac:dyDescent="0.25">
      <c r="A230" s="328" t="str">
        <f t="shared" si="90"/>
        <v>Hotel NameNov-23</v>
      </c>
      <c r="B230" s="328" t="str">
        <f t="shared" si="91"/>
        <v>Hotel Name45245</v>
      </c>
      <c r="C230" s="329" t="s">
        <v>183</v>
      </c>
      <c r="D230" s="330" t="str">
        <f t="shared" si="92"/>
        <v>Nov-23</v>
      </c>
      <c r="E230" s="330" t="s">
        <v>53</v>
      </c>
      <c r="F230" s="330">
        <v>45245</v>
      </c>
      <c r="G230" s="331">
        <f t="shared" si="93"/>
        <v>4</v>
      </c>
      <c r="H230" s="287"/>
      <c r="I230" s="287"/>
      <c r="J230" s="287"/>
      <c r="K230" s="288">
        <f t="shared" si="94"/>
        <v>0</v>
      </c>
      <c r="L230" s="287"/>
      <c r="M230" s="287"/>
      <c r="N230" s="287"/>
      <c r="O230" s="288">
        <f t="shared" si="82"/>
        <v>0</v>
      </c>
      <c r="P230" s="332" t="str">
        <f>IF(ISERROR(K230/VLOOKUP(C230,$W$1:$X$1,2,0)),"",K230/VLOOKUP(C230,$W$1:$X$1,2,0))</f>
        <v/>
      </c>
      <c r="Q230" s="332" t="str">
        <f>IF(ISERROR(O230/VLOOKUP(C230,$W$1:$X$1,2,0)),"",O230/VLOOKUP(C230,$W$1:$X$1,2,0))</f>
        <v/>
      </c>
      <c r="R230" s="287" t="s">
        <v>11</v>
      </c>
      <c r="S230" s="287">
        <f t="shared" si="103"/>
        <v>0</v>
      </c>
      <c r="T230" s="332" t="e">
        <f>(O230+S230)/VLOOKUP(C230,$W$1:$X$1,2,0)</f>
        <v>#N/A</v>
      </c>
      <c r="U230" s="287" t="s">
        <v>75</v>
      </c>
      <c r="V230" s="333" t="b">
        <f t="shared" si="95"/>
        <v>0</v>
      </c>
      <c r="W230" s="317"/>
      <c r="X230" s="323"/>
      <c r="Y230" s="326"/>
      <c r="Z230" s="336"/>
      <c r="AB230" s="287">
        <f t="shared" si="83"/>
        <v>0</v>
      </c>
      <c r="AC230" s="287">
        <f t="shared" si="84"/>
        <v>0</v>
      </c>
      <c r="AD230" s="287">
        <f t="shared" si="85"/>
        <v>0</v>
      </c>
      <c r="AE230" s="287">
        <f t="shared" si="86"/>
        <v>0</v>
      </c>
      <c r="AF230" s="287"/>
      <c r="AG230" s="287"/>
      <c r="AH230" s="287"/>
      <c r="AI230" s="287"/>
      <c r="AJ230" s="287">
        <f t="shared" si="104"/>
        <v>0</v>
      </c>
      <c r="AK230" s="287"/>
      <c r="AL230" s="287"/>
      <c r="AM230" s="287"/>
      <c r="AN230" s="287">
        <f t="shared" si="96"/>
        <v>0</v>
      </c>
      <c r="AO230" s="332" t="str">
        <f>IF(ISERROR(AJ230/VLOOKUP(C230,$W$1:$X$1,2,0)),"",AJ230/VLOOKUP(C230,$W$1:$X$1,2,0))</f>
        <v/>
      </c>
      <c r="AP230" s="332" t="str">
        <f>IF(ISERROR(AN230/VLOOKUP(C230,$W$1:$X$1,2,0)),"",AN230/VLOOKUP(C230,$W$1:$X$1,2,0))</f>
        <v/>
      </c>
      <c r="AR230" s="287"/>
      <c r="AS230" s="287"/>
      <c r="AT230" s="287"/>
      <c r="AU230" s="288"/>
      <c r="AV230" s="287">
        <f t="shared" si="97"/>
        <v>0</v>
      </c>
      <c r="AW230" s="287">
        <f t="shared" si="98"/>
        <v>0</v>
      </c>
      <c r="AX230" s="287">
        <f t="shared" si="99"/>
        <v>0</v>
      </c>
      <c r="AY230" s="287">
        <f t="shared" si="100"/>
        <v>0</v>
      </c>
      <c r="AZ230" s="337"/>
      <c r="BA230" s="287"/>
      <c r="BB230" s="287"/>
      <c r="BC230" s="287"/>
      <c r="BD230" s="288"/>
      <c r="BE230" s="287">
        <f t="shared" si="101"/>
        <v>0</v>
      </c>
      <c r="BF230" s="287">
        <f t="shared" si="87"/>
        <v>0</v>
      </c>
      <c r="BG230" s="287">
        <f t="shared" si="88"/>
        <v>0</v>
      </c>
      <c r="BH230" s="287">
        <f t="shared" si="89"/>
        <v>0</v>
      </c>
      <c r="BJ230" s="337"/>
      <c r="DJ230" s="338"/>
    </row>
    <row r="231" spans="1:114" ht="12.75" customHeight="1" outlineLevel="1" x14ac:dyDescent="0.25">
      <c r="A231" s="328" t="str">
        <f t="shared" si="90"/>
        <v>Hotel NameNov-23</v>
      </c>
      <c r="B231" s="328" t="str">
        <f t="shared" si="91"/>
        <v>Hotel Name45246</v>
      </c>
      <c r="C231" s="329" t="s">
        <v>183</v>
      </c>
      <c r="D231" s="330" t="str">
        <f t="shared" si="92"/>
        <v>Nov-23</v>
      </c>
      <c r="E231" s="330" t="s">
        <v>53</v>
      </c>
      <c r="F231" s="330">
        <v>45246</v>
      </c>
      <c r="G231" s="331">
        <f t="shared" si="93"/>
        <v>5</v>
      </c>
      <c r="H231" s="287"/>
      <c r="I231" s="287"/>
      <c r="J231" s="287"/>
      <c r="K231" s="288">
        <f t="shared" si="94"/>
        <v>0</v>
      </c>
      <c r="L231" s="287"/>
      <c r="M231" s="287"/>
      <c r="N231" s="287"/>
      <c r="O231" s="288">
        <f t="shared" si="82"/>
        <v>0</v>
      </c>
      <c r="P231" s="332" t="str">
        <f>IF(ISERROR(K231/VLOOKUP(C231,$W$1:$X$1,2,0)),"",K231/VLOOKUP(C231,$W$1:$X$1,2,0))</f>
        <v/>
      </c>
      <c r="Q231" s="332" t="str">
        <f>IF(ISERROR(O231/VLOOKUP(C231,$W$1:$X$1,2,0)),"",O231/VLOOKUP(C231,$W$1:$X$1,2,0))</f>
        <v/>
      </c>
      <c r="R231" s="287" t="s">
        <v>11</v>
      </c>
      <c r="S231" s="287">
        <f t="shared" si="103"/>
        <v>0</v>
      </c>
      <c r="T231" s="332" t="e">
        <f>(O231+S231)/VLOOKUP(C231,$W$1:$X$1,2,0)</f>
        <v>#N/A</v>
      </c>
      <c r="U231" s="287" t="s">
        <v>75</v>
      </c>
      <c r="V231" s="333" t="b">
        <f t="shared" si="95"/>
        <v>0</v>
      </c>
      <c r="W231" s="317"/>
      <c r="X231" s="323"/>
      <c r="Y231" s="326"/>
      <c r="Z231" s="336"/>
      <c r="AB231" s="287">
        <f t="shared" si="83"/>
        <v>0</v>
      </c>
      <c r="AC231" s="287">
        <f t="shared" si="84"/>
        <v>0</v>
      </c>
      <c r="AD231" s="287">
        <f t="shared" si="85"/>
        <v>0</v>
      </c>
      <c r="AE231" s="287">
        <f t="shared" si="86"/>
        <v>0</v>
      </c>
      <c r="AF231" s="287"/>
      <c r="AG231" s="287"/>
      <c r="AH231" s="287"/>
      <c r="AI231" s="287"/>
      <c r="AJ231" s="287">
        <f t="shared" si="104"/>
        <v>0</v>
      </c>
      <c r="AK231" s="287"/>
      <c r="AL231" s="287"/>
      <c r="AM231" s="287"/>
      <c r="AN231" s="287">
        <f t="shared" si="96"/>
        <v>0</v>
      </c>
      <c r="AO231" s="332" t="str">
        <f>IF(ISERROR(AJ231/VLOOKUP(C231,$W$1:$X$1,2,0)),"",AJ231/VLOOKUP(C231,$W$1:$X$1,2,0))</f>
        <v/>
      </c>
      <c r="AP231" s="332" t="str">
        <f>IF(ISERROR(AN231/VLOOKUP(C231,$W$1:$X$1,2,0)),"",AN231/VLOOKUP(C231,$W$1:$X$1,2,0))</f>
        <v/>
      </c>
      <c r="AR231" s="287"/>
      <c r="AS231" s="287"/>
      <c r="AT231" s="287"/>
      <c r="AU231" s="288"/>
      <c r="AV231" s="287">
        <f t="shared" si="97"/>
        <v>0</v>
      </c>
      <c r="AW231" s="287">
        <f t="shared" si="98"/>
        <v>0</v>
      </c>
      <c r="AX231" s="287">
        <f t="shared" si="99"/>
        <v>0</v>
      </c>
      <c r="AY231" s="287">
        <f t="shared" si="100"/>
        <v>0</v>
      </c>
      <c r="AZ231" s="337"/>
      <c r="BA231" s="287"/>
      <c r="BB231" s="287"/>
      <c r="BC231" s="287"/>
      <c r="BD231" s="288"/>
      <c r="BE231" s="287">
        <f t="shared" si="101"/>
        <v>0</v>
      </c>
      <c r="BF231" s="287">
        <f t="shared" si="87"/>
        <v>0</v>
      </c>
      <c r="BG231" s="287">
        <f t="shared" si="88"/>
        <v>0</v>
      </c>
      <c r="BH231" s="287">
        <f t="shared" si="89"/>
        <v>0</v>
      </c>
      <c r="BJ231" s="337"/>
      <c r="DJ231" s="338"/>
    </row>
    <row r="232" spans="1:114" ht="12.75" customHeight="1" outlineLevel="1" x14ac:dyDescent="0.25">
      <c r="A232" s="328" t="str">
        <f t="shared" si="90"/>
        <v>Hotel NameNov-23</v>
      </c>
      <c r="B232" s="328" t="str">
        <f t="shared" si="91"/>
        <v>Hotel Name45247</v>
      </c>
      <c r="C232" s="329" t="s">
        <v>183</v>
      </c>
      <c r="D232" s="330" t="str">
        <f t="shared" si="92"/>
        <v>Nov-23</v>
      </c>
      <c r="E232" s="330" t="s">
        <v>53</v>
      </c>
      <c r="F232" s="330">
        <v>45247</v>
      </c>
      <c r="G232" s="331">
        <f t="shared" si="93"/>
        <v>6</v>
      </c>
      <c r="H232" s="287"/>
      <c r="I232" s="287"/>
      <c r="J232" s="287"/>
      <c r="K232" s="288">
        <f t="shared" si="94"/>
        <v>0</v>
      </c>
      <c r="L232" s="287"/>
      <c r="M232" s="287"/>
      <c r="N232" s="287"/>
      <c r="O232" s="288">
        <f t="shared" si="82"/>
        <v>0</v>
      </c>
      <c r="P232" s="332" t="str">
        <f>IF(ISERROR(K232/VLOOKUP(C232,$W$1:$X$1,2,0)),"",K232/VLOOKUP(C232,$W$1:$X$1,2,0))</f>
        <v/>
      </c>
      <c r="Q232" s="332" t="str">
        <f>IF(ISERROR(O232/VLOOKUP(C232,$W$1:$X$1,2,0)),"",O232/VLOOKUP(C232,$W$1:$X$1,2,0))</f>
        <v/>
      </c>
      <c r="R232" s="287" t="s">
        <v>11</v>
      </c>
      <c r="S232" s="287">
        <f t="shared" si="103"/>
        <v>0</v>
      </c>
      <c r="T232" s="332" t="e">
        <f>(O232+S232)/VLOOKUP(C232,$W$1:$X$1,2,0)</f>
        <v>#N/A</v>
      </c>
      <c r="U232" s="287" t="s">
        <v>77</v>
      </c>
      <c r="V232" s="333" t="b">
        <f t="shared" si="95"/>
        <v>0</v>
      </c>
      <c r="W232" s="317"/>
      <c r="X232" s="323"/>
      <c r="Y232" s="326"/>
      <c r="Z232" s="336"/>
      <c r="AB232" s="287">
        <f t="shared" si="83"/>
        <v>0</v>
      </c>
      <c r="AC232" s="287">
        <f t="shared" si="84"/>
        <v>0</v>
      </c>
      <c r="AD232" s="287">
        <f t="shared" si="85"/>
        <v>0</v>
      </c>
      <c r="AE232" s="287">
        <f t="shared" si="86"/>
        <v>0</v>
      </c>
      <c r="AF232" s="287"/>
      <c r="AG232" s="287"/>
      <c r="AH232" s="287"/>
      <c r="AI232" s="287"/>
      <c r="AJ232" s="287">
        <f t="shared" si="104"/>
        <v>0</v>
      </c>
      <c r="AK232" s="287"/>
      <c r="AL232" s="287"/>
      <c r="AM232" s="287"/>
      <c r="AN232" s="287">
        <f t="shared" si="96"/>
        <v>0</v>
      </c>
      <c r="AO232" s="332" t="str">
        <f>IF(ISERROR(AJ232/VLOOKUP(C232,$W$1:$X$1,2,0)),"",AJ232/VLOOKUP(C232,$W$1:$X$1,2,0))</f>
        <v/>
      </c>
      <c r="AP232" s="332" t="str">
        <f>IF(ISERROR(AN232/VLOOKUP(C232,$W$1:$X$1,2,0)),"",AN232/VLOOKUP(C232,$W$1:$X$1,2,0))</f>
        <v/>
      </c>
      <c r="AR232" s="287"/>
      <c r="AS232" s="287"/>
      <c r="AT232" s="287"/>
      <c r="AU232" s="288"/>
      <c r="AV232" s="287">
        <f t="shared" si="97"/>
        <v>0</v>
      </c>
      <c r="AW232" s="287">
        <f t="shared" si="98"/>
        <v>0</v>
      </c>
      <c r="AX232" s="287">
        <f t="shared" si="99"/>
        <v>0</v>
      </c>
      <c r="AY232" s="287">
        <f t="shared" si="100"/>
        <v>0</v>
      </c>
      <c r="AZ232" s="337"/>
      <c r="BA232" s="287"/>
      <c r="BB232" s="287"/>
      <c r="BC232" s="287"/>
      <c r="BD232" s="288"/>
      <c r="BE232" s="287">
        <f t="shared" si="101"/>
        <v>0</v>
      </c>
      <c r="BF232" s="287">
        <f t="shared" si="87"/>
        <v>0</v>
      </c>
      <c r="BG232" s="287">
        <f t="shared" si="88"/>
        <v>0</v>
      </c>
      <c r="BH232" s="287">
        <f t="shared" si="89"/>
        <v>0</v>
      </c>
      <c r="BJ232" s="337"/>
      <c r="DJ232" s="338"/>
    </row>
    <row r="233" spans="1:114" ht="12.75" customHeight="1" outlineLevel="1" x14ac:dyDescent="0.25">
      <c r="A233" s="328" t="str">
        <f t="shared" si="90"/>
        <v>Hotel NameNov-23</v>
      </c>
      <c r="B233" s="328" t="str">
        <f t="shared" si="91"/>
        <v>Hotel Name45248</v>
      </c>
      <c r="C233" s="329" t="s">
        <v>183</v>
      </c>
      <c r="D233" s="330" t="str">
        <f t="shared" si="92"/>
        <v>Nov-23</v>
      </c>
      <c r="E233" s="330" t="s">
        <v>53</v>
      </c>
      <c r="F233" s="330">
        <v>45248</v>
      </c>
      <c r="G233" s="331">
        <f t="shared" si="93"/>
        <v>7</v>
      </c>
      <c r="H233" s="287"/>
      <c r="I233" s="287"/>
      <c r="J233" s="287"/>
      <c r="K233" s="288">
        <f t="shared" si="94"/>
        <v>0</v>
      </c>
      <c r="L233" s="287"/>
      <c r="M233" s="287"/>
      <c r="N233" s="287"/>
      <c r="O233" s="288">
        <f t="shared" si="82"/>
        <v>0</v>
      </c>
      <c r="P233" s="332" t="str">
        <f>IF(ISERROR(K233/VLOOKUP(C233,$W$1:$X$1,2,0)),"",K233/VLOOKUP(C233,$W$1:$X$1,2,0))</f>
        <v/>
      </c>
      <c r="Q233" s="332" t="str">
        <f>IF(ISERROR(O233/VLOOKUP(C233,$W$1:$X$1,2,0)),"",O233/VLOOKUP(C233,$W$1:$X$1,2,0))</f>
        <v/>
      </c>
      <c r="R233" s="287" t="s">
        <v>11</v>
      </c>
      <c r="S233" s="287">
        <f t="shared" si="103"/>
        <v>0</v>
      </c>
      <c r="T233" s="332" t="e">
        <f>(O233+S233)/VLOOKUP(C233,$W$1:$X$1,2,0)</f>
        <v>#N/A</v>
      </c>
      <c r="U233" s="287" t="s">
        <v>77</v>
      </c>
      <c r="V233" s="333" t="b">
        <f t="shared" si="95"/>
        <v>0</v>
      </c>
      <c r="W233" s="317"/>
      <c r="X233" s="323"/>
      <c r="Y233" s="326"/>
      <c r="Z233" s="336"/>
      <c r="AB233" s="287">
        <f t="shared" si="83"/>
        <v>0</v>
      </c>
      <c r="AC233" s="287">
        <f t="shared" si="84"/>
        <v>0</v>
      </c>
      <c r="AD233" s="287">
        <f t="shared" si="85"/>
        <v>0</v>
      </c>
      <c r="AE233" s="287">
        <f t="shared" si="86"/>
        <v>0</v>
      </c>
      <c r="AF233" s="287"/>
      <c r="AG233" s="287"/>
      <c r="AH233" s="287"/>
      <c r="AI233" s="287"/>
      <c r="AJ233" s="287">
        <f t="shared" si="104"/>
        <v>0</v>
      </c>
      <c r="AK233" s="287"/>
      <c r="AL233" s="287"/>
      <c r="AM233" s="287"/>
      <c r="AN233" s="287">
        <f t="shared" si="96"/>
        <v>0</v>
      </c>
      <c r="AO233" s="332" t="str">
        <f>IF(ISERROR(AJ233/VLOOKUP(C233,$W$1:$X$1,2,0)),"",AJ233/VLOOKUP(C233,$W$1:$X$1,2,0))</f>
        <v/>
      </c>
      <c r="AP233" s="332" t="str">
        <f>IF(ISERROR(AN233/VLOOKUP(C233,$W$1:$X$1,2,0)),"",AN233/VLOOKUP(C233,$W$1:$X$1,2,0))</f>
        <v/>
      </c>
      <c r="AR233" s="287"/>
      <c r="AS233" s="287"/>
      <c r="AT233" s="287"/>
      <c r="AU233" s="288"/>
      <c r="AV233" s="287">
        <f t="shared" si="97"/>
        <v>0</v>
      </c>
      <c r="AW233" s="287">
        <f t="shared" si="98"/>
        <v>0</v>
      </c>
      <c r="AX233" s="287">
        <f t="shared" si="99"/>
        <v>0</v>
      </c>
      <c r="AY233" s="287">
        <f t="shared" si="100"/>
        <v>0</v>
      </c>
      <c r="AZ233" s="337"/>
      <c r="BA233" s="287"/>
      <c r="BB233" s="287"/>
      <c r="BC233" s="287"/>
      <c r="BD233" s="288"/>
      <c r="BE233" s="287">
        <f t="shared" si="101"/>
        <v>0</v>
      </c>
      <c r="BF233" s="287">
        <f t="shared" si="87"/>
        <v>0</v>
      </c>
      <c r="BG233" s="287">
        <f t="shared" si="88"/>
        <v>0</v>
      </c>
      <c r="BH233" s="287">
        <f t="shared" si="89"/>
        <v>0</v>
      </c>
      <c r="BJ233" s="337"/>
      <c r="DJ233" s="338"/>
    </row>
    <row r="234" spans="1:114" ht="12.75" customHeight="1" outlineLevel="1" x14ac:dyDescent="0.25">
      <c r="A234" s="328" t="str">
        <f t="shared" si="90"/>
        <v>Hotel NameNov-23</v>
      </c>
      <c r="B234" s="328" t="str">
        <f t="shared" si="91"/>
        <v>Hotel Name45249</v>
      </c>
      <c r="C234" s="329" t="s">
        <v>183</v>
      </c>
      <c r="D234" s="330" t="str">
        <f t="shared" si="92"/>
        <v>Nov-23</v>
      </c>
      <c r="E234" s="330" t="s">
        <v>53</v>
      </c>
      <c r="F234" s="330">
        <v>45249</v>
      </c>
      <c r="G234" s="331">
        <f t="shared" si="93"/>
        <v>1</v>
      </c>
      <c r="H234" s="287"/>
      <c r="I234" s="287"/>
      <c r="J234" s="287"/>
      <c r="K234" s="288">
        <f t="shared" si="94"/>
        <v>0</v>
      </c>
      <c r="L234" s="287"/>
      <c r="M234" s="287"/>
      <c r="N234" s="287"/>
      <c r="O234" s="288">
        <f t="shared" si="82"/>
        <v>0</v>
      </c>
      <c r="P234" s="332" t="str">
        <f>IF(ISERROR(K234/VLOOKUP(C234,$W$1:$X$1,2,0)),"",K234/VLOOKUP(C234,$W$1:$X$1,2,0))</f>
        <v/>
      </c>
      <c r="Q234" s="332" t="str">
        <f>IF(ISERROR(O234/VLOOKUP(C234,$W$1:$X$1,2,0)),"",O234/VLOOKUP(C234,$W$1:$X$1,2,0))</f>
        <v/>
      </c>
      <c r="R234" s="287" t="s">
        <v>11</v>
      </c>
      <c r="S234" s="287">
        <f t="shared" si="103"/>
        <v>0</v>
      </c>
      <c r="T234" s="332" t="e">
        <f>(O234+S234)/VLOOKUP(C234,$W$1:$X$1,2,0)</f>
        <v>#N/A</v>
      </c>
      <c r="U234" s="287" t="s">
        <v>77</v>
      </c>
      <c r="V234" s="333" t="b">
        <f t="shared" si="95"/>
        <v>0</v>
      </c>
      <c r="W234" s="317"/>
      <c r="X234" s="323"/>
      <c r="Y234" s="326"/>
      <c r="Z234" s="336"/>
      <c r="AB234" s="287">
        <f t="shared" si="83"/>
        <v>0</v>
      </c>
      <c r="AC234" s="287">
        <f t="shared" si="84"/>
        <v>0</v>
      </c>
      <c r="AD234" s="287">
        <f t="shared" si="85"/>
        <v>0</v>
      </c>
      <c r="AE234" s="287">
        <f t="shared" si="86"/>
        <v>0</v>
      </c>
      <c r="AF234" s="287"/>
      <c r="AG234" s="287"/>
      <c r="AH234" s="287"/>
      <c r="AI234" s="287"/>
      <c r="AJ234" s="287">
        <f t="shared" si="104"/>
        <v>0</v>
      </c>
      <c r="AK234" s="287"/>
      <c r="AL234" s="287"/>
      <c r="AM234" s="287"/>
      <c r="AN234" s="287">
        <f t="shared" si="96"/>
        <v>0</v>
      </c>
      <c r="AO234" s="332" t="str">
        <f>IF(ISERROR(AJ234/VLOOKUP(C234,$W$1:$X$1,2,0)),"",AJ234/VLOOKUP(C234,$W$1:$X$1,2,0))</f>
        <v/>
      </c>
      <c r="AP234" s="332" t="str">
        <f>IF(ISERROR(AN234/VLOOKUP(C234,$W$1:$X$1,2,0)),"",AN234/VLOOKUP(C234,$W$1:$X$1,2,0))</f>
        <v/>
      </c>
      <c r="AR234" s="287"/>
      <c r="AS234" s="287"/>
      <c r="AT234" s="287"/>
      <c r="AU234" s="288"/>
      <c r="AV234" s="287">
        <f t="shared" si="97"/>
        <v>0</v>
      </c>
      <c r="AW234" s="287">
        <f t="shared" si="98"/>
        <v>0</v>
      </c>
      <c r="AX234" s="287">
        <f t="shared" si="99"/>
        <v>0</v>
      </c>
      <c r="AY234" s="287">
        <f t="shared" si="100"/>
        <v>0</v>
      </c>
      <c r="AZ234" s="337"/>
      <c r="BA234" s="287"/>
      <c r="BB234" s="287"/>
      <c r="BC234" s="287"/>
      <c r="BD234" s="288"/>
      <c r="BE234" s="287">
        <f t="shared" si="101"/>
        <v>0</v>
      </c>
      <c r="BF234" s="287">
        <f t="shared" si="87"/>
        <v>0</v>
      </c>
      <c r="BG234" s="287">
        <f t="shared" si="88"/>
        <v>0</v>
      </c>
      <c r="BH234" s="287">
        <f t="shared" si="89"/>
        <v>0</v>
      </c>
      <c r="BJ234" s="337"/>
      <c r="DJ234" s="338"/>
    </row>
    <row r="235" spans="1:114" ht="12.75" customHeight="1" outlineLevel="1" x14ac:dyDescent="0.25">
      <c r="A235" s="328" t="str">
        <f t="shared" si="90"/>
        <v>Hotel NameNov-23</v>
      </c>
      <c r="B235" s="328" t="str">
        <f t="shared" si="91"/>
        <v>Hotel Name45250</v>
      </c>
      <c r="C235" s="329" t="s">
        <v>183</v>
      </c>
      <c r="D235" s="330" t="str">
        <f t="shared" si="92"/>
        <v>Nov-23</v>
      </c>
      <c r="E235" s="330" t="s">
        <v>53</v>
      </c>
      <c r="F235" s="330">
        <v>45250</v>
      </c>
      <c r="G235" s="331">
        <f t="shared" si="93"/>
        <v>2</v>
      </c>
      <c r="H235" s="287"/>
      <c r="I235" s="287"/>
      <c r="J235" s="287"/>
      <c r="K235" s="288">
        <f t="shared" si="94"/>
        <v>0</v>
      </c>
      <c r="L235" s="287"/>
      <c r="M235" s="287"/>
      <c r="N235" s="287"/>
      <c r="O235" s="288">
        <f t="shared" si="82"/>
        <v>0</v>
      </c>
      <c r="P235" s="332" t="str">
        <f>IF(ISERROR(K235/VLOOKUP(C235,$W$1:$X$1,2,0)),"",K235/VLOOKUP(C235,$W$1:$X$1,2,0))</f>
        <v/>
      </c>
      <c r="Q235" s="332" t="str">
        <f>IF(ISERROR(O235/VLOOKUP(C235,$W$1:$X$1,2,0)),"",O235/VLOOKUP(C235,$W$1:$X$1,2,0))</f>
        <v/>
      </c>
      <c r="R235" s="287" t="s">
        <v>11</v>
      </c>
      <c r="S235" s="287">
        <f t="shared" si="103"/>
        <v>0</v>
      </c>
      <c r="T235" s="332" t="e">
        <f>(O235+S235)/VLOOKUP(C235,$W$1:$X$1,2,0)</f>
        <v>#N/A</v>
      </c>
      <c r="U235" s="287" t="s">
        <v>76</v>
      </c>
      <c r="V235" s="333" t="b">
        <f t="shared" si="95"/>
        <v>0</v>
      </c>
      <c r="W235" s="317"/>
      <c r="X235" s="323"/>
      <c r="Y235" s="326"/>
      <c r="Z235" s="336"/>
      <c r="AB235" s="287">
        <f t="shared" si="83"/>
        <v>0</v>
      </c>
      <c r="AC235" s="287">
        <f t="shared" si="84"/>
        <v>0</v>
      </c>
      <c r="AD235" s="287">
        <f t="shared" si="85"/>
        <v>0</v>
      </c>
      <c r="AE235" s="287">
        <f t="shared" si="86"/>
        <v>0</v>
      </c>
      <c r="AF235" s="287"/>
      <c r="AG235" s="287"/>
      <c r="AH235" s="287"/>
      <c r="AI235" s="287"/>
      <c r="AJ235" s="287">
        <f t="shared" si="104"/>
        <v>0</v>
      </c>
      <c r="AK235" s="287"/>
      <c r="AL235" s="287"/>
      <c r="AM235" s="287"/>
      <c r="AN235" s="287">
        <f t="shared" si="96"/>
        <v>0</v>
      </c>
      <c r="AO235" s="332" t="str">
        <f>IF(ISERROR(AJ235/VLOOKUP(C235,$W$1:$X$1,2,0)),"",AJ235/VLOOKUP(C235,$W$1:$X$1,2,0))</f>
        <v/>
      </c>
      <c r="AP235" s="332" t="str">
        <f>IF(ISERROR(AN235/VLOOKUP(C235,$W$1:$X$1,2,0)),"",AN235/VLOOKUP(C235,$W$1:$X$1,2,0))</f>
        <v/>
      </c>
      <c r="AR235" s="287"/>
      <c r="AS235" s="287"/>
      <c r="AT235" s="287"/>
      <c r="AU235" s="288"/>
      <c r="AV235" s="287">
        <f t="shared" si="97"/>
        <v>0</v>
      </c>
      <c r="AW235" s="287">
        <f t="shared" si="98"/>
        <v>0</v>
      </c>
      <c r="AX235" s="287">
        <f t="shared" si="99"/>
        <v>0</v>
      </c>
      <c r="AY235" s="287">
        <f t="shared" si="100"/>
        <v>0</v>
      </c>
      <c r="AZ235" s="337"/>
      <c r="BA235" s="287"/>
      <c r="BB235" s="287"/>
      <c r="BC235" s="287"/>
      <c r="BD235" s="288"/>
      <c r="BE235" s="287">
        <f t="shared" si="101"/>
        <v>0</v>
      </c>
      <c r="BF235" s="287">
        <f t="shared" si="87"/>
        <v>0</v>
      </c>
      <c r="BG235" s="287">
        <f t="shared" si="88"/>
        <v>0</v>
      </c>
      <c r="BH235" s="287">
        <f t="shared" si="89"/>
        <v>0</v>
      </c>
      <c r="BJ235" s="337"/>
      <c r="DJ235" s="338"/>
    </row>
    <row r="236" spans="1:114" ht="12.75" customHeight="1" outlineLevel="1" x14ac:dyDescent="0.25">
      <c r="A236" s="328" t="str">
        <f t="shared" si="90"/>
        <v>Hotel NameNov-23</v>
      </c>
      <c r="B236" s="328" t="str">
        <f t="shared" si="91"/>
        <v>Hotel Name45251</v>
      </c>
      <c r="C236" s="329" t="s">
        <v>183</v>
      </c>
      <c r="D236" s="330" t="str">
        <f t="shared" si="92"/>
        <v>Nov-23</v>
      </c>
      <c r="E236" s="330" t="s">
        <v>53</v>
      </c>
      <c r="F236" s="330">
        <v>45251</v>
      </c>
      <c r="G236" s="331">
        <f t="shared" si="93"/>
        <v>3</v>
      </c>
      <c r="H236" s="287"/>
      <c r="I236" s="287"/>
      <c r="J236" s="287"/>
      <c r="K236" s="288">
        <f t="shared" si="94"/>
        <v>0</v>
      </c>
      <c r="L236" s="287"/>
      <c r="M236" s="287"/>
      <c r="N236" s="287"/>
      <c r="O236" s="288">
        <f t="shared" si="82"/>
        <v>0</v>
      </c>
      <c r="P236" s="332" t="str">
        <f>IF(ISERROR(K236/VLOOKUP(C236,$W$1:$X$1,2,0)),"",K236/VLOOKUP(C236,$W$1:$X$1,2,0))</f>
        <v/>
      </c>
      <c r="Q236" s="332" t="str">
        <f>IF(ISERROR(O236/VLOOKUP(C236,$W$1:$X$1,2,0)),"",O236/VLOOKUP(C236,$W$1:$X$1,2,0))</f>
        <v/>
      </c>
      <c r="R236" s="287" t="s">
        <v>11</v>
      </c>
      <c r="S236" s="287">
        <f t="shared" si="103"/>
        <v>0</v>
      </c>
      <c r="T236" s="332" t="e">
        <f>(O236+S236)/VLOOKUP(C236,$W$1:$X$1,2,0)</f>
        <v>#N/A</v>
      </c>
      <c r="U236" s="287" t="s">
        <v>75</v>
      </c>
      <c r="V236" s="333" t="b">
        <f t="shared" si="95"/>
        <v>0</v>
      </c>
      <c r="W236" s="317"/>
      <c r="X236" s="323"/>
      <c r="Y236" s="326"/>
      <c r="Z236" s="336"/>
      <c r="AB236" s="287">
        <f t="shared" si="83"/>
        <v>0</v>
      </c>
      <c r="AC236" s="287">
        <f t="shared" si="84"/>
        <v>0</v>
      </c>
      <c r="AD236" s="287">
        <f t="shared" si="85"/>
        <v>0</v>
      </c>
      <c r="AE236" s="287">
        <f t="shared" si="86"/>
        <v>0</v>
      </c>
      <c r="AF236" s="287"/>
      <c r="AG236" s="287"/>
      <c r="AH236" s="287"/>
      <c r="AI236" s="287"/>
      <c r="AJ236" s="287">
        <f t="shared" si="104"/>
        <v>0</v>
      </c>
      <c r="AK236" s="287"/>
      <c r="AL236" s="287"/>
      <c r="AM236" s="287"/>
      <c r="AN236" s="287">
        <f t="shared" si="96"/>
        <v>0</v>
      </c>
      <c r="AO236" s="332" t="str">
        <f>IF(ISERROR(AJ236/VLOOKUP(C236,$W$1:$X$1,2,0)),"",AJ236/VLOOKUP(C236,$W$1:$X$1,2,0))</f>
        <v/>
      </c>
      <c r="AP236" s="332" t="str">
        <f>IF(ISERROR(AN236/VLOOKUP(C236,$W$1:$X$1,2,0)),"",AN236/VLOOKUP(C236,$W$1:$X$1,2,0))</f>
        <v/>
      </c>
      <c r="AR236" s="287"/>
      <c r="AS236" s="287"/>
      <c r="AT236" s="287"/>
      <c r="AU236" s="288"/>
      <c r="AV236" s="287">
        <f t="shared" si="97"/>
        <v>0</v>
      </c>
      <c r="AW236" s="287">
        <f t="shared" si="98"/>
        <v>0</v>
      </c>
      <c r="AX236" s="287">
        <f t="shared" si="99"/>
        <v>0</v>
      </c>
      <c r="AY236" s="287">
        <f t="shared" si="100"/>
        <v>0</v>
      </c>
      <c r="AZ236" s="337"/>
      <c r="BA236" s="287"/>
      <c r="BB236" s="287"/>
      <c r="BC236" s="287"/>
      <c r="BD236" s="288"/>
      <c r="BE236" s="287">
        <f t="shared" si="101"/>
        <v>0</v>
      </c>
      <c r="BF236" s="287">
        <f t="shared" si="87"/>
        <v>0</v>
      </c>
      <c r="BG236" s="287">
        <f t="shared" si="88"/>
        <v>0</v>
      </c>
      <c r="BH236" s="287">
        <f t="shared" si="89"/>
        <v>0</v>
      </c>
      <c r="BJ236" s="337"/>
      <c r="DJ236" s="338"/>
    </row>
    <row r="237" spans="1:114" ht="12.75" customHeight="1" outlineLevel="1" x14ac:dyDescent="0.25">
      <c r="A237" s="328" t="str">
        <f t="shared" si="90"/>
        <v>Hotel NameNov-23</v>
      </c>
      <c r="B237" s="328" t="str">
        <f t="shared" si="91"/>
        <v>Hotel Name45252</v>
      </c>
      <c r="C237" s="329" t="s">
        <v>183</v>
      </c>
      <c r="D237" s="330" t="str">
        <f t="shared" si="92"/>
        <v>Nov-23</v>
      </c>
      <c r="E237" s="330" t="s">
        <v>53</v>
      </c>
      <c r="F237" s="330">
        <v>45252</v>
      </c>
      <c r="G237" s="331">
        <f t="shared" si="93"/>
        <v>4</v>
      </c>
      <c r="H237" s="287"/>
      <c r="I237" s="287"/>
      <c r="J237" s="287"/>
      <c r="K237" s="288">
        <f t="shared" si="94"/>
        <v>0</v>
      </c>
      <c r="L237" s="287"/>
      <c r="M237" s="287"/>
      <c r="N237" s="287"/>
      <c r="O237" s="288">
        <f t="shared" si="82"/>
        <v>0</v>
      </c>
      <c r="P237" s="332" t="str">
        <f>IF(ISERROR(K237/VLOOKUP(C237,$W$1:$X$1,2,0)),"",K237/VLOOKUP(C237,$W$1:$X$1,2,0))</f>
        <v/>
      </c>
      <c r="Q237" s="332" t="str">
        <f>IF(ISERROR(O237/VLOOKUP(C237,$W$1:$X$1,2,0)),"",O237/VLOOKUP(C237,$W$1:$X$1,2,0))</f>
        <v/>
      </c>
      <c r="R237" s="287" t="s">
        <v>11</v>
      </c>
      <c r="S237" s="287">
        <f t="shared" si="103"/>
        <v>0</v>
      </c>
      <c r="T237" s="332" t="e">
        <f>(O237+S237)/VLOOKUP(C237,$W$1:$X$1,2,0)</f>
        <v>#N/A</v>
      </c>
      <c r="U237" s="287" t="s">
        <v>76</v>
      </c>
      <c r="V237" s="333" t="b">
        <f t="shared" si="95"/>
        <v>0</v>
      </c>
      <c r="W237" s="317"/>
      <c r="X237" s="323"/>
      <c r="Y237" s="326"/>
      <c r="Z237" s="336"/>
      <c r="AB237" s="287">
        <f t="shared" si="83"/>
        <v>0</v>
      </c>
      <c r="AC237" s="287">
        <f t="shared" si="84"/>
        <v>0</v>
      </c>
      <c r="AD237" s="287">
        <f t="shared" si="85"/>
        <v>0</v>
      </c>
      <c r="AE237" s="287">
        <f t="shared" si="86"/>
        <v>0</v>
      </c>
      <c r="AF237" s="287"/>
      <c r="AG237" s="287"/>
      <c r="AH237" s="287"/>
      <c r="AI237" s="287"/>
      <c r="AJ237" s="287">
        <f t="shared" si="104"/>
        <v>0</v>
      </c>
      <c r="AK237" s="287"/>
      <c r="AL237" s="287"/>
      <c r="AM237" s="287"/>
      <c r="AN237" s="287">
        <f t="shared" si="96"/>
        <v>0</v>
      </c>
      <c r="AO237" s="332" t="str">
        <f>IF(ISERROR(AJ237/VLOOKUP(C237,$W$1:$X$1,2,0)),"",AJ237/VLOOKUP(C237,$W$1:$X$1,2,0))</f>
        <v/>
      </c>
      <c r="AP237" s="332" t="str">
        <f>IF(ISERROR(AN237/VLOOKUP(C237,$W$1:$X$1,2,0)),"",AN237/VLOOKUP(C237,$W$1:$X$1,2,0))</f>
        <v/>
      </c>
      <c r="AR237" s="287"/>
      <c r="AS237" s="287"/>
      <c r="AT237" s="287"/>
      <c r="AU237" s="288"/>
      <c r="AV237" s="287">
        <f t="shared" si="97"/>
        <v>0</v>
      </c>
      <c r="AW237" s="287">
        <f t="shared" si="98"/>
        <v>0</v>
      </c>
      <c r="AX237" s="287">
        <f t="shared" si="99"/>
        <v>0</v>
      </c>
      <c r="AY237" s="287">
        <f t="shared" si="100"/>
        <v>0</v>
      </c>
      <c r="AZ237" s="337"/>
      <c r="BA237" s="287"/>
      <c r="BB237" s="287"/>
      <c r="BC237" s="287"/>
      <c r="BD237" s="288"/>
      <c r="BE237" s="287">
        <f t="shared" si="101"/>
        <v>0</v>
      </c>
      <c r="BF237" s="287">
        <f t="shared" si="87"/>
        <v>0</v>
      </c>
      <c r="BG237" s="287">
        <f t="shared" si="88"/>
        <v>0</v>
      </c>
      <c r="BH237" s="287">
        <f t="shared" si="89"/>
        <v>0</v>
      </c>
      <c r="BJ237" s="337"/>
      <c r="DJ237" s="338"/>
    </row>
    <row r="238" spans="1:114" ht="12.75" customHeight="1" outlineLevel="1" x14ac:dyDescent="0.25">
      <c r="A238" s="328" t="str">
        <f t="shared" si="90"/>
        <v>Hotel NameNov-23</v>
      </c>
      <c r="B238" s="328" t="str">
        <f t="shared" si="91"/>
        <v>Hotel Name45253</v>
      </c>
      <c r="C238" s="329" t="s">
        <v>183</v>
      </c>
      <c r="D238" s="330" t="str">
        <f t="shared" si="92"/>
        <v>Nov-23</v>
      </c>
      <c r="E238" s="330" t="s">
        <v>53</v>
      </c>
      <c r="F238" s="330">
        <v>45253</v>
      </c>
      <c r="G238" s="331">
        <f t="shared" si="93"/>
        <v>5</v>
      </c>
      <c r="H238" s="287"/>
      <c r="I238" s="287"/>
      <c r="J238" s="287"/>
      <c r="K238" s="288">
        <f t="shared" si="94"/>
        <v>0</v>
      </c>
      <c r="L238" s="287"/>
      <c r="M238" s="287"/>
      <c r="N238" s="287"/>
      <c r="O238" s="288">
        <f t="shared" si="82"/>
        <v>0</v>
      </c>
      <c r="P238" s="332" t="str">
        <f>IF(ISERROR(K238/VLOOKUP(C238,$W$1:$X$1,2,0)),"",K238/VLOOKUP(C238,$W$1:$X$1,2,0))</f>
        <v/>
      </c>
      <c r="Q238" s="332" t="str">
        <f>IF(ISERROR(O238/VLOOKUP(C238,$W$1:$X$1,2,0)),"",O238/VLOOKUP(C238,$W$1:$X$1,2,0))</f>
        <v/>
      </c>
      <c r="R238" s="287" t="s">
        <v>11</v>
      </c>
      <c r="S238" s="287">
        <f t="shared" si="103"/>
        <v>0</v>
      </c>
      <c r="T238" s="332" t="e">
        <f>(O238+S238)/VLOOKUP(C238,$W$1:$X$1,2,0)</f>
        <v>#N/A</v>
      </c>
      <c r="U238" s="287" t="s">
        <v>75</v>
      </c>
      <c r="V238" s="333" t="b">
        <f t="shared" si="95"/>
        <v>0</v>
      </c>
      <c r="W238" s="317"/>
      <c r="X238" s="323"/>
      <c r="Y238" s="326"/>
      <c r="Z238" s="336"/>
      <c r="AB238" s="287">
        <f t="shared" si="83"/>
        <v>0</v>
      </c>
      <c r="AC238" s="287">
        <f t="shared" si="84"/>
        <v>0</v>
      </c>
      <c r="AD238" s="287">
        <f t="shared" si="85"/>
        <v>0</v>
      </c>
      <c r="AE238" s="287">
        <f t="shared" si="86"/>
        <v>0</v>
      </c>
      <c r="AF238" s="287"/>
      <c r="AG238" s="287"/>
      <c r="AH238" s="287"/>
      <c r="AI238" s="287"/>
      <c r="AJ238" s="287">
        <f t="shared" si="104"/>
        <v>0</v>
      </c>
      <c r="AK238" s="287"/>
      <c r="AL238" s="287"/>
      <c r="AM238" s="287"/>
      <c r="AN238" s="287">
        <f t="shared" si="96"/>
        <v>0</v>
      </c>
      <c r="AO238" s="332" t="str">
        <f>IF(ISERROR(AJ238/VLOOKUP(C238,$W$1:$X$1,2,0)),"",AJ238/VLOOKUP(C238,$W$1:$X$1,2,0))</f>
        <v/>
      </c>
      <c r="AP238" s="332" t="str">
        <f>IF(ISERROR(AN238/VLOOKUP(C238,$W$1:$X$1,2,0)),"",AN238/VLOOKUP(C238,$W$1:$X$1,2,0))</f>
        <v/>
      </c>
      <c r="AR238" s="287"/>
      <c r="AS238" s="287"/>
      <c r="AT238" s="287"/>
      <c r="AU238" s="288"/>
      <c r="AV238" s="287">
        <f t="shared" si="97"/>
        <v>0</v>
      </c>
      <c r="AW238" s="287">
        <f t="shared" si="98"/>
        <v>0</v>
      </c>
      <c r="AX238" s="287">
        <f t="shared" si="99"/>
        <v>0</v>
      </c>
      <c r="AY238" s="287">
        <f t="shared" si="100"/>
        <v>0</v>
      </c>
      <c r="AZ238" s="337"/>
      <c r="BA238" s="287"/>
      <c r="BB238" s="287"/>
      <c r="BC238" s="287"/>
      <c r="BD238" s="288"/>
      <c r="BE238" s="287">
        <f t="shared" si="101"/>
        <v>0</v>
      </c>
      <c r="BF238" s="287">
        <f t="shared" si="87"/>
        <v>0</v>
      </c>
      <c r="BG238" s="287">
        <f t="shared" si="88"/>
        <v>0</v>
      </c>
      <c r="BH238" s="287">
        <f t="shared" si="89"/>
        <v>0</v>
      </c>
      <c r="BJ238" s="337"/>
      <c r="DJ238" s="338"/>
    </row>
    <row r="239" spans="1:114" ht="12.75" customHeight="1" outlineLevel="1" x14ac:dyDescent="0.25">
      <c r="A239" s="328" t="str">
        <f t="shared" si="90"/>
        <v>Hotel NameNov-23</v>
      </c>
      <c r="B239" s="328" t="str">
        <f t="shared" si="91"/>
        <v>Hotel Name45254</v>
      </c>
      <c r="C239" s="329" t="s">
        <v>183</v>
      </c>
      <c r="D239" s="330" t="str">
        <f t="shared" si="92"/>
        <v>Nov-23</v>
      </c>
      <c r="E239" s="330" t="s">
        <v>53</v>
      </c>
      <c r="F239" s="330">
        <v>45254</v>
      </c>
      <c r="G239" s="331">
        <f t="shared" si="93"/>
        <v>6</v>
      </c>
      <c r="H239" s="287"/>
      <c r="I239" s="287"/>
      <c r="J239" s="287"/>
      <c r="K239" s="288">
        <f t="shared" si="94"/>
        <v>0</v>
      </c>
      <c r="L239" s="287"/>
      <c r="M239" s="287"/>
      <c r="N239" s="287"/>
      <c r="O239" s="288">
        <f t="shared" si="82"/>
        <v>0</v>
      </c>
      <c r="P239" s="332" t="str">
        <f>IF(ISERROR(K239/VLOOKUP(C239,$W$1:$X$1,2,0)),"",K239/VLOOKUP(C239,$W$1:$X$1,2,0))</f>
        <v/>
      </c>
      <c r="Q239" s="332" t="str">
        <f>IF(ISERROR(O239/VLOOKUP(C239,$W$1:$X$1,2,0)),"",O239/VLOOKUP(C239,$W$1:$X$1,2,0))</f>
        <v/>
      </c>
      <c r="R239" s="287" t="s">
        <v>11</v>
      </c>
      <c r="S239" s="287">
        <f t="shared" si="103"/>
        <v>0</v>
      </c>
      <c r="T239" s="332" t="e">
        <f>(O239+S239)/VLOOKUP(C239,$W$1:$X$1,2,0)</f>
        <v>#N/A</v>
      </c>
      <c r="U239" s="287" t="s">
        <v>76</v>
      </c>
      <c r="V239" s="333" t="b">
        <f t="shared" si="95"/>
        <v>0</v>
      </c>
      <c r="W239" s="317"/>
      <c r="X239" s="323"/>
      <c r="Y239" s="326"/>
      <c r="Z239" s="336"/>
      <c r="AB239" s="287">
        <f t="shared" si="83"/>
        <v>0</v>
      </c>
      <c r="AC239" s="287">
        <f t="shared" si="84"/>
        <v>0</v>
      </c>
      <c r="AD239" s="287">
        <f t="shared" si="85"/>
        <v>0</v>
      </c>
      <c r="AE239" s="287">
        <f t="shared" si="86"/>
        <v>0</v>
      </c>
      <c r="AF239" s="287"/>
      <c r="AG239" s="287"/>
      <c r="AH239" s="287"/>
      <c r="AI239" s="287"/>
      <c r="AJ239" s="287">
        <f t="shared" si="104"/>
        <v>0</v>
      </c>
      <c r="AK239" s="287"/>
      <c r="AL239" s="287"/>
      <c r="AM239" s="287"/>
      <c r="AN239" s="287">
        <f t="shared" si="96"/>
        <v>0</v>
      </c>
      <c r="AO239" s="332" t="str">
        <f>IF(ISERROR(AJ239/VLOOKUP(C239,$W$1:$X$1,2,0)),"",AJ239/VLOOKUP(C239,$W$1:$X$1,2,0))</f>
        <v/>
      </c>
      <c r="AP239" s="332" t="str">
        <f>IF(ISERROR(AN239/VLOOKUP(C239,$W$1:$X$1,2,0)),"",AN239/VLOOKUP(C239,$W$1:$X$1,2,0))</f>
        <v/>
      </c>
      <c r="AR239" s="287"/>
      <c r="AS239" s="287"/>
      <c r="AT239" s="287"/>
      <c r="AU239" s="288"/>
      <c r="AV239" s="287">
        <f t="shared" si="97"/>
        <v>0</v>
      </c>
      <c r="AW239" s="287">
        <f t="shared" si="98"/>
        <v>0</v>
      </c>
      <c r="AX239" s="287">
        <f t="shared" si="99"/>
        <v>0</v>
      </c>
      <c r="AY239" s="287">
        <f t="shared" si="100"/>
        <v>0</v>
      </c>
      <c r="AZ239" s="337"/>
      <c r="BA239" s="287"/>
      <c r="BB239" s="287"/>
      <c r="BC239" s="287"/>
      <c r="BD239" s="288"/>
      <c r="BE239" s="287">
        <f t="shared" si="101"/>
        <v>0</v>
      </c>
      <c r="BF239" s="287">
        <f t="shared" si="87"/>
        <v>0</v>
      </c>
      <c r="BG239" s="287">
        <f t="shared" si="88"/>
        <v>0</v>
      </c>
      <c r="BH239" s="287">
        <f t="shared" si="89"/>
        <v>0</v>
      </c>
      <c r="BJ239" s="337"/>
      <c r="DJ239" s="338"/>
    </row>
    <row r="240" spans="1:114" ht="12.75" customHeight="1" outlineLevel="1" x14ac:dyDescent="0.25">
      <c r="A240" s="328" t="str">
        <f t="shared" si="90"/>
        <v>Hotel NameNov-23</v>
      </c>
      <c r="B240" s="328" t="str">
        <f t="shared" si="91"/>
        <v>Hotel Name45255</v>
      </c>
      <c r="C240" s="329" t="s">
        <v>183</v>
      </c>
      <c r="D240" s="330" t="str">
        <f t="shared" si="92"/>
        <v>Nov-23</v>
      </c>
      <c r="E240" s="330" t="s">
        <v>53</v>
      </c>
      <c r="F240" s="330">
        <v>45255</v>
      </c>
      <c r="G240" s="331">
        <f t="shared" si="93"/>
        <v>7</v>
      </c>
      <c r="H240" s="287"/>
      <c r="I240" s="287"/>
      <c r="J240" s="287"/>
      <c r="K240" s="288">
        <f t="shared" si="94"/>
        <v>0</v>
      </c>
      <c r="L240" s="287"/>
      <c r="M240" s="287"/>
      <c r="N240" s="287"/>
      <c r="O240" s="288">
        <f t="shared" si="82"/>
        <v>0</v>
      </c>
      <c r="P240" s="332" t="str">
        <f>IF(ISERROR(K240/VLOOKUP(C240,$W$1:$X$1,2,0)),"",K240/VLOOKUP(C240,$W$1:$X$1,2,0))</f>
        <v/>
      </c>
      <c r="Q240" s="332" t="str">
        <f>IF(ISERROR(O240/VLOOKUP(C240,$W$1:$X$1,2,0)),"",O240/VLOOKUP(C240,$W$1:$X$1,2,0))</f>
        <v/>
      </c>
      <c r="R240" s="287" t="s">
        <v>11</v>
      </c>
      <c r="S240" s="287">
        <f t="shared" si="103"/>
        <v>0</v>
      </c>
      <c r="T240" s="332" t="e">
        <f>(O240+S240)/VLOOKUP(C240,$W$1:$X$1,2,0)</f>
        <v>#N/A</v>
      </c>
      <c r="U240" s="287" t="s">
        <v>76</v>
      </c>
      <c r="V240" s="333" t="b">
        <f t="shared" si="95"/>
        <v>0</v>
      </c>
      <c r="W240" s="317"/>
      <c r="X240" s="323"/>
      <c r="Y240" s="326"/>
      <c r="Z240" s="336"/>
      <c r="AB240" s="287">
        <f t="shared" si="83"/>
        <v>0</v>
      </c>
      <c r="AC240" s="287">
        <f t="shared" si="84"/>
        <v>0</v>
      </c>
      <c r="AD240" s="287">
        <f t="shared" si="85"/>
        <v>0</v>
      </c>
      <c r="AE240" s="287">
        <f t="shared" si="86"/>
        <v>0</v>
      </c>
      <c r="AF240" s="287"/>
      <c r="AG240" s="287"/>
      <c r="AH240" s="287"/>
      <c r="AI240" s="287"/>
      <c r="AJ240" s="287">
        <f t="shared" si="104"/>
        <v>0</v>
      </c>
      <c r="AK240" s="287"/>
      <c r="AL240" s="287"/>
      <c r="AM240" s="287"/>
      <c r="AN240" s="287">
        <f t="shared" si="96"/>
        <v>0</v>
      </c>
      <c r="AO240" s="332" t="str">
        <f>IF(ISERROR(AJ240/VLOOKUP(C240,$W$1:$X$1,2,0)),"",AJ240/VLOOKUP(C240,$W$1:$X$1,2,0))</f>
        <v/>
      </c>
      <c r="AP240" s="332" t="str">
        <f>IF(ISERROR(AN240/VLOOKUP(C240,$W$1:$X$1,2,0)),"",AN240/VLOOKUP(C240,$W$1:$X$1,2,0))</f>
        <v/>
      </c>
      <c r="AR240" s="287"/>
      <c r="AS240" s="287"/>
      <c r="AT240" s="287"/>
      <c r="AU240" s="288"/>
      <c r="AV240" s="287">
        <f t="shared" si="97"/>
        <v>0</v>
      </c>
      <c r="AW240" s="287">
        <f t="shared" si="98"/>
        <v>0</v>
      </c>
      <c r="AX240" s="287">
        <f t="shared" si="99"/>
        <v>0</v>
      </c>
      <c r="AY240" s="287">
        <f t="shared" si="100"/>
        <v>0</v>
      </c>
      <c r="AZ240" s="337"/>
      <c r="BA240" s="287"/>
      <c r="BB240" s="287"/>
      <c r="BC240" s="287"/>
      <c r="BD240" s="288"/>
      <c r="BE240" s="287">
        <f t="shared" si="101"/>
        <v>0</v>
      </c>
      <c r="BF240" s="287">
        <f t="shared" si="87"/>
        <v>0</v>
      </c>
      <c r="BG240" s="287">
        <f t="shared" si="88"/>
        <v>0</v>
      </c>
      <c r="BH240" s="287">
        <f t="shared" si="89"/>
        <v>0</v>
      </c>
      <c r="BJ240" s="337"/>
      <c r="DJ240" s="338"/>
    </row>
    <row r="241" spans="1:114" ht="12.75" customHeight="1" outlineLevel="1" x14ac:dyDescent="0.25">
      <c r="A241" s="328" t="str">
        <f t="shared" si="90"/>
        <v>Hotel NameNov-23</v>
      </c>
      <c r="B241" s="328" t="str">
        <f t="shared" si="91"/>
        <v>Hotel Name45256</v>
      </c>
      <c r="C241" s="329" t="s">
        <v>183</v>
      </c>
      <c r="D241" s="330" t="str">
        <f t="shared" si="92"/>
        <v>Nov-23</v>
      </c>
      <c r="E241" s="330" t="s">
        <v>53</v>
      </c>
      <c r="F241" s="330">
        <v>45256</v>
      </c>
      <c r="G241" s="331">
        <f t="shared" si="93"/>
        <v>1</v>
      </c>
      <c r="H241" s="287"/>
      <c r="I241" s="287"/>
      <c r="J241" s="287"/>
      <c r="K241" s="288">
        <f t="shared" si="94"/>
        <v>0</v>
      </c>
      <c r="L241" s="287"/>
      <c r="M241" s="287"/>
      <c r="N241" s="287"/>
      <c r="O241" s="288">
        <f t="shared" si="82"/>
        <v>0</v>
      </c>
      <c r="P241" s="332" t="str">
        <f>IF(ISERROR(K241/VLOOKUP(C241,$W$1:$X$1,2,0)),"",K241/VLOOKUP(C241,$W$1:$X$1,2,0))</f>
        <v/>
      </c>
      <c r="Q241" s="332" t="str">
        <f>IF(ISERROR(O241/VLOOKUP(C241,$W$1:$X$1,2,0)),"",O241/VLOOKUP(C241,$W$1:$X$1,2,0))</f>
        <v/>
      </c>
      <c r="R241" s="287" t="s">
        <v>11</v>
      </c>
      <c r="S241" s="287">
        <f t="shared" si="103"/>
        <v>0</v>
      </c>
      <c r="T241" s="332" t="e">
        <f>(O241+S241)/VLOOKUP(C241,$W$1:$X$1,2,0)</f>
        <v>#N/A</v>
      </c>
      <c r="U241" s="287" t="s">
        <v>76</v>
      </c>
      <c r="V241" s="333" t="b">
        <f t="shared" si="95"/>
        <v>0</v>
      </c>
      <c r="W241" s="317"/>
      <c r="X241" s="323"/>
      <c r="Y241" s="326"/>
      <c r="Z241" s="336"/>
      <c r="AB241" s="287">
        <f t="shared" si="83"/>
        <v>0</v>
      </c>
      <c r="AC241" s="287">
        <f t="shared" si="84"/>
        <v>0</v>
      </c>
      <c r="AD241" s="287">
        <f t="shared" si="85"/>
        <v>0</v>
      </c>
      <c r="AE241" s="287">
        <f t="shared" si="86"/>
        <v>0</v>
      </c>
      <c r="AF241" s="287"/>
      <c r="AG241" s="287"/>
      <c r="AH241" s="287"/>
      <c r="AI241" s="287"/>
      <c r="AJ241" s="287">
        <f t="shared" si="104"/>
        <v>0</v>
      </c>
      <c r="AK241" s="287"/>
      <c r="AL241" s="287"/>
      <c r="AM241" s="287"/>
      <c r="AN241" s="287">
        <f t="shared" si="96"/>
        <v>0</v>
      </c>
      <c r="AO241" s="332" t="str">
        <f>IF(ISERROR(AJ241/VLOOKUP(C241,$W$1:$X$1,2,0)),"",AJ241/VLOOKUP(C241,$W$1:$X$1,2,0))</f>
        <v/>
      </c>
      <c r="AP241" s="332" t="str">
        <f>IF(ISERROR(AN241/VLOOKUP(C241,$W$1:$X$1,2,0)),"",AN241/VLOOKUP(C241,$W$1:$X$1,2,0))</f>
        <v/>
      </c>
      <c r="AR241" s="287"/>
      <c r="AS241" s="287"/>
      <c r="AT241" s="287"/>
      <c r="AU241" s="288"/>
      <c r="AV241" s="287">
        <f t="shared" si="97"/>
        <v>0</v>
      </c>
      <c r="AW241" s="287">
        <f t="shared" si="98"/>
        <v>0</v>
      </c>
      <c r="AX241" s="287">
        <f t="shared" si="99"/>
        <v>0</v>
      </c>
      <c r="AY241" s="287">
        <f t="shared" si="100"/>
        <v>0</v>
      </c>
      <c r="AZ241" s="337"/>
      <c r="BA241" s="287"/>
      <c r="BB241" s="287"/>
      <c r="BC241" s="287"/>
      <c r="BD241" s="288"/>
      <c r="BE241" s="287">
        <f t="shared" si="101"/>
        <v>0</v>
      </c>
      <c r="BF241" s="287">
        <f t="shared" si="87"/>
        <v>0</v>
      </c>
      <c r="BG241" s="287">
        <f t="shared" si="88"/>
        <v>0</v>
      </c>
      <c r="BH241" s="287">
        <f t="shared" si="89"/>
        <v>0</v>
      </c>
      <c r="BJ241" s="337"/>
      <c r="DJ241" s="338"/>
    </row>
    <row r="242" spans="1:114" ht="12.75" customHeight="1" outlineLevel="1" x14ac:dyDescent="0.25">
      <c r="A242" s="328" t="str">
        <f t="shared" si="90"/>
        <v>Hotel NameNov-23</v>
      </c>
      <c r="B242" s="328" t="str">
        <f t="shared" si="91"/>
        <v>Hotel Name45257</v>
      </c>
      <c r="C242" s="329" t="s">
        <v>183</v>
      </c>
      <c r="D242" s="330" t="str">
        <f t="shared" si="92"/>
        <v>Nov-23</v>
      </c>
      <c r="E242" s="330" t="s">
        <v>53</v>
      </c>
      <c r="F242" s="330">
        <v>45257</v>
      </c>
      <c r="G242" s="331">
        <f t="shared" si="93"/>
        <v>2</v>
      </c>
      <c r="H242" s="287"/>
      <c r="I242" s="287"/>
      <c r="J242" s="287"/>
      <c r="K242" s="288">
        <f t="shared" si="94"/>
        <v>0</v>
      </c>
      <c r="L242" s="287"/>
      <c r="M242" s="287"/>
      <c r="N242" s="287"/>
      <c r="O242" s="288">
        <f t="shared" si="82"/>
        <v>0</v>
      </c>
      <c r="P242" s="332" t="str">
        <f>IF(ISERROR(K242/VLOOKUP(C242,$W$1:$X$1,2,0)),"",K242/VLOOKUP(C242,$W$1:$X$1,2,0))</f>
        <v/>
      </c>
      <c r="Q242" s="332" t="str">
        <f>IF(ISERROR(O242/VLOOKUP(C242,$W$1:$X$1,2,0)),"",O242/VLOOKUP(C242,$W$1:$X$1,2,0))</f>
        <v/>
      </c>
      <c r="R242" s="287" t="s">
        <v>11</v>
      </c>
      <c r="S242" s="287">
        <f t="shared" si="103"/>
        <v>0</v>
      </c>
      <c r="T242" s="332" t="e">
        <f>(O242+S242)/VLOOKUP(C242,$W$1:$X$1,2,0)</f>
        <v>#N/A</v>
      </c>
      <c r="U242" s="287" t="s">
        <v>75</v>
      </c>
      <c r="V242" s="333" t="b">
        <f t="shared" si="95"/>
        <v>0</v>
      </c>
      <c r="W242" s="317"/>
      <c r="X242" s="323"/>
      <c r="Y242" s="326"/>
      <c r="Z242" s="336"/>
      <c r="AB242" s="287">
        <f t="shared" si="83"/>
        <v>0</v>
      </c>
      <c r="AC242" s="287">
        <f t="shared" si="84"/>
        <v>0</v>
      </c>
      <c r="AD242" s="287">
        <f t="shared" si="85"/>
        <v>0</v>
      </c>
      <c r="AE242" s="287">
        <f t="shared" si="86"/>
        <v>0</v>
      </c>
      <c r="AF242" s="287"/>
      <c r="AG242" s="287"/>
      <c r="AH242" s="287"/>
      <c r="AI242" s="287"/>
      <c r="AJ242" s="287">
        <f t="shared" si="104"/>
        <v>0</v>
      </c>
      <c r="AK242" s="287"/>
      <c r="AL242" s="287"/>
      <c r="AM242" s="287"/>
      <c r="AN242" s="287">
        <f t="shared" si="96"/>
        <v>0</v>
      </c>
      <c r="AO242" s="332" t="str">
        <f>IF(ISERROR(AJ242/VLOOKUP(C242,$W$1:$X$1,2,0)),"",AJ242/VLOOKUP(C242,$W$1:$X$1,2,0))</f>
        <v/>
      </c>
      <c r="AP242" s="332" t="str">
        <f>IF(ISERROR(AN242/VLOOKUP(C242,$W$1:$X$1,2,0)),"",AN242/VLOOKUP(C242,$W$1:$X$1,2,0))</f>
        <v/>
      </c>
      <c r="AR242" s="287"/>
      <c r="AS242" s="287"/>
      <c r="AT242" s="287"/>
      <c r="AU242" s="288"/>
      <c r="AV242" s="287">
        <f t="shared" si="97"/>
        <v>0</v>
      </c>
      <c r="AW242" s="287">
        <f t="shared" si="98"/>
        <v>0</v>
      </c>
      <c r="AX242" s="287">
        <f t="shared" si="99"/>
        <v>0</v>
      </c>
      <c r="AY242" s="287">
        <f t="shared" si="100"/>
        <v>0</v>
      </c>
      <c r="AZ242" s="337"/>
      <c r="BA242" s="287"/>
      <c r="BB242" s="287"/>
      <c r="BC242" s="287"/>
      <c r="BD242" s="288"/>
      <c r="BE242" s="287">
        <f t="shared" si="101"/>
        <v>0</v>
      </c>
      <c r="BF242" s="287">
        <f t="shared" si="87"/>
        <v>0</v>
      </c>
      <c r="BG242" s="287">
        <f t="shared" si="88"/>
        <v>0</v>
      </c>
      <c r="BH242" s="287">
        <f t="shared" si="89"/>
        <v>0</v>
      </c>
      <c r="BJ242" s="337"/>
      <c r="DJ242" s="338"/>
    </row>
    <row r="243" spans="1:114" ht="12.75" customHeight="1" outlineLevel="1" x14ac:dyDescent="0.25">
      <c r="A243" s="328" t="str">
        <f t="shared" si="90"/>
        <v>Hotel NameNov-23</v>
      </c>
      <c r="B243" s="328" t="str">
        <f t="shared" si="91"/>
        <v>Hotel Name45258</v>
      </c>
      <c r="C243" s="329" t="s">
        <v>183</v>
      </c>
      <c r="D243" s="330" t="str">
        <f t="shared" si="92"/>
        <v>Nov-23</v>
      </c>
      <c r="E243" s="330" t="s">
        <v>53</v>
      </c>
      <c r="F243" s="330">
        <v>45258</v>
      </c>
      <c r="G243" s="331">
        <f t="shared" si="93"/>
        <v>3</v>
      </c>
      <c r="H243" s="287"/>
      <c r="I243" s="287"/>
      <c r="J243" s="287"/>
      <c r="K243" s="288">
        <f t="shared" si="94"/>
        <v>0</v>
      </c>
      <c r="L243" s="287"/>
      <c r="M243" s="287"/>
      <c r="N243" s="287"/>
      <c r="O243" s="288">
        <f t="shared" si="82"/>
        <v>0</v>
      </c>
      <c r="P243" s="332" t="str">
        <f>IF(ISERROR(K243/VLOOKUP(C243,$W$1:$X$1,2,0)),"",K243/VLOOKUP(C243,$W$1:$X$1,2,0))</f>
        <v/>
      </c>
      <c r="Q243" s="332" t="str">
        <f>IF(ISERROR(O243/VLOOKUP(C243,$W$1:$X$1,2,0)),"",O243/VLOOKUP(C243,$W$1:$X$1,2,0))</f>
        <v/>
      </c>
      <c r="R243" s="287" t="s">
        <v>11</v>
      </c>
      <c r="S243" s="287">
        <f t="shared" si="103"/>
        <v>0</v>
      </c>
      <c r="T243" s="332" t="e">
        <f>(O243+S243)/VLOOKUP(C243,$W$1:$X$1,2,0)</f>
        <v>#N/A</v>
      </c>
      <c r="U243" s="287" t="s">
        <v>75</v>
      </c>
      <c r="V243" s="333" t="b">
        <f t="shared" si="95"/>
        <v>0</v>
      </c>
      <c r="W243" s="317"/>
      <c r="X243" s="323"/>
      <c r="Y243" s="326"/>
      <c r="Z243" s="336"/>
      <c r="AB243" s="287">
        <f t="shared" si="83"/>
        <v>0</v>
      </c>
      <c r="AC243" s="287">
        <f t="shared" si="84"/>
        <v>0</v>
      </c>
      <c r="AD243" s="287">
        <f t="shared" si="85"/>
        <v>0</v>
      </c>
      <c r="AE243" s="287">
        <f t="shared" si="86"/>
        <v>0</v>
      </c>
      <c r="AF243" s="287"/>
      <c r="AG243" s="287"/>
      <c r="AH243" s="287"/>
      <c r="AI243" s="287"/>
      <c r="AJ243" s="287">
        <f t="shared" si="104"/>
        <v>0</v>
      </c>
      <c r="AK243" s="287"/>
      <c r="AL243" s="287"/>
      <c r="AM243" s="287"/>
      <c r="AN243" s="287">
        <f t="shared" si="96"/>
        <v>0</v>
      </c>
      <c r="AO243" s="332" t="str">
        <f>IF(ISERROR(AJ243/VLOOKUP(C243,$W$1:$X$1,2,0)),"",AJ243/VLOOKUP(C243,$W$1:$X$1,2,0))</f>
        <v/>
      </c>
      <c r="AP243" s="332" t="str">
        <f>IF(ISERROR(AN243/VLOOKUP(C243,$W$1:$X$1,2,0)),"",AN243/VLOOKUP(C243,$W$1:$X$1,2,0))</f>
        <v/>
      </c>
      <c r="AR243" s="287"/>
      <c r="AS243" s="287"/>
      <c r="AT243" s="287"/>
      <c r="AU243" s="288"/>
      <c r="AV243" s="287">
        <f t="shared" si="97"/>
        <v>0</v>
      </c>
      <c r="AW243" s="287">
        <f t="shared" si="98"/>
        <v>0</v>
      </c>
      <c r="AX243" s="287">
        <f t="shared" si="99"/>
        <v>0</v>
      </c>
      <c r="AY243" s="287">
        <f t="shared" si="100"/>
        <v>0</v>
      </c>
      <c r="AZ243" s="337"/>
      <c r="BA243" s="287"/>
      <c r="BB243" s="287"/>
      <c r="BC243" s="287"/>
      <c r="BD243" s="288"/>
      <c r="BE243" s="287">
        <f t="shared" si="101"/>
        <v>0</v>
      </c>
      <c r="BF243" s="287">
        <f t="shared" si="87"/>
        <v>0</v>
      </c>
      <c r="BG243" s="287">
        <f t="shared" si="88"/>
        <v>0</v>
      </c>
      <c r="BH243" s="287">
        <f t="shared" si="89"/>
        <v>0</v>
      </c>
      <c r="BJ243" s="337"/>
      <c r="DJ243" s="338"/>
    </row>
    <row r="244" spans="1:114" ht="12.75" customHeight="1" outlineLevel="1" x14ac:dyDescent="0.25">
      <c r="A244" s="328" t="str">
        <f t="shared" si="90"/>
        <v>Hotel NameNov-23</v>
      </c>
      <c r="B244" s="328" t="str">
        <f t="shared" si="91"/>
        <v>Hotel Name45259</v>
      </c>
      <c r="C244" s="329" t="s">
        <v>183</v>
      </c>
      <c r="D244" s="330" t="str">
        <f t="shared" si="92"/>
        <v>Nov-23</v>
      </c>
      <c r="E244" s="330" t="s">
        <v>53</v>
      </c>
      <c r="F244" s="330">
        <v>45259</v>
      </c>
      <c r="G244" s="331">
        <f t="shared" si="93"/>
        <v>4</v>
      </c>
      <c r="H244" s="287"/>
      <c r="I244" s="287"/>
      <c r="J244" s="287"/>
      <c r="K244" s="288">
        <f t="shared" si="94"/>
        <v>0</v>
      </c>
      <c r="L244" s="287"/>
      <c r="M244" s="287"/>
      <c r="N244" s="287"/>
      <c r="O244" s="288">
        <f t="shared" si="82"/>
        <v>0</v>
      </c>
      <c r="P244" s="332" t="str">
        <f>IF(ISERROR(K244/VLOOKUP(C244,$W$1:$X$1,2,0)),"",K244/VLOOKUP(C244,$W$1:$X$1,2,0))</f>
        <v/>
      </c>
      <c r="Q244" s="332" t="str">
        <f>IF(ISERROR(O244/VLOOKUP(C244,$W$1:$X$1,2,0)),"",O244/VLOOKUP(C244,$W$1:$X$1,2,0))</f>
        <v/>
      </c>
      <c r="R244" s="287" t="s">
        <v>11</v>
      </c>
      <c r="S244" s="287">
        <f t="shared" si="103"/>
        <v>0</v>
      </c>
      <c r="T244" s="332" t="e">
        <f>(O244+S244)/VLOOKUP(C244,$W$1:$X$1,2,0)</f>
        <v>#N/A</v>
      </c>
      <c r="U244" s="287" t="s">
        <v>75</v>
      </c>
      <c r="V244" s="333" t="b">
        <f t="shared" si="95"/>
        <v>0</v>
      </c>
      <c r="W244" s="317"/>
      <c r="X244" s="323"/>
      <c r="Y244" s="326"/>
      <c r="Z244" s="336"/>
      <c r="AB244" s="287">
        <f t="shared" si="83"/>
        <v>0</v>
      </c>
      <c r="AC244" s="287">
        <f t="shared" si="84"/>
        <v>0</v>
      </c>
      <c r="AD244" s="287">
        <f t="shared" si="85"/>
        <v>0</v>
      </c>
      <c r="AE244" s="287">
        <f t="shared" si="86"/>
        <v>0</v>
      </c>
      <c r="AF244" s="287"/>
      <c r="AG244" s="287"/>
      <c r="AH244" s="287"/>
      <c r="AI244" s="287"/>
      <c r="AJ244" s="287">
        <f t="shared" si="104"/>
        <v>0</v>
      </c>
      <c r="AK244" s="287"/>
      <c r="AL244" s="287"/>
      <c r="AM244" s="287"/>
      <c r="AN244" s="287">
        <f t="shared" si="96"/>
        <v>0</v>
      </c>
      <c r="AO244" s="332" t="str">
        <f>IF(ISERROR(AJ244/VLOOKUP(C244,$W$1:$X$1,2,0)),"",AJ244/VLOOKUP(C244,$W$1:$X$1,2,0))</f>
        <v/>
      </c>
      <c r="AP244" s="332" t="str">
        <f>IF(ISERROR(AN244/VLOOKUP(C244,$W$1:$X$1,2,0)),"",AN244/VLOOKUP(C244,$W$1:$X$1,2,0))</f>
        <v/>
      </c>
      <c r="AR244" s="287"/>
      <c r="AS244" s="287"/>
      <c r="AT244" s="287"/>
      <c r="AU244" s="288"/>
      <c r="AV244" s="287">
        <f t="shared" si="97"/>
        <v>0</v>
      </c>
      <c r="AW244" s="287">
        <f t="shared" si="98"/>
        <v>0</v>
      </c>
      <c r="AX244" s="287">
        <f t="shared" si="99"/>
        <v>0</v>
      </c>
      <c r="AY244" s="287">
        <f t="shared" si="100"/>
        <v>0</v>
      </c>
      <c r="AZ244" s="337"/>
      <c r="BA244" s="287"/>
      <c r="BB244" s="287"/>
      <c r="BC244" s="287"/>
      <c r="BD244" s="288"/>
      <c r="BE244" s="287">
        <f t="shared" si="101"/>
        <v>0</v>
      </c>
      <c r="BF244" s="287">
        <f t="shared" si="87"/>
        <v>0</v>
      </c>
      <c r="BG244" s="287">
        <f t="shared" si="88"/>
        <v>0</v>
      </c>
      <c r="BH244" s="287">
        <f t="shared" si="89"/>
        <v>0</v>
      </c>
      <c r="BJ244" s="337"/>
      <c r="DJ244" s="338"/>
    </row>
    <row r="245" spans="1:114" ht="12.75" customHeight="1" outlineLevel="1" x14ac:dyDescent="0.25">
      <c r="A245" s="328" t="str">
        <f t="shared" si="90"/>
        <v>Hotel NameNov-23</v>
      </c>
      <c r="B245" s="328" t="str">
        <f t="shared" si="91"/>
        <v>Hotel Name45260</v>
      </c>
      <c r="C245" s="329" t="s">
        <v>183</v>
      </c>
      <c r="D245" s="330" t="str">
        <f t="shared" si="92"/>
        <v>Nov-23</v>
      </c>
      <c r="E245" s="330" t="s">
        <v>53</v>
      </c>
      <c r="F245" s="330">
        <v>45260</v>
      </c>
      <c r="G245" s="331">
        <f t="shared" si="93"/>
        <v>5</v>
      </c>
      <c r="H245" s="287"/>
      <c r="I245" s="287"/>
      <c r="J245" s="287"/>
      <c r="K245" s="288">
        <f t="shared" si="94"/>
        <v>0</v>
      </c>
      <c r="L245" s="287"/>
      <c r="M245" s="287"/>
      <c r="N245" s="287"/>
      <c r="O245" s="288">
        <f t="shared" si="82"/>
        <v>0</v>
      </c>
      <c r="P245" s="332" t="str">
        <f>IF(ISERROR(K245/VLOOKUP(C245,$W$1:$X$1,2,0)),"",K245/VLOOKUP(C245,$W$1:$X$1,2,0))</f>
        <v/>
      </c>
      <c r="Q245" s="332" t="str">
        <f>IF(ISERROR(O245/VLOOKUP(C245,$W$1:$X$1,2,0)),"",O245/VLOOKUP(C245,$W$1:$X$1,2,0))</f>
        <v/>
      </c>
      <c r="R245" s="287" t="s">
        <v>11</v>
      </c>
      <c r="S245" s="287">
        <f t="shared" si="103"/>
        <v>0</v>
      </c>
      <c r="T245" s="332" t="e">
        <f>(O245+S245)/VLOOKUP(C245,$W$1:$X$1,2,0)</f>
        <v>#N/A</v>
      </c>
      <c r="U245" s="287" t="s">
        <v>75</v>
      </c>
      <c r="V245" s="333" t="b">
        <f t="shared" si="95"/>
        <v>0</v>
      </c>
      <c r="W245" s="317"/>
      <c r="X245" s="323"/>
      <c r="Y245" s="326"/>
      <c r="Z245" s="336"/>
      <c r="AB245" s="287">
        <f t="shared" si="83"/>
        <v>0</v>
      </c>
      <c r="AC245" s="287">
        <f t="shared" si="84"/>
        <v>0</v>
      </c>
      <c r="AD245" s="287">
        <f t="shared" si="85"/>
        <v>0</v>
      </c>
      <c r="AE245" s="287">
        <f t="shared" si="86"/>
        <v>0</v>
      </c>
      <c r="AF245" s="287"/>
      <c r="AG245" s="287"/>
      <c r="AH245" s="287"/>
      <c r="AI245" s="287"/>
      <c r="AJ245" s="287">
        <f t="shared" si="104"/>
        <v>0</v>
      </c>
      <c r="AK245" s="287"/>
      <c r="AL245" s="287"/>
      <c r="AM245" s="287"/>
      <c r="AN245" s="287">
        <f t="shared" si="96"/>
        <v>0</v>
      </c>
      <c r="AO245" s="332" t="str">
        <f>IF(ISERROR(AJ245/VLOOKUP(C245,$W$1:$X$1,2,0)),"",AJ245/VLOOKUP(C245,$W$1:$X$1,2,0))</f>
        <v/>
      </c>
      <c r="AP245" s="332" t="str">
        <f>IF(ISERROR(AN245/VLOOKUP(C245,$W$1:$X$1,2,0)),"",AN245/VLOOKUP(C245,$W$1:$X$1,2,0))</f>
        <v/>
      </c>
      <c r="AR245" s="287"/>
      <c r="AS245" s="287"/>
      <c r="AT245" s="287"/>
      <c r="AU245" s="288"/>
      <c r="AV245" s="287">
        <f t="shared" si="97"/>
        <v>0</v>
      </c>
      <c r="AW245" s="287">
        <f t="shared" si="98"/>
        <v>0</v>
      </c>
      <c r="AX245" s="287">
        <f t="shared" si="99"/>
        <v>0</v>
      </c>
      <c r="AY245" s="287">
        <f t="shared" si="100"/>
        <v>0</v>
      </c>
      <c r="AZ245" s="337"/>
      <c r="BA245" s="287"/>
      <c r="BB245" s="287"/>
      <c r="BC245" s="287"/>
      <c r="BD245" s="288"/>
      <c r="BE245" s="287">
        <f t="shared" si="101"/>
        <v>0</v>
      </c>
      <c r="BF245" s="287">
        <f t="shared" si="87"/>
        <v>0</v>
      </c>
      <c r="BG245" s="287">
        <f t="shared" si="88"/>
        <v>0</v>
      </c>
      <c r="BH245" s="287">
        <f t="shared" si="89"/>
        <v>0</v>
      </c>
      <c r="BJ245" s="337"/>
      <c r="DJ245" s="338"/>
    </row>
    <row r="246" spans="1:114" ht="12.75" customHeight="1" outlineLevel="1" collapsed="1" x14ac:dyDescent="0.25">
      <c r="A246" s="328" t="str">
        <f t="shared" si="90"/>
        <v>Hotel NameDec-23</v>
      </c>
      <c r="B246" s="328" t="str">
        <f t="shared" si="91"/>
        <v>Hotel Name45261</v>
      </c>
      <c r="C246" s="329" t="s">
        <v>183</v>
      </c>
      <c r="D246" s="330" t="str">
        <f t="shared" si="92"/>
        <v>Dec-23</v>
      </c>
      <c r="E246" s="330" t="s">
        <v>53</v>
      </c>
      <c r="F246" s="330">
        <v>45261</v>
      </c>
      <c r="G246" s="331">
        <f t="shared" si="93"/>
        <v>6</v>
      </c>
      <c r="H246" s="287"/>
      <c r="I246" s="287"/>
      <c r="J246" s="287"/>
      <c r="K246" s="288">
        <f t="shared" si="94"/>
        <v>0</v>
      </c>
      <c r="L246" s="287"/>
      <c r="M246" s="287"/>
      <c r="N246" s="287"/>
      <c r="O246" s="288">
        <f t="shared" si="82"/>
        <v>0</v>
      </c>
      <c r="P246" s="332" t="str">
        <f>IF(ISERROR(K246/VLOOKUP(C246,$W$1:$X$1,2,0)),"",K246/VLOOKUP(C246,$W$1:$X$1,2,0))</f>
        <v/>
      </c>
      <c r="Q246" s="332" t="str">
        <f>IF(ISERROR(O246/VLOOKUP(C246,$W$1:$X$1,2,0)),"",O246/VLOOKUP(C246,$W$1:$X$1,2,0))</f>
        <v/>
      </c>
      <c r="R246" s="287" t="s">
        <v>11</v>
      </c>
      <c r="S246" s="287">
        <f t="shared" si="103"/>
        <v>0</v>
      </c>
      <c r="T246" s="332" t="e">
        <f>(O246+S246)/VLOOKUP(C246,$W$1:$X$1,2,0)</f>
        <v>#N/A</v>
      </c>
      <c r="U246" s="287" t="s">
        <v>76</v>
      </c>
      <c r="V246" s="333" t="b">
        <f t="shared" si="95"/>
        <v>0</v>
      </c>
      <c r="W246" s="317"/>
      <c r="X246" s="323"/>
      <c r="Y246" s="326"/>
      <c r="Z246" s="336"/>
      <c r="AB246" s="287">
        <f t="shared" si="83"/>
        <v>0</v>
      </c>
      <c r="AC246" s="287">
        <f t="shared" si="84"/>
        <v>0</v>
      </c>
      <c r="AD246" s="287">
        <f t="shared" si="85"/>
        <v>0</v>
      </c>
      <c r="AE246" s="287">
        <f t="shared" si="86"/>
        <v>0</v>
      </c>
      <c r="AF246" s="287"/>
      <c r="AG246" s="287"/>
      <c r="AH246" s="287"/>
      <c r="AI246" s="287"/>
      <c r="AJ246" s="287">
        <f t="shared" si="104"/>
        <v>0</v>
      </c>
      <c r="AK246" s="287"/>
      <c r="AL246" s="287"/>
      <c r="AM246" s="287"/>
      <c r="AN246" s="287">
        <f t="shared" si="96"/>
        <v>0</v>
      </c>
      <c r="AO246" s="332" t="str">
        <f>IF(ISERROR(AJ246/VLOOKUP(C246,$W$1:$X$1,2,0)),"",AJ246/VLOOKUP(C246,$W$1:$X$1,2,0))</f>
        <v/>
      </c>
      <c r="AP246" s="332" t="str">
        <f>IF(ISERROR(AN246/VLOOKUP(C246,$W$1:$X$1,2,0)),"",AN246/VLOOKUP(C246,$W$1:$X$1,2,0))</f>
        <v/>
      </c>
      <c r="AR246" s="287"/>
      <c r="AS246" s="287"/>
      <c r="AT246" s="287"/>
      <c r="AU246" s="288"/>
      <c r="AV246" s="287">
        <f t="shared" si="97"/>
        <v>0</v>
      </c>
      <c r="AW246" s="287">
        <f t="shared" si="98"/>
        <v>0</v>
      </c>
      <c r="AX246" s="287">
        <f t="shared" si="99"/>
        <v>0</v>
      </c>
      <c r="AY246" s="287">
        <f t="shared" si="100"/>
        <v>0</v>
      </c>
      <c r="AZ246" s="337"/>
      <c r="BA246" s="287"/>
      <c r="BB246" s="287"/>
      <c r="BC246" s="287"/>
      <c r="BD246" s="288"/>
      <c r="BE246" s="287">
        <f t="shared" si="101"/>
        <v>0</v>
      </c>
      <c r="BF246" s="287">
        <f t="shared" si="87"/>
        <v>0</v>
      </c>
      <c r="BG246" s="287">
        <f t="shared" si="88"/>
        <v>0</v>
      </c>
      <c r="BH246" s="287">
        <f t="shared" si="89"/>
        <v>0</v>
      </c>
      <c r="BJ246" s="337"/>
      <c r="DJ246" s="338"/>
    </row>
    <row r="247" spans="1:114" ht="12.75" customHeight="1" outlineLevel="1" x14ac:dyDescent="0.25">
      <c r="A247" s="328" t="str">
        <f t="shared" si="90"/>
        <v>Hotel NameDec-23</v>
      </c>
      <c r="B247" s="328" t="str">
        <f t="shared" si="91"/>
        <v>Hotel Name45262</v>
      </c>
      <c r="C247" s="329" t="s">
        <v>183</v>
      </c>
      <c r="D247" s="330" t="str">
        <f t="shared" si="92"/>
        <v>Dec-23</v>
      </c>
      <c r="E247" s="330" t="s">
        <v>53</v>
      </c>
      <c r="F247" s="330">
        <v>45262</v>
      </c>
      <c r="G247" s="331">
        <f t="shared" si="93"/>
        <v>7</v>
      </c>
      <c r="H247" s="287"/>
      <c r="I247" s="287"/>
      <c r="J247" s="287"/>
      <c r="K247" s="288">
        <f t="shared" si="94"/>
        <v>0</v>
      </c>
      <c r="L247" s="287"/>
      <c r="M247" s="287"/>
      <c r="N247" s="287"/>
      <c r="O247" s="288">
        <f t="shared" si="82"/>
        <v>0</v>
      </c>
      <c r="P247" s="332" t="str">
        <f>IF(ISERROR(K247/VLOOKUP(C247,$W$1:$X$1,2,0)),"",K247/VLOOKUP(C247,$W$1:$X$1,2,0))</f>
        <v/>
      </c>
      <c r="Q247" s="332" t="str">
        <f>IF(ISERROR(O247/VLOOKUP(C247,$W$1:$X$1,2,0)),"",O247/VLOOKUP(C247,$W$1:$X$1,2,0))</f>
        <v/>
      </c>
      <c r="R247" s="287" t="s">
        <v>11</v>
      </c>
      <c r="S247" s="287">
        <f t="shared" si="103"/>
        <v>0</v>
      </c>
      <c r="T247" s="332" t="e">
        <f>(O247+S247)/VLOOKUP(C247,$W$1:$X$1,2,0)</f>
        <v>#N/A</v>
      </c>
      <c r="U247" s="287" t="s">
        <v>76</v>
      </c>
      <c r="V247" s="333" t="b">
        <f t="shared" si="95"/>
        <v>0</v>
      </c>
      <c r="W247" s="317"/>
      <c r="X247" s="323"/>
      <c r="Y247" s="326"/>
      <c r="Z247" s="336"/>
      <c r="AB247" s="287">
        <f t="shared" si="83"/>
        <v>0</v>
      </c>
      <c r="AC247" s="287">
        <f t="shared" si="84"/>
        <v>0</v>
      </c>
      <c r="AD247" s="287">
        <f t="shared" si="85"/>
        <v>0</v>
      </c>
      <c r="AE247" s="287">
        <f t="shared" si="86"/>
        <v>0</v>
      </c>
      <c r="AF247" s="287"/>
      <c r="AG247" s="287"/>
      <c r="AH247" s="287"/>
      <c r="AI247" s="287"/>
      <c r="AJ247" s="287">
        <f t="shared" si="104"/>
        <v>0</v>
      </c>
      <c r="AK247" s="287"/>
      <c r="AL247" s="287"/>
      <c r="AM247" s="287"/>
      <c r="AN247" s="287">
        <f t="shared" si="96"/>
        <v>0</v>
      </c>
      <c r="AO247" s="332" t="str">
        <f>IF(ISERROR(AJ247/VLOOKUP(C247,$W$1:$X$1,2,0)),"",AJ247/VLOOKUP(C247,$W$1:$X$1,2,0))</f>
        <v/>
      </c>
      <c r="AP247" s="332" t="str">
        <f>IF(ISERROR(AN247/VLOOKUP(C247,$W$1:$X$1,2,0)),"",AN247/VLOOKUP(C247,$W$1:$X$1,2,0))</f>
        <v/>
      </c>
      <c r="AR247" s="287"/>
      <c r="AS247" s="287"/>
      <c r="AT247" s="287"/>
      <c r="AU247" s="288"/>
      <c r="AV247" s="287">
        <f t="shared" si="97"/>
        <v>0</v>
      </c>
      <c r="AW247" s="287">
        <f t="shared" si="98"/>
        <v>0</v>
      </c>
      <c r="AX247" s="287">
        <f t="shared" si="99"/>
        <v>0</v>
      </c>
      <c r="AY247" s="287">
        <f t="shared" si="100"/>
        <v>0</v>
      </c>
      <c r="AZ247" s="337"/>
      <c r="BA247" s="287"/>
      <c r="BB247" s="287"/>
      <c r="BC247" s="287"/>
      <c r="BD247" s="288"/>
      <c r="BE247" s="287">
        <f t="shared" si="101"/>
        <v>0</v>
      </c>
      <c r="BF247" s="287">
        <f t="shared" si="87"/>
        <v>0</v>
      </c>
      <c r="BG247" s="287">
        <f t="shared" si="88"/>
        <v>0</v>
      </c>
      <c r="BH247" s="287">
        <f t="shared" si="89"/>
        <v>0</v>
      </c>
      <c r="BJ247" s="337"/>
      <c r="DJ247" s="338"/>
    </row>
    <row r="248" spans="1:114" ht="12.75" customHeight="1" outlineLevel="1" x14ac:dyDescent="0.25">
      <c r="A248" s="328" t="str">
        <f t="shared" si="90"/>
        <v>Hotel NameDec-23</v>
      </c>
      <c r="B248" s="328" t="str">
        <f t="shared" si="91"/>
        <v>Hotel Name45263</v>
      </c>
      <c r="C248" s="329" t="s">
        <v>183</v>
      </c>
      <c r="D248" s="330" t="str">
        <f t="shared" si="92"/>
        <v>Dec-23</v>
      </c>
      <c r="E248" s="330" t="s">
        <v>53</v>
      </c>
      <c r="F248" s="330">
        <v>45263</v>
      </c>
      <c r="G248" s="331">
        <f t="shared" si="93"/>
        <v>1</v>
      </c>
      <c r="H248" s="287"/>
      <c r="I248" s="287"/>
      <c r="J248" s="287"/>
      <c r="K248" s="288">
        <f t="shared" si="94"/>
        <v>0</v>
      </c>
      <c r="L248" s="287"/>
      <c r="M248" s="287"/>
      <c r="N248" s="287"/>
      <c r="O248" s="288">
        <f t="shared" si="82"/>
        <v>0</v>
      </c>
      <c r="P248" s="332" t="str">
        <f>IF(ISERROR(K248/VLOOKUP(C248,$W$1:$X$1,2,0)),"",K248/VLOOKUP(C248,$W$1:$X$1,2,0))</f>
        <v/>
      </c>
      <c r="Q248" s="332" t="str">
        <f>IF(ISERROR(O248/VLOOKUP(C248,$W$1:$X$1,2,0)),"",O248/VLOOKUP(C248,$W$1:$X$1,2,0))</f>
        <v/>
      </c>
      <c r="R248" s="287" t="s">
        <v>11</v>
      </c>
      <c r="S248" s="287">
        <f t="shared" si="103"/>
        <v>0</v>
      </c>
      <c r="T248" s="332" t="e">
        <f>(O248+S248)/VLOOKUP(C248,$W$1:$X$1,2,0)</f>
        <v>#N/A</v>
      </c>
      <c r="U248" s="287" t="s">
        <v>76</v>
      </c>
      <c r="V248" s="333" t="b">
        <f t="shared" si="95"/>
        <v>0</v>
      </c>
      <c r="W248" s="317"/>
      <c r="X248" s="323"/>
      <c r="Y248" s="326"/>
      <c r="Z248" s="336"/>
      <c r="AB248" s="287">
        <f t="shared" si="83"/>
        <v>0</v>
      </c>
      <c r="AC248" s="287">
        <f t="shared" si="84"/>
        <v>0</v>
      </c>
      <c r="AD248" s="287">
        <f t="shared" si="85"/>
        <v>0</v>
      </c>
      <c r="AE248" s="287">
        <f t="shared" si="86"/>
        <v>0</v>
      </c>
      <c r="AF248" s="287"/>
      <c r="AG248" s="287"/>
      <c r="AH248" s="287"/>
      <c r="AI248" s="287"/>
      <c r="AJ248" s="287">
        <f t="shared" si="104"/>
        <v>0</v>
      </c>
      <c r="AK248" s="287"/>
      <c r="AL248" s="287"/>
      <c r="AM248" s="287"/>
      <c r="AN248" s="287">
        <f t="shared" si="96"/>
        <v>0</v>
      </c>
      <c r="AO248" s="332" t="str">
        <f>IF(ISERROR(AJ248/VLOOKUP(C248,$W$1:$X$1,2,0)),"",AJ248/VLOOKUP(C248,$W$1:$X$1,2,0))</f>
        <v/>
      </c>
      <c r="AP248" s="332" t="str">
        <f>IF(ISERROR(AN248/VLOOKUP(C248,$W$1:$X$1,2,0)),"",AN248/VLOOKUP(C248,$W$1:$X$1,2,0))</f>
        <v/>
      </c>
      <c r="AR248" s="287"/>
      <c r="AS248" s="287"/>
      <c r="AT248" s="287"/>
      <c r="AU248" s="288"/>
      <c r="AV248" s="287">
        <f t="shared" si="97"/>
        <v>0</v>
      </c>
      <c r="AW248" s="287">
        <f t="shared" si="98"/>
        <v>0</v>
      </c>
      <c r="AX248" s="287">
        <f t="shared" si="99"/>
        <v>0</v>
      </c>
      <c r="AY248" s="287">
        <f t="shared" si="100"/>
        <v>0</v>
      </c>
      <c r="AZ248" s="337"/>
      <c r="BA248" s="287"/>
      <c r="BB248" s="287"/>
      <c r="BC248" s="287"/>
      <c r="BD248" s="288"/>
      <c r="BE248" s="287">
        <f t="shared" si="101"/>
        <v>0</v>
      </c>
      <c r="BF248" s="287">
        <f t="shared" si="87"/>
        <v>0</v>
      </c>
      <c r="BG248" s="287">
        <f t="shared" si="88"/>
        <v>0</v>
      </c>
      <c r="BH248" s="287">
        <f t="shared" si="89"/>
        <v>0</v>
      </c>
      <c r="BJ248" s="337"/>
      <c r="DJ248" s="338"/>
    </row>
    <row r="249" spans="1:114" ht="12.75" customHeight="1" outlineLevel="1" x14ac:dyDescent="0.25">
      <c r="A249" s="328" t="str">
        <f t="shared" si="90"/>
        <v>Hotel NameDec-23</v>
      </c>
      <c r="B249" s="328" t="str">
        <f t="shared" si="91"/>
        <v>Hotel Name45264</v>
      </c>
      <c r="C249" s="329" t="s">
        <v>183</v>
      </c>
      <c r="D249" s="330" t="str">
        <f t="shared" si="92"/>
        <v>Dec-23</v>
      </c>
      <c r="E249" s="330" t="s">
        <v>53</v>
      </c>
      <c r="F249" s="330">
        <v>45264</v>
      </c>
      <c r="G249" s="331">
        <f t="shared" si="93"/>
        <v>2</v>
      </c>
      <c r="H249" s="287"/>
      <c r="I249" s="287"/>
      <c r="J249" s="287"/>
      <c r="K249" s="288">
        <f t="shared" si="94"/>
        <v>0</v>
      </c>
      <c r="L249" s="287"/>
      <c r="M249" s="287"/>
      <c r="N249" s="287"/>
      <c r="O249" s="288">
        <f t="shared" si="82"/>
        <v>0</v>
      </c>
      <c r="P249" s="332" t="str">
        <f>IF(ISERROR(K249/VLOOKUP(C249,$W$1:$X$1,2,0)),"",K249/VLOOKUP(C249,$W$1:$X$1,2,0))</f>
        <v/>
      </c>
      <c r="Q249" s="332" t="str">
        <f>IF(ISERROR(O249/VLOOKUP(C249,$W$1:$X$1,2,0)),"",O249/VLOOKUP(C249,$W$1:$X$1,2,0))</f>
        <v/>
      </c>
      <c r="R249" s="287" t="s">
        <v>11</v>
      </c>
      <c r="S249" s="287">
        <f t="shared" si="103"/>
        <v>0</v>
      </c>
      <c r="T249" s="332" t="e">
        <f>(O249+S249)/VLOOKUP(C249,$W$1:$X$1,2,0)</f>
        <v>#N/A</v>
      </c>
      <c r="U249" s="287" t="s">
        <v>75</v>
      </c>
      <c r="V249" s="333" t="b">
        <f t="shared" si="95"/>
        <v>0</v>
      </c>
      <c r="W249" s="317"/>
      <c r="X249" s="323"/>
      <c r="Y249" s="326"/>
      <c r="Z249" s="336"/>
      <c r="AB249" s="287">
        <f t="shared" si="83"/>
        <v>0</v>
      </c>
      <c r="AC249" s="287">
        <f t="shared" si="84"/>
        <v>0</v>
      </c>
      <c r="AD249" s="287">
        <f t="shared" si="85"/>
        <v>0</v>
      </c>
      <c r="AE249" s="287">
        <f t="shared" si="86"/>
        <v>0</v>
      </c>
      <c r="AF249" s="287"/>
      <c r="AG249" s="287"/>
      <c r="AH249" s="287"/>
      <c r="AI249" s="287"/>
      <c r="AJ249" s="287">
        <f t="shared" si="104"/>
        <v>0</v>
      </c>
      <c r="AK249" s="287"/>
      <c r="AL249" s="287"/>
      <c r="AM249" s="287"/>
      <c r="AN249" s="287">
        <f t="shared" si="96"/>
        <v>0</v>
      </c>
      <c r="AO249" s="332" t="str">
        <f>IF(ISERROR(AJ249/VLOOKUP(C249,$W$1:$X$1,2,0)),"",AJ249/VLOOKUP(C249,$W$1:$X$1,2,0))</f>
        <v/>
      </c>
      <c r="AP249" s="332" t="str">
        <f>IF(ISERROR(AN249/VLOOKUP(C249,$W$1:$X$1,2,0)),"",AN249/VLOOKUP(C249,$W$1:$X$1,2,0))</f>
        <v/>
      </c>
      <c r="AR249" s="287"/>
      <c r="AS249" s="287"/>
      <c r="AT249" s="287"/>
      <c r="AU249" s="288"/>
      <c r="AV249" s="287">
        <f t="shared" si="97"/>
        <v>0</v>
      </c>
      <c r="AW249" s="287">
        <f t="shared" si="98"/>
        <v>0</v>
      </c>
      <c r="AX249" s="287">
        <f t="shared" si="99"/>
        <v>0</v>
      </c>
      <c r="AY249" s="287">
        <f t="shared" si="100"/>
        <v>0</v>
      </c>
      <c r="AZ249" s="337"/>
      <c r="BA249" s="287"/>
      <c r="BB249" s="287"/>
      <c r="BC249" s="287"/>
      <c r="BD249" s="288"/>
      <c r="BE249" s="287">
        <f t="shared" si="101"/>
        <v>0</v>
      </c>
      <c r="BF249" s="287">
        <f t="shared" si="87"/>
        <v>0</v>
      </c>
      <c r="BG249" s="287">
        <f t="shared" si="88"/>
        <v>0</v>
      </c>
      <c r="BH249" s="287">
        <f t="shared" si="89"/>
        <v>0</v>
      </c>
      <c r="BJ249" s="337"/>
      <c r="DJ249" s="338"/>
    </row>
    <row r="250" spans="1:114" ht="12.75" customHeight="1" outlineLevel="1" x14ac:dyDescent="0.25">
      <c r="A250" s="328" t="str">
        <f t="shared" si="90"/>
        <v>Hotel NameDec-23</v>
      </c>
      <c r="B250" s="328" t="str">
        <f t="shared" si="91"/>
        <v>Hotel Name45265</v>
      </c>
      <c r="C250" s="329" t="s">
        <v>183</v>
      </c>
      <c r="D250" s="330" t="str">
        <f t="shared" si="92"/>
        <v>Dec-23</v>
      </c>
      <c r="E250" s="330" t="s">
        <v>53</v>
      </c>
      <c r="F250" s="330">
        <v>45265</v>
      </c>
      <c r="G250" s="331">
        <f t="shared" si="93"/>
        <v>3</v>
      </c>
      <c r="H250" s="287"/>
      <c r="I250" s="287"/>
      <c r="J250" s="287"/>
      <c r="K250" s="288">
        <f t="shared" si="94"/>
        <v>0</v>
      </c>
      <c r="L250" s="287"/>
      <c r="M250" s="287"/>
      <c r="N250" s="287"/>
      <c r="O250" s="288">
        <f t="shared" si="82"/>
        <v>0</v>
      </c>
      <c r="P250" s="332" t="str">
        <f>IF(ISERROR(K250/VLOOKUP(C250,$W$1:$X$1,2,0)),"",K250/VLOOKUP(C250,$W$1:$X$1,2,0))</f>
        <v/>
      </c>
      <c r="Q250" s="332" t="str">
        <f>IF(ISERROR(O250/VLOOKUP(C250,$W$1:$X$1,2,0)),"",O250/VLOOKUP(C250,$W$1:$X$1,2,0))</f>
        <v/>
      </c>
      <c r="R250" s="287" t="s">
        <v>11</v>
      </c>
      <c r="S250" s="287">
        <f t="shared" si="103"/>
        <v>0</v>
      </c>
      <c r="T250" s="332" t="e">
        <f>(O250+S250)/VLOOKUP(C250,$W$1:$X$1,2,0)</f>
        <v>#N/A</v>
      </c>
      <c r="U250" s="287" t="s">
        <v>75</v>
      </c>
      <c r="V250" s="333" t="b">
        <f t="shared" si="95"/>
        <v>0</v>
      </c>
      <c r="W250" s="317"/>
      <c r="X250" s="323"/>
      <c r="Y250" s="326"/>
      <c r="Z250" s="336"/>
      <c r="AB250" s="287">
        <f t="shared" si="83"/>
        <v>0</v>
      </c>
      <c r="AC250" s="287">
        <f t="shared" si="84"/>
        <v>0</v>
      </c>
      <c r="AD250" s="287">
        <f t="shared" si="85"/>
        <v>0</v>
      </c>
      <c r="AE250" s="287">
        <f t="shared" si="86"/>
        <v>0</v>
      </c>
      <c r="AF250" s="287"/>
      <c r="AG250" s="287"/>
      <c r="AH250" s="287"/>
      <c r="AI250" s="287"/>
      <c r="AJ250" s="287">
        <f t="shared" si="104"/>
        <v>0</v>
      </c>
      <c r="AK250" s="287"/>
      <c r="AL250" s="287"/>
      <c r="AM250" s="287"/>
      <c r="AN250" s="287">
        <f t="shared" si="96"/>
        <v>0</v>
      </c>
      <c r="AO250" s="332" t="str">
        <f>IF(ISERROR(AJ250/VLOOKUP(C250,$W$1:$X$1,2,0)),"",AJ250/VLOOKUP(C250,$W$1:$X$1,2,0))</f>
        <v/>
      </c>
      <c r="AP250" s="332" t="str">
        <f>IF(ISERROR(AN250/VLOOKUP(C250,$W$1:$X$1,2,0)),"",AN250/VLOOKUP(C250,$W$1:$X$1,2,0))</f>
        <v/>
      </c>
      <c r="AR250" s="287"/>
      <c r="AS250" s="287"/>
      <c r="AT250" s="287"/>
      <c r="AU250" s="288"/>
      <c r="AV250" s="287">
        <f t="shared" si="97"/>
        <v>0</v>
      </c>
      <c r="AW250" s="287">
        <f t="shared" si="98"/>
        <v>0</v>
      </c>
      <c r="AX250" s="287">
        <f t="shared" si="99"/>
        <v>0</v>
      </c>
      <c r="AY250" s="287">
        <f t="shared" si="100"/>
        <v>0</v>
      </c>
      <c r="AZ250" s="337"/>
      <c r="BA250" s="287"/>
      <c r="BB250" s="287"/>
      <c r="BC250" s="287"/>
      <c r="BD250" s="288"/>
      <c r="BE250" s="287">
        <f t="shared" si="101"/>
        <v>0</v>
      </c>
      <c r="BF250" s="287">
        <f t="shared" si="87"/>
        <v>0</v>
      </c>
      <c r="BG250" s="287">
        <f t="shared" si="88"/>
        <v>0</v>
      </c>
      <c r="BH250" s="287">
        <f t="shared" si="89"/>
        <v>0</v>
      </c>
      <c r="BJ250" s="337"/>
      <c r="DJ250" s="338"/>
    </row>
    <row r="251" spans="1:114" ht="12.75" customHeight="1" outlineLevel="1" x14ac:dyDescent="0.25">
      <c r="A251" s="328" t="str">
        <f t="shared" si="90"/>
        <v>Hotel NameDec-23</v>
      </c>
      <c r="B251" s="328" t="str">
        <f t="shared" si="91"/>
        <v>Hotel Name45266</v>
      </c>
      <c r="C251" s="329" t="s">
        <v>183</v>
      </c>
      <c r="D251" s="330" t="str">
        <f t="shared" si="92"/>
        <v>Dec-23</v>
      </c>
      <c r="E251" s="330" t="s">
        <v>53</v>
      </c>
      <c r="F251" s="330">
        <v>45266</v>
      </c>
      <c r="G251" s="331">
        <f t="shared" si="93"/>
        <v>4</v>
      </c>
      <c r="H251" s="287"/>
      <c r="I251" s="287"/>
      <c r="J251" s="287"/>
      <c r="K251" s="288">
        <f t="shared" si="94"/>
        <v>0</v>
      </c>
      <c r="L251" s="287"/>
      <c r="M251" s="287"/>
      <c r="N251" s="287"/>
      <c r="O251" s="288">
        <f t="shared" si="82"/>
        <v>0</v>
      </c>
      <c r="P251" s="332" t="str">
        <f>IF(ISERROR(K251/VLOOKUP(C251,$W$1:$X$1,2,0)),"",K251/VLOOKUP(C251,$W$1:$X$1,2,0))</f>
        <v/>
      </c>
      <c r="Q251" s="332" t="str">
        <f>IF(ISERROR(O251/VLOOKUP(C251,$W$1:$X$1,2,0)),"",O251/VLOOKUP(C251,$W$1:$X$1,2,0))</f>
        <v/>
      </c>
      <c r="R251" s="287" t="s">
        <v>11</v>
      </c>
      <c r="S251" s="287">
        <f t="shared" si="103"/>
        <v>0</v>
      </c>
      <c r="T251" s="332" t="e">
        <f>(O251+S251)/VLOOKUP(C251,$W$1:$X$1,2,0)</f>
        <v>#N/A</v>
      </c>
      <c r="U251" s="287" t="s">
        <v>75</v>
      </c>
      <c r="V251" s="333" t="b">
        <f t="shared" si="95"/>
        <v>0</v>
      </c>
      <c r="W251" s="317"/>
      <c r="X251" s="323"/>
      <c r="Y251" s="326"/>
      <c r="Z251" s="336"/>
      <c r="AB251" s="287">
        <f t="shared" si="83"/>
        <v>0</v>
      </c>
      <c r="AC251" s="287">
        <f t="shared" si="84"/>
        <v>0</v>
      </c>
      <c r="AD251" s="287">
        <f t="shared" si="85"/>
        <v>0</v>
      </c>
      <c r="AE251" s="287">
        <f t="shared" si="86"/>
        <v>0</v>
      </c>
      <c r="AF251" s="287"/>
      <c r="AG251" s="287"/>
      <c r="AH251" s="287"/>
      <c r="AI251" s="287"/>
      <c r="AJ251" s="287">
        <f t="shared" si="104"/>
        <v>0</v>
      </c>
      <c r="AK251" s="287"/>
      <c r="AL251" s="287"/>
      <c r="AM251" s="287"/>
      <c r="AN251" s="287">
        <f t="shared" si="96"/>
        <v>0</v>
      </c>
      <c r="AO251" s="332" t="str">
        <f>IF(ISERROR(AJ251/VLOOKUP(C251,$W$1:$X$1,2,0)),"",AJ251/VLOOKUP(C251,$W$1:$X$1,2,0))</f>
        <v/>
      </c>
      <c r="AP251" s="332" t="str">
        <f>IF(ISERROR(AN251/VLOOKUP(C251,$W$1:$X$1,2,0)),"",AN251/VLOOKUP(C251,$W$1:$X$1,2,0))</f>
        <v/>
      </c>
      <c r="AR251" s="287"/>
      <c r="AS251" s="287"/>
      <c r="AT251" s="287"/>
      <c r="AU251" s="288"/>
      <c r="AV251" s="287">
        <f t="shared" si="97"/>
        <v>0</v>
      </c>
      <c r="AW251" s="287">
        <f t="shared" si="98"/>
        <v>0</v>
      </c>
      <c r="AX251" s="287">
        <f t="shared" si="99"/>
        <v>0</v>
      </c>
      <c r="AY251" s="287">
        <f t="shared" si="100"/>
        <v>0</v>
      </c>
      <c r="AZ251" s="337"/>
      <c r="BA251" s="287"/>
      <c r="BB251" s="287"/>
      <c r="BC251" s="287"/>
      <c r="BD251" s="288"/>
      <c r="BE251" s="287">
        <f t="shared" si="101"/>
        <v>0</v>
      </c>
      <c r="BF251" s="287">
        <f t="shared" si="87"/>
        <v>0</v>
      </c>
      <c r="BG251" s="287">
        <f t="shared" si="88"/>
        <v>0</v>
      </c>
      <c r="BH251" s="287">
        <f t="shared" si="89"/>
        <v>0</v>
      </c>
      <c r="BJ251" s="337"/>
      <c r="DJ251" s="338"/>
    </row>
    <row r="252" spans="1:114" ht="12.75" customHeight="1" outlineLevel="1" x14ac:dyDescent="0.25">
      <c r="A252" s="328" t="str">
        <f t="shared" si="90"/>
        <v>Hotel NameDec-23</v>
      </c>
      <c r="B252" s="328" t="str">
        <f t="shared" si="91"/>
        <v>Hotel Name45267</v>
      </c>
      <c r="C252" s="329" t="s">
        <v>183</v>
      </c>
      <c r="D252" s="330" t="str">
        <f t="shared" si="92"/>
        <v>Dec-23</v>
      </c>
      <c r="E252" s="330" t="s">
        <v>53</v>
      </c>
      <c r="F252" s="330">
        <v>45267</v>
      </c>
      <c r="G252" s="331">
        <f t="shared" si="93"/>
        <v>5</v>
      </c>
      <c r="H252" s="287"/>
      <c r="I252" s="287"/>
      <c r="J252" s="287"/>
      <c r="K252" s="288">
        <f t="shared" si="94"/>
        <v>0</v>
      </c>
      <c r="L252" s="287"/>
      <c r="M252" s="287"/>
      <c r="N252" s="287"/>
      <c r="O252" s="288">
        <f t="shared" si="82"/>
        <v>0</v>
      </c>
      <c r="P252" s="332" t="str">
        <f>IF(ISERROR(K252/VLOOKUP(C252,$W$1:$X$1,2,0)),"",K252/VLOOKUP(C252,$W$1:$X$1,2,0))</f>
        <v/>
      </c>
      <c r="Q252" s="332" t="str">
        <f>IF(ISERROR(O252/VLOOKUP(C252,$W$1:$X$1,2,0)),"",O252/VLOOKUP(C252,$W$1:$X$1,2,0))</f>
        <v/>
      </c>
      <c r="R252" s="287" t="s">
        <v>11</v>
      </c>
      <c r="S252" s="287">
        <f t="shared" si="103"/>
        <v>0</v>
      </c>
      <c r="T252" s="332" t="e">
        <f>(O252+S252)/VLOOKUP(C252,$W$1:$X$1,2,0)</f>
        <v>#N/A</v>
      </c>
      <c r="U252" s="287" t="s">
        <v>75</v>
      </c>
      <c r="V252" s="333" t="b">
        <f t="shared" si="95"/>
        <v>0</v>
      </c>
      <c r="W252" s="317"/>
      <c r="X252" s="323"/>
      <c r="Y252" s="326"/>
      <c r="Z252" s="336"/>
      <c r="AB252" s="287">
        <f t="shared" si="83"/>
        <v>0</v>
      </c>
      <c r="AC252" s="287">
        <f t="shared" si="84"/>
        <v>0</v>
      </c>
      <c r="AD252" s="287">
        <f t="shared" si="85"/>
        <v>0</v>
      </c>
      <c r="AE252" s="287">
        <f t="shared" si="86"/>
        <v>0</v>
      </c>
      <c r="AF252" s="287"/>
      <c r="AG252" s="287"/>
      <c r="AH252" s="287"/>
      <c r="AI252" s="287"/>
      <c r="AJ252" s="287">
        <f t="shared" si="104"/>
        <v>0</v>
      </c>
      <c r="AK252" s="287"/>
      <c r="AL252" s="287"/>
      <c r="AM252" s="287"/>
      <c r="AN252" s="287">
        <f t="shared" si="96"/>
        <v>0</v>
      </c>
      <c r="AO252" s="332" t="str">
        <f>IF(ISERROR(AJ252/VLOOKUP(C252,$W$1:$X$1,2,0)),"",AJ252/VLOOKUP(C252,$W$1:$X$1,2,0))</f>
        <v/>
      </c>
      <c r="AP252" s="332" t="str">
        <f>IF(ISERROR(AN252/VLOOKUP(C252,$W$1:$X$1,2,0)),"",AN252/VLOOKUP(C252,$W$1:$X$1,2,0))</f>
        <v/>
      </c>
      <c r="AR252" s="287"/>
      <c r="AS252" s="287"/>
      <c r="AT252" s="287"/>
      <c r="AU252" s="288"/>
      <c r="AV252" s="287">
        <f t="shared" si="97"/>
        <v>0</v>
      </c>
      <c r="AW252" s="287">
        <f t="shared" si="98"/>
        <v>0</v>
      </c>
      <c r="AX252" s="287">
        <f t="shared" si="99"/>
        <v>0</v>
      </c>
      <c r="AY252" s="287">
        <f t="shared" si="100"/>
        <v>0</v>
      </c>
      <c r="AZ252" s="337"/>
      <c r="BA252" s="287"/>
      <c r="BB252" s="287"/>
      <c r="BC252" s="287"/>
      <c r="BD252" s="288"/>
      <c r="BE252" s="287">
        <f t="shared" si="101"/>
        <v>0</v>
      </c>
      <c r="BF252" s="287">
        <f t="shared" si="87"/>
        <v>0</v>
      </c>
      <c r="BG252" s="287">
        <f t="shared" si="88"/>
        <v>0</v>
      </c>
      <c r="BH252" s="287">
        <f t="shared" si="89"/>
        <v>0</v>
      </c>
      <c r="BJ252" s="337"/>
      <c r="DJ252" s="338"/>
    </row>
    <row r="253" spans="1:114" ht="12.75" customHeight="1" outlineLevel="1" x14ac:dyDescent="0.25">
      <c r="A253" s="328" t="str">
        <f t="shared" si="90"/>
        <v>Hotel NameDec-23</v>
      </c>
      <c r="B253" s="328" t="str">
        <f t="shared" si="91"/>
        <v>Hotel Name45268</v>
      </c>
      <c r="C253" s="329" t="s">
        <v>183</v>
      </c>
      <c r="D253" s="330" t="str">
        <f t="shared" si="92"/>
        <v>Dec-23</v>
      </c>
      <c r="E253" s="330" t="s">
        <v>53</v>
      </c>
      <c r="F253" s="330">
        <v>45268</v>
      </c>
      <c r="G253" s="331">
        <f t="shared" si="93"/>
        <v>6</v>
      </c>
      <c r="H253" s="287"/>
      <c r="I253" s="287"/>
      <c r="J253" s="287"/>
      <c r="K253" s="288">
        <f t="shared" si="94"/>
        <v>0</v>
      </c>
      <c r="L253" s="287"/>
      <c r="M253" s="287"/>
      <c r="N253" s="287"/>
      <c r="O253" s="288">
        <f t="shared" si="82"/>
        <v>0</v>
      </c>
      <c r="P253" s="332" t="str">
        <f>IF(ISERROR(K253/VLOOKUP(C253,$W$1:$X$1,2,0)),"",K253/VLOOKUP(C253,$W$1:$X$1,2,0))</f>
        <v/>
      </c>
      <c r="Q253" s="332" t="str">
        <f>IF(ISERROR(O253/VLOOKUP(C253,$W$1:$X$1,2,0)),"",O253/VLOOKUP(C253,$W$1:$X$1,2,0))</f>
        <v/>
      </c>
      <c r="R253" s="287" t="s">
        <v>11</v>
      </c>
      <c r="S253" s="287">
        <f t="shared" si="103"/>
        <v>0</v>
      </c>
      <c r="T253" s="332" t="e">
        <f>(O253+S253)/VLOOKUP(C253,$W$1:$X$1,2,0)</f>
        <v>#N/A</v>
      </c>
      <c r="U253" s="287" t="s">
        <v>75</v>
      </c>
      <c r="V253" s="333" t="b">
        <f t="shared" si="95"/>
        <v>0</v>
      </c>
      <c r="W253" s="317"/>
      <c r="X253" s="323"/>
      <c r="Y253" s="326"/>
      <c r="Z253" s="336"/>
      <c r="AB253" s="287">
        <f t="shared" si="83"/>
        <v>0</v>
      </c>
      <c r="AC253" s="287">
        <f t="shared" si="84"/>
        <v>0</v>
      </c>
      <c r="AD253" s="287">
        <f t="shared" si="85"/>
        <v>0</v>
      </c>
      <c r="AE253" s="287">
        <f t="shared" si="86"/>
        <v>0</v>
      </c>
      <c r="AF253" s="287"/>
      <c r="AG253" s="287"/>
      <c r="AH253" s="287"/>
      <c r="AI253" s="287"/>
      <c r="AJ253" s="287">
        <f t="shared" si="104"/>
        <v>0</v>
      </c>
      <c r="AK253" s="287"/>
      <c r="AL253" s="287"/>
      <c r="AM253" s="287"/>
      <c r="AN253" s="287">
        <f t="shared" si="96"/>
        <v>0</v>
      </c>
      <c r="AO253" s="332" t="str">
        <f>IF(ISERROR(AJ253/VLOOKUP(C253,$W$1:$X$1,2,0)),"",AJ253/VLOOKUP(C253,$W$1:$X$1,2,0))</f>
        <v/>
      </c>
      <c r="AP253" s="332" t="str">
        <f>IF(ISERROR(AN253/VLOOKUP(C253,$W$1:$X$1,2,0)),"",AN253/VLOOKUP(C253,$W$1:$X$1,2,0))</f>
        <v/>
      </c>
      <c r="AR253" s="287"/>
      <c r="AS253" s="287"/>
      <c r="AT253" s="287"/>
      <c r="AU253" s="288"/>
      <c r="AV253" s="287">
        <f t="shared" si="97"/>
        <v>0</v>
      </c>
      <c r="AW253" s="287">
        <f t="shared" si="98"/>
        <v>0</v>
      </c>
      <c r="AX253" s="287">
        <f t="shared" si="99"/>
        <v>0</v>
      </c>
      <c r="AY253" s="287">
        <f t="shared" si="100"/>
        <v>0</v>
      </c>
      <c r="AZ253" s="337"/>
      <c r="BA253" s="287"/>
      <c r="BB253" s="287"/>
      <c r="BC253" s="287"/>
      <c r="BD253" s="288"/>
      <c r="BE253" s="287">
        <f t="shared" si="101"/>
        <v>0</v>
      </c>
      <c r="BF253" s="287">
        <f t="shared" si="87"/>
        <v>0</v>
      </c>
      <c r="BG253" s="287">
        <f t="shared" si="88"/>
        <v>0</v>
      </c>
      <c r="BH253" s="287">
        <f t="shared" si="89"/>
        <v>0</v>
      </c>
      <c r="BJ253" s="337"/>
      <c r="DJ253" s="338"/>
    </row>
    <row r="254" spans="1:114" ht="12.75" customHeight="1" outlineLevel="1" x14ac:dyDescent="0.25">
      <c r="A254" s="328" t="str">
        <f t="shared" si="90"/>
        <v>Hotel NameDec-23</v>
      </c>
      <c r="B254" s="328" t="str">
        <f t="shared" si="91"/>
        <v>Hotel Name45269</v>
      </c>
      <c r="C254" s="329" t="s">
        <v>183</v>
      </c>
      <c r="D254" s="330" t="str">
        <f t="shared" si="92"/>
        <v>Dec-23</v>
      </c>
      <c r="E254" s="330" t="s">
        <v>53</v>
      </c>
      <c r="F254" s="330">
        <v>45269</v>
      </c>
      <c r="G254" s="331">
        <f t="shared" si="93"/>
        <v>7</v>
      </c>
      <c r="H254" s="287"/>
      <c r="I254" s="287"/>
      <c r="J254" s="287"/>
      <c r="K254" s="288">
        <f t="shared" si="94"/>
        <v>0</v>
      </c>
      <c r="L254" s="287"/>
      <c r="M254" s="287"/>
      <c r="N254" s="287"/>
      <c r="O254" s="288">
        <f t="shared" si="82"/>
        <v>0</v>
      </c>
      <c r="P254" s="332" t="str">
        <f>IF(ISERROR(K254/VLOOKUP(C254,$W$1:$X$1,2,0)),"",K254/VLOOKUP(C254,$W$1:$X$1,2,0))</f>
        <v/>
      </c>
      <c r="Q254" s="332" t="str">
        <f>IF(ISERROR(O254/VLOOKUP(C254,$W$1:$X$1,2,0)),"",O254/VLOOKUP(C254,$W$1:$X$1,2,0))</f>
        <v/>
      </c>
      <c r="R254" s="287" t="s">
        <v>11</v>
      </c>
      <c r="S254" s="287">
        <f t="shared" si="103"/>
        <v>0</v>
      </c>
      <c r="T254" s="332" t="e">
        <f>(O254+S254)/VLOOKUP(C254,$W$1:$X$1,2,0)</f>
        <v>#N/A</v>
      </c>
      <c r="U254" s="287" t="s">
        <v>75</v>
      </c>
      <c r="V254" s="333" t="b">
        <f t="shared" si="95"/>
        <v>0</v>
      </c>
      <c r="W254" s="317"/>
      <c r="X254" s="323"/>
      <c r="Y254" s="326"/>
      <c r="Z254" s="336"/>
      <c r="AB254" s="287">
        <f t="shared" si="83"/>
        <v>0</v>
      </c>
      <c r="AC254" s="287">
        <f t="shared" si="84"/>
        <v>0</v>
      </c>
      <c r="AD254" s="287">
        <f t="shared" si="85"/>
        <v>0</v>
      </c>
      <c r="AE254" s="287">
        <f t="shared" si="86"/>
        <v>0</v>
      </c>
      <c r="AF254" s="287"/>
      <c r="AG254" s="287"/>
      <c r="AH254" s="287"/>
      <c r="AI254" s="287"/>
      <c r="AJ254" s="287">
        <f t="shared" si="104"/>
        <v>0</v>
      </c>
      <c r="AK254" s="287"/>
      <c r="AL254" s="287"/>
      <c r="AM254" s="287"/>
      <c r="AN254" s="287">
        <f t="shared" si="96"/>
        <v>0</v>
      </c>
      <c r="AO254" s="332" t="str">
        <f>IF(ISERROR(AJ254/VLOOKUP(C254,$W$1:$X$1,2,0)),"",AJ254/VLOOKUP(C254,$W$1:$X$1,2,0))</f>
        <v/>
      </c>
      <c r="AP254" s="332" t="str">
        <f>IF(ISERROR(AN254/VLOOKUP(C254,$W$1:$X$1,2,0)),"",AN254/VLOOKUP(C254,$W$1:$X$1,2,0))</f>
        <v/>
      </c>
      <c r="AR254" s="287"/>
      <c r="AS254" s="287"/>
      <c r="AT254" s="287"/>
      <c r="AU254" s="288"/>
      <c r="AV254" s="287">
        <f t="shared" si="97"/>
        <v>0</v>
      </c>
      <c r="AW254" s="287">
        <f t="shared" si="98"/>
        <v>0</v>
      </c>
      <c r="AX254" s="287">
        <f t="shared" si="99"/>
        <v>0</v>
      </c>
      <c r="AY254" s="287">
        <f t="shared" si="100"/>
        <v>0</v>
      </c>
      <c r="AZ254" s="337"/>
      <c r="BA254" s="287"/>
      <c r="BB254" s="287"/>
      <c r="BC254" s="287"/>
      <c r="BD254" s="288"/>
      <c r="BE254" s="287">
        <f t="shared" si="101"/>
        <v>0</v>
      </c>
      <c r="BF254" s="287">
        <f t="shared" si="87"/>
        <v>0</v>
      </c>
      <c r="BG254" s="287">
        <f t="shared" si="88"/>
        <v>0</v>
      </c>
      <c r="BH254" s="287">
        <f t="shared" si="89"/>
        <v>0</v>
      </c>
      <c r="BJ254" s="337"/>
      <c r="DJ254" s="338"/>
    </row>
    <row r="255" spans="1:114" ht="12.75" customHeight="1" outlineLevel="1" x14ac:dyDescent="0.25">
      <c r="A255" s="328" t="str">
        <f t="shared" si="90"/>
        <v>Hotel NameDec-23</v>
      </c>
      <c r="B255" s="328" t="str">
        <f t="shared" si="91"/>
        <v>Hotel Name45270</v>
      </c>
      <c r="C255" s="329" t="s">
        <v>183</v>
      </c>
      <c r="D255" s="330" t="str">
        <f t="shared" si="92"/>
        <v>Dec-23</v>
      </c>
      <c r="E255" s="330" t="s">
        <v>53</v>
      </c>
      <c r="F255" s="330">
        <v>45270</v>
      </c>
      <c r="G255" s="331">
        <f t="shared" si="93"/>
        <v>1</v>
      </c>
      <c r="H255" s="287"/>
      <c r="I255" s="287"/>
      <c r="J255" s="287"/>
      <c r="K255" s="288">
        <f t="shared" si="94"/>
        <v>0</v>
      </c>
      <c r="L255" s="287"/>
      <c r="M255" s="287"/>
      <c r="N255" s="287"/>
      <c r="O255" s="288">
        <f t="shared" si="82"/>
        <v>0</v>
      </c>
      <c r="P255" s="332" t="str">
        <f>IF(ISERROR(K255/VLOOKUP(C255,$W$1:$X$1,2,0)),"",K255/VLOOKUP(C255,$W$1:$X$1,2,0))</f>
        <v/>
      </c>
      <c r="Q255" s="332" t="str">
        <f>IF(ISERROR(O255/VLOOKUP(C255,$W$1:$X$1,2,0)),"",O255/VLOOKUP(C255,$W$1:$X$1,2,0))</f>
        <v/>
      </c>
      <c r="R255" s="287" t="s">
        <v>11</v>
      </c>
      <c r="S255" s="287">
        <f t="shared" si="103"/>
        <v>0</v>
      </c>
      <c r="T255" s="332" t="e">
        <f>(O255+S255)/VLOOKUP(C255,$W$1:$X$1,2,0)</f>
        <v>#N/A</v>
      </c>
      <c r="U255" s="287" t="s">
        <v>75</v>
      </c>
      <c r="V255" s="333" t="b">
        <f t="shared" si="95"/>
        <v>0</v>
      </c>
      <c r="W255" s="317"/>
      <c r="X255" s="323"/>
      <c r="Y255" s="326"/>
      <c r="Z255" s="336"/>
      <c r="AB255" s="287">
        <f t="shared" si="83"/>
        <v>0</v>
      </c>
      <c r="AC255" s="287">
        <f t="shared" si="84"/>
        <v>0</v>
      </c>
      <c r="AD255" s="287">
        <f t="shared" si="85"/>
        <v>0</v>
      </c>
      <c r="AE255" s="287">
        <f t="shared" si="86"/>
        <v>0</v>
      </c>
      <c r="AF255" s="287"/>
      <c r="AG255" s="287"/>
      <c r="AH255" s="287"/>
      <c r="AI255" s="287"/>
      <c r="AJ255" s="287">
        <f t="shared" si="104"/>
        <v>0</v>
      </c>
      <c r="AK255" s="287"/>
      <c r="AL255" s="287"/>
      <c r="AM255" s="287"/>
      <c r="AN255" s="287">
        <f t="shared" si="96"/>
        <v>0</v>
      </c>
      <c r="AO255" s="332" t="str">
        <f>IF(ISERROR(AJ255/VLOOKUP(C255,$W$1:$X$1,2,0)),"",AJ255/VLOOKUP(C255,$W$1:$X$1,2,0))</f>
        <v/>
      </c>
      <c r="AP255" s="332" t="str">
        <f>IF(ISERROR(AN255/VLOOKUP(C255,$W$1:$X$1,2,0)),"",AN255/VLOOKUP(C255,$W$1:$X$1,2,0))</f>
        <v/>
      </c>
      <c r="AR255" s="287"/>
      <c r="AS255" s="287"/>
      <c r="AT255" s="287"/>
      <c r="AU255" s="288"/>
      <c r="AV255" s="287">
        <f t="shared" si="97"/>
        <v>0</v>
      </c>
      <c r="AW255" s="287">
        <f t="shared" si="98"/>
        <v>0</v>
      </c>
      <c r="AX255" s="287">
        <f t="shared" si="99"/>
        <v>0</v>
      </c>
      <c r="AY255" s="287">
        <f t="shared" si="100"/>
        <v>0</v>
      </c>
      <c r="AZ255" s="337"/>
      <c r="BA255" s="287"/>
      <c r="BB255" s="287"/>
      <c r="BC255" s="287"/>
      <c r="BD255" s="288"/>
      <c r="BE255" s="287">
        <f t="shared" si="101"/>
        <v>0</v>
      </c>
      <c r="BF255" s="287">
        <f t="shared" si="87"/>
        <v>0</v>
      </c>
      <c r="BG255" s="287">
        <f t="shared" si="88"/>
        <v>0</v>
      </c>
      <c r="BH255" s="287">
        <f t="shared" si="89"/>
        <v>0</v>
      </c>
      <c r="BJ255" s="337"/>
      <c r="DJ255" s="338"/>
    </row>
    <row r="256" spans="1:114" ht="12.75" customHeight="1" outlineLevel="1" x14ac:dyDescent="0.25">
      <c r="A256" s="328" t="str">
        <f t="shared" si="90"/>
        <v>Hotel NameDec-23</v>
      </c>
      <c r="B256" s="328" t="str">
        <f t="shared" si="91"/>
        <v>Hotel Name45271</v>
      </c>
      <c r="C256" s="329" t="s">
        <v>183</v>
      </c>
      <c r="D256" s="330" t="str">
        <f t="shared" si="92"/>
        <v>Dec-23</v>
      </c>
      <c r="E256" s="330" t="s">
        <v>53</v>
      </c>
      <c r="F256" s="330">
        <v>45271</v>
      </c>
      <c r="G256" s="331">
        <f t="shared" si="93"/>
        <v>2</v>
      </c>
      <c r="H256" s="287"/>
      <c r="I256" s="287"/>
      <c r="J256" s="287"/>
      <c r="K256" s="288">
        <f t="shared" si="94"/>
        <v>0</v>
      </c>
      <c r="L256" s="287"/>
      <c r="M256" s="287"/>
      <c r="N256" s="287"/>
      <c r="O256" s="288">
        <f>SUM(L256:N256)-N256</f>
        <v>0</v>
      </c>
      <c r="P256" s="332" t="str">
        <f>IF(ISERROR(K256/VLOOKUP(C256,$W$1:$X$1,2,0)),"",K256/VLOOKUP(C256,$W$1:$X$1,2,0))</f>
        <v/>
      </c>
      <c r="Q256" s="332" t="str">
        <f>IF(ISERROR(O256/VLOOKUP(C256,$W$1:$X$1,2,0)),"",O256/VLOOKUP(C256,$W$1:$X$1,2,0))</f>
        <v/>
      </c>
      <c r="R256" s="287" t="s">
        <v>75</v>
      </c>
      <c r="S256" s="287">
        <f t="shared" si="103"/>
        <v>0</v>
      </c>
      <c r="T256" s="332" t="e">
        <f>(O256+S256)/VLOOKUP(C256,$W$1:$X$1,2,0)</f>
        <v>#N/A</v>
      </c>
      <c r="U256" s="287" t="s">
        <v>75</v>
      </c>
      <c r="V256" s="333" t="b">
        <f t="shared" si="95"/>
        <v>1</v>
      </c>
      <c r="W256" s="317"/>
      <c r="X256" s="323"/>
      <c r="Y256" s="326"/>
      <c r="Z256" s="336"/>
      <c r="AB256" s="287">
        <f t="shared" si="83"/>
        <v>0</v>
      </c>
      <c r="AC256" s="287">
        <f t="shared" si="84"/>
        <v>0</v>
      </c>
      <c r="AD256" s="287">
        <f t="shared" si="85"/>
        <v>0</v>
      </c>
      <c r="AE256" s="287">
        <f t="shared" si="86"/>
        <v>0</v>
      </c>
      <c r="AF256" s="287"/>
      <c r="AG256" s="287"/>
      <c r="AH256" s="287"/>
      <c r="AI256" s="287"/>
      <c r="AJ256" s="287">
        <f t="shared" si="104"/>
        <v>0</v>
      </c>
      <c r="AK256" s="287"/>
      <c r="AL256" s="287"/>
      <c r="AM256" s="287"/>
      <c r="AN256" s="287">
        <f t="shared" si="96"/>
        <v>0</v>
      </c>
      <c r="AO256" s="332" t="str">
        <f>IF(ISERROR(AJ256/VLOOKUP(C256,$W$1:$X$1,2,0)),"",AJ256/VLOOKUP(C256,$W$1:$X$1,2,0))</f>
        <v/>
      </c>
      <c r="AP256" s="332" t="str">
        <f>IF(ISERROR(AN256/VLOOKUP(C256,$W$1:$X$1,2,0)),"",AN256/VLOOKUP(C256,$W$1:$X$1,2,0))</f>
        <v/>
      </c>
      <c r="AR256" s="287"/>
      <c r="AS256" s="287"/>
      <c r="AT256" s="287"/>
      <c r="AU256" s="288"/>
      <c r="AV256" s="287">
        <f t="shared" si="97"/>
        <v>0</v>
      </c>
      <c r="AW256" s="287">
        <f t="shared" si="98"/>
        <v>0</v>
      </c>
      <c r="AX256" s="287">
        <f t="shared" si="99"/>
        <v>0</v>
      </c>
      <c r="AY256" s="287">
        <f t="shared" si="100"/>
        <v>0</v>
      </c>
      <c r="AZ256" s="337"/>
      <c r="BA256" s="287"/>
      <c r="BB256" s="287"/>
      <c r="BC256" s="287"/>
      <c r="BD256" s="288"/>
      <c r="BE256" s="287">
        <f t="shared" si="101"/>
        <v>0</v>
      </c>
      <c r="BF256" s="287">
        <f t="shared" si="87"/>
        <v>0</v>
      </c>
      <c r="BG256" s="287">
        <f t="shared" si="88"/>
        <v>0</v>
      </c>
      <c r="BH256" s="287">
        <f t="shared" si="89"/>
        <v>0</v>
      </c>
      <c r="BJ256" s="337"/>
      <c r="DJ256" s="338"/>
    </row>
    <row r="257" spans="1:114" ht="12.75" customHeight="1" outlineLevel="1" x14ac:dyDescent="0.25">
      <c r="A257" s="328" t="str">
        <f t="shared" si="90"/>
        <v>Hotel NameDec-23</v>
      </c>
      <c r="B257" s="328" t="str">
        <f t="shared" si="91"/>
        <v>Hotel Name45272</v>
      </c>
      <c r="C257" s="329" t="s">
        <v>183</v>
      </c>
      <c r="D257" s="330" t="str">
        <f t="shared" si="92"/>
        <v>Dec-23</v>
      </c>
      <c r="E257" s="330" t="s">
        <v>53</v>
      </c>
      <c r="F257" s="330">
        <v>45272</v>
      </c>
      <c r="G257" s="331">
        <f t="shared" si="93"/>
        <v>3</v>
      </c>
      <c r="H257" s="287"/>
      <c r="I257" s="287"/>
      <c r="J257" s="287"/>
      <c r="K257" s="288">
        <f t="shared" si="94"/>
        <v>0</v>
      </c>
      <c r="L257" s="287"/>
      <c r="M257" s="287"/>
      <c r="N257" s="287"/>
      <c r="O257" s="288">
        <f t="shared" si="82"/>
        <v>0</v>
      </c>
      <c r="P257" s="332" t="str">
        <f>IF(ISERROR(K257/VLOOKUP(C257,$W$1:$X$1,2,0)),"",K257/VLOOKUP(C257,$W$1:$X$1,2,0))</f>
        <v/>
      </c>
      <c r="Q257" s="332" t="str">
        <f>IF(ISERROR(O257/VLOOKUP(C257,$W$1:$X$1,2,0)),"",O257/VLOOKUP(C257,$W$1:$X$1,2,0))</f>
        <v/>
      </c>
      <c r="R257" s="287" t="s">
        <v>75</v>
      </c>
      <c r="S257" s="287">
        <f t="shared" si="103"/>
        <v>0</v>
      </c>
      <c r="T257" s="332" t="e">
        <f>(O257+S257)/VLOOKUP(C257,$W$1:$X$1,2,0)</f>
        <v>#N/A</v>
      </c>
      <c r="U257" s="287" t="s">
        <v>75</v>
      </c>
      <c r="V257" s="333" t="b">
        <f t="shared" si="95"/>
        <v>1</v>
      </c>
      <c r="W257" s="317"/>
      <c r="X257" s="323"/>
      <c r="Y257" s="326"/>
      <c r="Z257" s="336"/>
      <c r="AB257" s="287">
        <f t="shared" si="83"/>
        <v>0</v>
      </c>
      <c r="AC257" s="287">
        <f t="shared" si="84"/>
        <v>0</v>
      </c>
      <c r="AD257" s="287">
        <f t="shared" si="85"/>
        <v>0</v>
      </c>
      <c r="AE257" s="287">
        <f t="shared" si="86"/>
        <v>0</v>
      </c>
      <c r="AF257" s="287"/>
      <c r="AG257" s="287"/>
      <c r="AH257" s="287"/>
      <c r="AI257" s="287"/>
      <c r="AJ257" s="287">
        <f t="shared" si="104"/>
        <v>0</v>
      </c>
      <c r="AK257" s="287"/>
      <c r="AL257" s="287"/>
      <c r="AM257" s="287"/>
      <c r="AN257" s="287">
        <f t="shared" si="96"/>
        <v>0</v>
      </c>
      <c r="AO257" s="332" t="str">
        <f>IF(ISERROR(AJ257/VLOOKUP(C257,$W$1:$X$1,2,0)),"",AJ257/VLOOKUP(C257,$W$1:$X$1,2,0))</f>
        <v/>
      </c>
      <c r="AP257" s="332" t="str">
        <f>IF(ISERROR(AN257/VLOOKUP(C257,$W$1:$X$1,2,0)),"",AN257/VLOOKUP(C257,$W$1:$X$1,2,0))</f>
        <v/>
      </c>
      <c r="AR257" s="287"/>
      <c r="AS257" s="287"/>
      <c r="AT257" s="287"/>
      <c r="AU257" s="288"/>
      <c r="AV257" s="287">
        <f t="shared" si="97"/>
        <v>0</v>
      </c>
      <c r="AW257" s="287">
        <f t="shared" si="98"/>
        <v>0</v>
      </c>
      <c r="AX257" s="287">
        <f t="shared" si="99"/>
        <v>0</v>
      </c>
      <c r="AY257" s="287">
        <f t="shared" si="100"/>
        <v>0</v>
      </c>
      <c r="AZ257" s="337"/>
      <c r="BA257" s="287"/>
      <c r="BB257" s="287"/>
      <c r="BC257" s="287"/>
      <c r="BD257" s="288"/>
      <c r="BE257" s="287">
        <f t="shared" si="101"/>
        <v>0</v>
      </c>
      <c r="BF257" s="287">
        <f t="shared" si="87"/>
        <v>0</v>
      </c>
      <c r="BG257" s="287">
        <f t="shared" si="88"/>
        <v>0</v>
      </c>
      <c r="BH257" s="287">
        <f t="shared" si="89"/>
        <v>0</v>
      </c>
      <c r="BJ257" s="337"/>
      <c r="DJ257" s="338"/>
    </row>
    <row r="258" spans="1:114" ht="12.75" customHeight="1" outlineLevel="1" x14ac:dyDescent="0.25">
      <c r="A258" s="328" t="str">
        <f t="shared" si="90"/>
        <v>Hotel NameDec-23</v>
      </c>
      <c r="B258" s="328" t="str">
        <f t="shared" si="91"/>
        <v>Hotel Name45273</v>
      </c>
      <c r="C258" s="329" t="s">
        <v>183</v>
      </c>
      <c r="D258" s="330" t="str">
        <f t="shared" si="92"/>
        <v>Dec-23</v>
      </c>
      <c r="E258" s="330" t="s">
        <v>53</v>
      </c>
      <c r="F258" s="330">
        <v>45273</v>
      </c>
      <c r="G258" s="331">
        <f t="shared" si="93"/>
        <v>4</v>
      </c>
      <c r="H258" s="287"/>
      <c r="I258" s="287"/>
      <c r="J258" s="287"/>
      <c r="K258" s="288">
        <f t="shared" si="94"/>
        <v>0</v>
      </c>
      <c r="L258" s="287"/>
      <c r="M258" s="287"/>
      <c r="N258" s="287"/>
      <c r="O258" s="288">
        <f t="shared" ref="O258:O321" si="105">SUM(L258:N258)-N258</f>
        <v>0</v>
      </c>
      <c r="P258" s="332" t="str">
        <f>IF(ISERROR(K258/VLOOKUP(C258,$W$1:$X$1,2,0)),"",K258/VLOOKUP(C258,$W$1:$X$1,2,0))</f>
        <v/>
      </c>
      <c r="Q258" s="332" t="str">
        <f>IF(ISERROR(O258/VLOOKUP(C258,$W$1:$X$1,2,0)),"",O258/VLOOKUP(C258,$W$1:$X$1,2,0))</f>
        <v/>
      </c>
      <c r="R258" s="287" t="s">
        <v>75</v>
      </c>
      <c r="S258" s="287">
        <f t="shared" si="103"/>
        <v>0</v>
      </c>
      <c r="T258" s="332" t="e">
        <f>(O258+S258)/VLOOKUP(C258,$W$1:$X$1,2,0)</f>
        <v>#N/A</v>
      </c>
      <c r="U258" s="287" t="s">
        <v>75</v>
      </c>
      <c r="V258" s="333" t="b">
        <f t="shared" si="95"/>
        <v>1</v>
      </c>
      <c r="W258" s="317"/>
      <c r="X258" s="323"/>
      <c r="Y258" s="326"/>
      <c r="Z258" s="336"/>
      <c r="AB258" s="287">
        <f t="shared" ref="AB258:AB321" si="106">L258-H258</f>
        <v>0</v>
      </c>
      <c r="AC258" s="287">
        <f t="shared" ref="AC258:AC321" si="107">M258-I258</f>
        <v>0</v>
      </c>
      <c r="AD258" s="287">
        <f t="shared" ref="AD258:AD321" si="108">N258-J258</f>
        <v>0</v>
      </c>
      <c r="AE258" s="287">
        <f t="shared" ref="AE258:AE321" si="109">O258-K258</f>
        <v>0</v>
      </c>
      <c r="AF258" s="287"/>
      <c r="AG258" s="287"/>
      <c r="AH258" s="287"/>
      <c r="AI258" s="287"/>
      <c r="AJ258" s="287">
        <f t="shared" si="104"/>
        <v>0</v>
      </c>
      <c r="AK258" s="287"/>
      <c r="AL258" s="287"/>
      <c r="AM258" s="287"/>
      <c r="AN258" s="287">
        <f t="shared" si="96"/>
        <v>0</v>
      </c>
      <c r="AO258" s="332" t="str">
        <f>IF(ISERROR(AJ258/VLOOKUP(C258,$W$1:$X$1,2,0)),"",AJ258/VLOOKUP(C258,$W$1:$X$1,2,0))</f>
        <v/>
      </c>
      <c r="AP258" s="332" t="str">
        <f>IF(ISERROR(AN258/VLOOKUP(C258,$W$1:$X$1,2,0)),"",AN258/VLOOKUP(C258,$W$1:$X$1,2,0))</f>
        <v/>
      </c>
      <c r="AR258" s="287"/>
      <c r="AS258" s="287"/>
      <c r="AT258" s="287"/>
      <c r="AU258" s="288"/>
      <c r="AV258" s="287">
        <f t="shared" si="97"/>
        <v>0</v>
      </c>
      <c r="AW258" s="287">
        <f t="shared" si="98"/>
        <v>0</v>
      </c>
      <c r="AX258" s="287">
        <f t="shared" si="99"/>
        <v>0</v>
      </c>
      <c r="AY258" s="287">
        <f t="shared" si="100"/>
        <v>0</v>
      </c>
      <c r="AZ258" s="337"/>
      <c r="BA258" s="287"/>
      <c r="BB258" s="287"/>
      <c r="BC258" s="287"/>
      <c r="BD258" s="288"/>
      <c r="BE258" s="287">
        <f t="shared" si="101"/>
        <v>0</v>
      </c>
      <c r="BF258" s="287">
        <f t="shared" ref="BF258:BF321" si="110">M258-BB258</f>
        <v>0</v>
      </c>
      <c r="BG258" s="287">
        <f t="shared" ref="BG258:BG321" si="111">N258-BC258</f>
        <v>0</v>
      </c>
      <c r="BH258" s="287">
        <f t="shared" ref="BH258:BH321" si="112">O258-BD258</f>
        <v>0</v>
      </c>
      <c r="BJ258" s="337"/>
      <c r="DJ258" s="338"/>
    </row>
    <row r="259" spans="1:114" ht="12.75" customHeight="1" outlineLevel="1" x14ac:dyDescent="0.25">
      <c r="A259" s="328" t="str">
        <f t="shared" ref="A259:A322" si="113">C259&amp;D259</f>
        <v>Hotel NameDec-23</v>
      </c>
      <c r="B259" s="328" t="str">
        <f t="shared" ref="B259:B322" si="114">C259&amp;F259</f>
        <v>Hotel Name45274</v>
      </c>
      <c r="C259" s="329" t="s">
        <v>183</v>
      </c>
      <c r="D259" s="330" t="str">
        <f t="shared" ref="D259:D322" si="115">TEXT(F259,"mmm")&amp;"-"&amp;RIGHT(YEAR(F259),2)</f>
        <v>Dec-23</v>
      </c>
      <c r="E259" s="330" t="s">
        <v>53</v>
      </c>
      <c r="F259" s="330">
        <v>45274</v>
      </c>
      <c r="G259" s="331">
        <f t="shared" ref="G259:G322" si="116">WEEKDAY(F259)</f>
        <v>5</v>
      </c>
      <c r="H259" s="287"/>
      <c r="I259" s="287"/>
      <c r="J259" s="287"/>
      <c r="K259" s="288">
        <f>SUM(H259:J259)-J259</f>
        <v>0</v>
      </c>
      <c r="L259" s="287"/>
      <c r="M259" s="287"/>
      <c r="N259" s="287"/>
      <c r="O259" s="288">
        <f t="shared" si="105"/>
        <v>0</v>
      </c>
      <c r="P259" s="332" t="str">
        <f>IF(ISERROR(K259/VLOOKUP(C259,$W$1:$X$1,2,0)),"",K259/VLOOKUP(C259,$W$1:$X$1,2,0))</f>
        <v/>
      </c>
      <c r="Q259" s="332" t="str">
        <f>IF(ISERROR(O259/VLOOKUP(C259,$W$1:$X$1,2,0)),"",O259/VLOOKUP(C259,$W$1:$X$1,2,0))</f>
        <v/>
      </c>
      <c r="R259" s="287" t="s">
        <v>76</v>
      </c>
      <c r="S259" s="287">
        <f t="shared" si="103"/>
        <v>0</v>
      </c>
      <c r="T259" s="332" t="e">
        <f>(O259+S259)/VLOOKUP(C259,$W$1:$X$1,2,0)</f>
        <v>#N/A</v>
      </c>
      <c r="U259" s="287" t="s">
        <v>75</v>
      </c>
      <c r="V259" s="333" t="b">
        <f t="shared" ref="V259:V322" si="117">U259=R259</f>
        <v>0</v>
      </c>
      <c r="W259" s="317"/>
      <c r="X259" s="323"/>
      <c r="Y259" s="326"/>
      <c r="Z259" s="336"/>
      <c r="AB259" s="287">
        <f t="shared" si="106"/>
        <v>0</v>
      </c>
      <c r="AC259" s="287">
        <f t="shared" si="107"/>
        <v>0</v>
      </c>
      <c r="AD259" s="287">
        <f t="shared" si="108"/>
        <v>0</v>
      </c>
      <c r="AE259" s="287">
        <f t="shared" si="109"/>
        <v>0</v>
      </c>
      <c r="AF259" s="287"/>
      <c r="AG259" s="287"/>
      <c r="AH259" s="287"/>
      <c r="AI259" s="287"/>
      <c r="AJ259" s="287">
        <f t="shared" ref="AJ259:AJ312" si="118">SUM(AG259:AI259)-AI259</f>
        <v>0</v>
      </c>
      <c r="AK259" s="287"/>
      <c r="AL259" s="287"/>
      <c r="AM259" s="287"/>
      <c r="AN259" s="287">
        <f t="shared" ref="AN259:AN322" si="119">SUM(AK259:AM259)-AM259</f>
        <v>0</v>
      </c>
      <c r="AO259" s="332" t="str">
        <f>IF(ISERROR(AJ259/VLOOKUP(C259,$W$1:$X$1,2,0)),"",AJ259/VLOOKUP(C259,$W$1:$X$1,2,0))</f>
        <v/>
      </c>
      <c r="AP259" s="332" t="str">
        <f>IF(ISERROR(AN259/VLOOKUP(C259,$W$1:$X$1,2,0)),"",AN259/VLOOKUP(C259,$W$1:$X$1,2,0))</f>
        <v/>
      </c>
      <c r="AR259" s="287"/>
      <c r="AS259" s="287"/>
      <c r="AT259" s="287"/>
      <c r="AU259" s="288"/>
      <c r="AV259" s="287">
        <f t="shared" ref="AV259:AV322" si="120">H259-AR259</f>
        <v>0</v>
      </c>
      <c r="AW259" s="287">
        <f t="shared" ref="AW259:AW322" si="121">I259-AS259</f>
        <v>0</v>
      </c>
      <c r="AX259" s="287">
        <f t="shared" ref="AX259:AX322" si="122">J259-AT259</f>
        <v>0</v>
      </c>
      <c r="AY259" s="287">
        <f t="shared" ref="AY259:AY322" si="123">K259-AU259</f>
        <v>0</v>
      </c>
      <c r="AZ259" s="337"/>
      <c r="BA259" s="287"/>
      <c r="BB259" s="287"/>
      <c r="BC259" s="287"/>
      <c r="BD259" s="288"/>
      <c r="BE259" s="287">
        <f t="shared" ref="BE259:BE322" si="124">L259-BA259</f>
        <v>0</v>
      </c>
      <c r="BF259" s="287">
        <f t="shared" si="110"/>
        <v>0</v>
      </c>
      <c r="BG259" s="287">
        <f t="shared" si="111"/>
        <v>0</v>
      </c>
      <c r="BH259" s="287">
        <f t="shared" si="112"/>
        <v>0</v>
      </c>
      <c r="BJ259" s="337"/>
      <c r="DJ259" s="338"/>
    </row>
    <row r="260" spans="1:114" ht="12.75" customHeight="1" outlineLevel="1" x14ac:dyDescent="0.25">
      <c r="A260" s="328" t="str">
        <f t="shared" si="113"/>
        <v>Hotel NameDec-23</v>
      </c>
      <c r="B260" s="328" t="str">
        <f t="shared" si="114"/>
        <v>Hotel Name45275</v>
      </c>
      <c r="C260" s="329" t="s">
        <v>183</v>
      </c>
      <c r="D260" s="330" t="str">
        <f t="shared" si="115"/>
        <v>Dec-23</v>
      </c>
      <c r="E260" s="330" t="s">
        <v>53</v>
      </c>
      <c r="F260" s="330">
        <v>45275</v>
      </c>
      <c r="G260" s="331">
        <f t="shared" si="116"/>
        <v>6</v>
      </c>
      <c r="H260" s="287"/>
      <c r="I260" s="287"/>
      <c r="J260" s="287"/>
      <c r="K260" s="288">
        <f>SUM(H260:J260)-J260</f>
        <v>0</v>
      </c>
      <c r="L260" s="287"/>
      <c r="M260" s="287"/>
      <c r="N260" s="287"/>
      <c r="O260" s="288">
        <f t="shared" si="105"/>
        <v>0</v>
      </c>
      <c r="P260" s="332" t="str">
        <f>IF(ISERROR(K260/VLOOKUP(C260,$W$1:$X$1,2,0)),"",K260/VLOOKUP(C260,$W$1:$X$1,2,0))</f>
        <v/>
      </c>
      <c r="Q260" s="332" t="str">
        <f>IF(ISERROR(O260/VLOOKUP(C260,$W$1:$X$1,2,0)),"",O260/VLOOKUP(C260,$W$1:$X$1,2,0))</f>
        <v/>
      </c>
      <c r="R260" s="287" t="s">
        <v>76</v>
      </c>
      <c r="S260" s="287">
        <f t="shared" si="103"/>
        <v>0</v>
      </c>
      <c r="T260" s="332" t="e">
        <f>(O260+S260)/VLOOKUP(C260,$W$1:$X$1,2,0)</f>
        <v>#N/A</v>
      </c>
      <c r="U260" s="287" t="s">
        <v>75</v>
      </c>
      <c r="V260" s="333" t="b">
        <f t="shared" si="117"/>
        <v>0</v>
      </c>
      <c r="W260" s="317"/>
      <c r="X260" s="323"/>
      <c r="Y260" s="326"/>
      <c r="Z260" s="336"/>
      <c r="AB260" s="287">
        <f t="shared" si="106"/>
        <v>0</v>
      </c>
      <c r="AC260" s="287">
        <f t="shared" si="107"/>
        <v>0</v>
      </c>
      <c r="AD260" s="287">
        <f t="shared" si="108"/>
        <v>0</v>
      </c>
      <c r="AE260" s="287">
        <f t="shared" si="109"/>
        <v>0</v>
      </c>
      <c r="AF260" s="287"/>
      <c r="AG260" s="287"/>
      <c r="AH260" s="287"/>
      <c r="AI260" s="287"/>
      <c r="AJ260" s="287">
        <f t="shared" si="118"/>
        <v>0</v>
      </c>
      <c r="AK260" s="287"/>
      <c r="AL260" s="287"/>
      <c r="AM260" s="287"/>
      <c r="AN260" s="287">
        <f t="shared" si="119"/>
        <v>0</v>
      </c>
      <c r="AO260" s="332" t="str">
        <f>IF(ISERROR(AJ260/VLOOKUP(C260,$W$1:$X$1,2,0)),"",AJ260/VLOOKUP(C260,$W$1:$X$1,2,0))</f>
        <v/>
      </c>
      <c r="AP260" s="332" t="str">
        <f>IF(ISERROR(AN260/VLOOKUP(C260,$W$1:$X$1,2,0)),"",AN260/VLOOKUP(C260,$W$1:$X$1,2,0))</f>
        <v/>
      </c>
      <c r="AR260" s="287"/>
      <c r="AS260" s="287"/>
      <c r="AT260" s="287"/>
      <c r="AU260" s="288"/>
      <c r="AV260" s="287">
        <f t="shared" si="120"/>
        <v>0</v>
      </c>
      <c r="AW260" s="287">
        <f t="shared" si="121"/>
        <v>0</v>
      </c>
      <c r="AX260" s="287">
        <f t="shared" si="122"/>
        <v>0</v>
      </c>
      <c r="AY260" s="287">
        <f t="shared" si="123"/>
        <v>0</v>
      </c>
      <c r="AZ260" s="337"/>
      <c r="BA260" s="287"/>
      <c r="BB260" s="287"/>
      <c r="BC260" s="287"/>
      <c r="BD260" s="288"/>
      <c r="BE260" s="287">
        <f t="shared" si="124"/>
        <v>0</v>
      </c>
      <c r="BF260" s="287">
        <f t="shared" si="110"/>
        <v>0</v>
      </c>
      <c r="BG260" s="287">
        <f t="shared" si="111"/>
        <v>0</v>
      </c>
      <c r="BH260" s="287">
        <f t="shared" si="112"/>
        <v>0</v>
      </c>
      <c r="BJ260" s="337"/>
      <c r="DJ260" s="338"/>
    </row>
    <row r="261" spans="1:114" ht="12.75" customHeight="1" outlineLevel="1" x14ac:dyDescent="0.25">
      <c r="A261" s="328" t="str">
        <f t="shared" si="113"/>
        <v>Hotel NameDec-23</v>
      </c>
      <c r="B261" s="328" t="str">
        <f t="shared" si="114"/>
        <v>Hotel Name45276</v>
      </c>
      <c r="C261" s="329" t="s">
        <v>183</v>
      </c>
      <c r="D261" s="330" t="str">
        <f t="shared" si="115"/>
        <v>Dec-23</v>
      </c>
      <c r="E261" s="330" t="s">
        <v>53</v>
      </c>
      <c r="F261" s="330">
        <v>45276</v>
      </c>
      <c r="G261" s="331">
        <f t="shared" si="116"/>
        <v>7</v>
      </c>
      <c r="H261" s="287"/>
      <c r="I261" s="287"/>
      <c r="J261" s="287"/>
      <c r="K261" s="288">
        <f>SUM(H261:J261)-J261</f>
        <v>0</v>
      </c>
      <c r="L261" s="287"/>
      <c r="M261" s="287"/>
      <c r="N261" s="287"/>
      <c r="O261" s="288">
        <f t="shared" si="105"/>
        <v>0</v>
      </c>
      <c r="P261" s="332" t="str">
        <f>IF(ISERROR(K261/VLOOKUP(C261,$W$1:$X$1,2,0)),"",K261/VLOOKUP(C261,$W$1:$X$1,2,0))</f>
        <v/>
      </c>
      <c r="Q261" s="332" t="str">
        <f>IF(ISERROR(O261/VLOOKUP(C261,$W$1:$X$1,2,0)),"",O261/VLOOKUP(C261,$W$1:$X$1,2,0))</f>
        <v/>
      </c>
      <c r="R261" s="287" t="s">
        <v>75</v>
      </c>
      <c r="S261" s="287">
        <f t="shared" si="103"/>
        <v>0</v>
      </c>
      <c r="T261" s="332" t="e">
        <f>(O261+S261)/VLOOKUP(C261,$W$1:$X$1,2,0)</f>
        <v>#N/A</v>
      </c>
      <c r="U261" s="287" t="s">
        <v>75</v>
      </c>
      <c r="V261" s="333" t="b">
        <f t="shared" si="117"/>
        <v>1</v>
      </c>
      <c r="W261" s="317"/>
      <c r="X261" s="323"/>
      <c r="Y261" s="326"/>
      <c r="Z261" s="336"/>
      <c r="AB261" s="287">
        <f t="shared" si="106"/>
        <v>0</v>
      </c>
      <c r="AC261" s="287">
        <f t="shared" si="107"/>
        <v>0</v>
      </c>
      <c r="AD261" s="287">
        <f t="shared" si="108"/>
        <v>0</v>
      </c>
      <c r="AE261" s="287">
        <f t="shared" si="109"/>
        <v>0</v>
      </c>
      <c r="AF261" s="287"/>
      <c r="AG261" s="287"/>
      <c r="AH261" s="287"/>
      <c r="AI261" s="287"/>
      <c r="AJ261" s="287">
        <f t="shared" si="118"/>
        <v>0</v>
      </c>
      <c r="AK261" s="287"/>
      <c r="AL261" s="287"/>
      <c r="AM261" s="287"/>
      <c r="AN261" s="287">
        <f t="shared" si="119"/>
        <v>0</v>
      </c>
      <c r="AO261" s="332" t="str">
        <f>IF(ISERROR(AJ261/VLOOKUP(C261,$W$1:$X$1,2,0)),"",AJ261/VLOOKUP(C261,$W$1:$X$1,2,0))</f>
        <v/>
      </c>
      <c r="AP261" s="332" t="str">
        <f>IF(ISERROR(AN261/VLOOKUP(C261,$W$1:$X$1,2,0)),"",AN261/VLOOKUP(C261,$W$1:$X$1,2,0))</f>
        <v/>
      </c>
      <c r="AR261" s="287"/>
      <c r="AS261" s="287"/>
      <c r="AT261" s="287"/>
      <c r="AU261" s="288"/>
      <c r="AV261" s="287">
        <f t="shared" si="120"/>
        <v>0</v>
      </c>
      <c r="AW261" s="287">
        <f t="shared" si="121"/>
        <v>0</v>
      </c>
      <c r="AX261" s="287">
        <f t="shared" si="122"/>
        <v>0</v>
      </c>
      <c r="AY261" s="287">
        <f t="shared" si="123"/>
        <v>0</v>
      </c>
      <c r="AZ261" s="337"/>
      <c r="BA261" s="287"/>
      <c r="BB261" s="287"/>
      <c r="BC261" s="287"/>
      <c r="BD261" s="288"/>
      <c r="BE261" s="287">
        <f t="shared" si="124"/>
        <v>0</v>
      </c>
      <c r="BF261" s="287">
        <f t="shared" si="110"/>
        <v>0</v>
      </c>
      <c r="BG261" s="287">
        <f t="shared" si="111"/>
        <v>0</v>
      </c>
      <c r="BH261" s="287">
        <f t="shared" si="112"/>
        <v>0</v>
      </c>
      <c r="BJ261" s="337"/>
      <c r="DJ261" s="338"/>
    </row>
    <row r="262" spans="1:114" ht="12.75" customHeight="1" outlineLevel="1" x14ac:dyDescent="0.25">
      <c r="A262" s="328" t="str">
        <f t="shared" si="113"/>
        <v>Hotel NameDec-23</v>
      </c>
      <c r="B262" s="328" t="str">
        <f t="shared" si="114"/>
        <v>Hotel Name45277</v>
      </c>
      <c r="C262" s="329" t="s">
        <v>183</v>
      </c>
      <c r="D262" s="330" t="str">
        <f t="shared" si="115"/>
        <v>Dec-23</v>
      </c>
      <c r="E262" s="330" t="s">
        <v>53</v>
      </c>
      <c r="F262" s="330">
        <v>45277</v>
      </c>
      <c r="G262" s="331">
        <f t="shared" si="116"/>
        <v>1</v>
      </c>
      <c r="H262" s="287"/>
      <c r="I262" s="287"/>
      <c r="J262" s="287"/>
      <c r="K262" s="288">
        <f>SUM(H262:J262)-J262</f>
        <v>0</v>
      </c>
      <c r="L262" s="287"/>
      <c r="M262" s="287"/>
      <c r="N262" s="287"/>
      <c r="O262" s="288">
        <f t="shared" si="105"/>
        <v>0</v>
      </c>
      <c r="P262" s="332" t="str">
        <f>IF(ISERROR(K262/VLOOKUP(C262,$W$1:$X$1,2,0)),"",K262/VLOOKUP(C262,$W$1:$X$1,2,0))</f>
        <v/>
      </c>
      <c r="Q262" s="332" t="str">
        <f>IF(ISERROR(O262/VLOOKUP(C262,$W$1:$X$1,2,0)),"",O262/VLOOKUP(C262,$W$1:$X$1,2,0))</f>
        <v/>
      </c>
      <c r="R262" s="287" t="s">
        <v>75</v>
      </c>
      <c r="S262" s="287">
        <f t="shared" si="103"/>
        <v>0</v>
      </c>
      <c r="T262" s="332" t="e">
        <f>(O262+S262)/VLOOKUP(C262,$W$1:$X$1,2,0)</f>
        <v>#N/A</v>
      </c>
      <c r="U262" s="287" t="s">
        <v>75</v>
      </c>
      <c r="V262" s="333" t="b">
        <f t="shared" si="117"/>
        <v>1</v>
      </c>
      <c r="W262" s="317"/>
      <c r="X262" s="323"/>
      <c r="Y262" s="326"/>
      <c r="Z262" s="336"/>
      <c r="AB262" s="287">
        <f t="shared" si="106"/>
        <v>0</v>
      </c>
      <c r="AC262" s="287">
        <f t="shared" si="107"/>
        <v>0</v>
      </c>
      <c r="AD262" s="287">
        <f t="shared" si="108"/>
        <v>0</v>
      </c>
      <c r="AE262" s="287">
        <f t="shared" si="109"/>
        <v>0</v>
      </c>
      <c r="AF262" s="287"/>
      <c r="AG262" s="287"/>
      <c r="AH262" s="287"/>
      <c r="AI262" s="287"/>
      <c r="AJ262" s="287">
        <f t="shared" si="118"/>
        <v>0</v>
      </c>
      <c r="AK262" s="287"/>
      <c r="AL262" s="287"/>
      <c r="AM262" s="287"/>
      <c r="AN262" s="287">
        <f t="shared" si="119"/>
        <v>0</v>
      </c>
      <c r="AO262" s="332" t="str">
        <f>IF(ISERROR(AJ262/VLOOKUP(C262,$W$1:$X$1,2,0)),"",AJ262/VLOOKUP(C262,$W$1:$X$1,2,0))</f>
        <v/>
      </c>
      <c r="AP262" s="332" t="str">
        <f>IF(ISERROR(AN262/VLOOKUP(C262,$W$1:$X$1,2,0)),"",AN262/VLOOKUP(C262,$W$1:$X$1,2,0))</f>
        <v/>
      </c>
      <c r="AR262" s="287"/>
      <c r="AS262" s="287"/>
      <c r="AT262" s="287"/>
      <c r="AU262" s="288"/>
      <c r="AV262" s="287">
        <f t="shared" si="120"/>
        <v>0</v>
      </c>
      <c r="AW262" s="287">
        <f t="shared" si="121"/>
        <v>0</v>
      </c>
      <c r="AX262" s="287">
        <f t="shared" si="122"/>
        <v>0</v>
      </c>
      <c r="AY262" s="287">
        <f t="shared" si="123"/>
        <v>0</v>
      </c>
      <c r="AZ262" s="337"/>
      <c r="BA262" s="287"/>
      <c r="BB262" s="287"/>
      <c r="BC262" s="287"/>
      <c r="BD262" s="288"/>
      <c r="BE262" s="287">
        <f t="shared" si="124"/>
        <v>0</v>
      </c>
      <c r="BF262" s="287">
        <f t="shared" si="110"/>
        <v>0</v>
      </c>
      <c r="BG262" s="287">
        <f t="shared" si="111"/>
        <v>0</v>
      </c>
      <c r="BH262" s="287">
        <f t="shared" si="112"/>
        <v>0</v>
      </c>
      <c r="BJ262" s="337"/>
      <c r="DJ262" s="338"/>
    </row>
    <row r="263" spans="1:114" ht="12.75" customHeight="1" outlineLevel="1" x14ac:dyDescent="0.25">
      <c r="A263" s="328" t="str">
        <f t="shared" si="113"/>
        <v>Hotel NameDec-23</v>
      </c>
      <c r="B263" s="328" t="str">
        <f t="shared" si="114"/>
        <v>Hotel Name45278</v>
      </c>
      <c r="C263" s="329" t="s">
        <v>183</v>
      </c>
      <c r="D263" s="330" t="str">
        <f t="shared" si="115"/>
        <v>Dec-23</v>
      </c>
      <c r="E263" s="330" t="s">
        <v>53</v>
      </c>
      <c r="F263" s="330">
        <v>45278</v>
      </c>
      <c r="G263" s="331">
        <f t="shared" si="116"/>
        <v>2</v>
      </c>
      <c r="H263" s="287"/>
      <c r="I263" s="287"/>
      <c r="J263" s="287"/>
      <c r="K263" s="288">
        <f t="shared" ref="K263:K284" si="125">SUM(H263:J263)-J263</f>
        <v>0</v>
      </c>
      <c r="L263" s="287"/>
      <c r="M263" s="287"/>
      <c r="N263" s="287"/>
      <c r="O263" s="288">
        <f t="shared" si="105"/>
        <v>0</v>
      </c>
      <c r="P263" s="332" t="str">
        <f>IF(ISERROR(K263/VLOOKUP(C263,$W$1:$X$1,2,0)),"",K263/VLOOKUP(C263,$W$1:$X$1,2,0))</f>
        <v/>
      </c>
      <c r="Q263" s="332" t="str">
        <f>IF(ISERROR(O263/VLOOKUP(C263,$W$1:$X$1,2,0)),"",O263/VLOOKUP(C263,$W$1:$X$1,2,0))</f>
        <v/>
      </c>
      <c r="R263" s="287" t="s">
        <v>75</v>
      </c>
      <c r="S263" s="287">
        <f t="shared" si="103"/>
        <v>0</v>
      </c>
      <c r="T263" s="332" t="e">
        <f>(O263+S263)/VLOOKUP(C263,$W$1:$X$1,2,0)</f>
        <v>#N/A</v>
      </c>
      <c r="U263" s="287" t="s">
        <v>75</v>
      </c>
      <c r="V263" s="333" t="b">
        <f t="shared" si="117"/>
        <v>1</v>
      </c>
      <c r="W263" s="317"/>
      <c r="X263" s="323"/>
      <c r="Y263" s="326"/>
      <c r="Z263" s="336"/>
      <c r="AB263" s="287">
        <f t="shared" si="106"/>
        <v>0</v>
      </c>
      <c r="AC263" s="287">
        <f t="shared" si="107"/>
        <v>0</v>
      </c>
      <c r="AD263" s="287">
        <f t="shared" si="108"/>
        <v>0</v>
      </c>
      <c r="AE263" s="287">
        <f t="shared" si="109"/>
        <v>0</v>
      </c>
      <c r="AF263" s="287"/>
      <c r="AG263" s="287"/>
      <c r="AH263" s="287"/>
      <c r="AI263" s="287"/>
      <c r="AJ263" s="287">
        <f t="shared" si="118"/>
        <v>0</v>
      </c>
      <c r="AK263" s="287"/>
      <c r="AL263" s="287"/>
      <c r="AM263" s="287"/>
      <c r="AN263" s="287">
        <f t="shared" si="119"/>
        <v>0</v>
      </c>
      <c r="AO263" s="332" t="str">
        <f>IF(ISERROR(AJ263/VLOOKUP(C263,$W$1:$X$1,2,0)),"",AJ263/VLOOKUP(C263,$W$1:$X$1,2,0))</f>
        <v/>
      </c>
      <c r="AP263" s="332" t="str">
        <f>IF(ISERROR(AN263/VLOOKUP(C263,$W$1:$X$1,2,0)),"",AN263/VLOOKUP(C263,$W$1:$X$1,2,0))</f>
        <v/>
      </c>
      <c r="AR263" s="287"/>
      <c r="AS263" s="287"/>
      <c r="AT263" s="287"/>
      <c r="AU263" s="288"/>
      <c r="AV263" s="287">
        <f t="shared" si="120"/>
        <v>0</v>
      </c>
      <c r="AW263" s="287">
        <f t="shared" si="121"/>
        <v>0</v>
      </c>
      <c r="AX263" s="287">
        <f t="shared" si="122"/>
        <v>0</v>
      </c>
      <c r="AY263" s="287">
        <f t="shared" si="123"/>
        <v>0</v>
      </c>
      <c r="AZ263" s="337"/>
      <c r="BA263" s="287"/>
      <c r="BB263" s="287"/>
      <c r="BC263" s="287"/>
      <c r="BD263" s="288"/>
      <c r="BE263" s="287">
        <f t="shared" si="124"/>
        <v>0</v>
      </c>
      <c r="BF263" s="287">
        <f t="shared" si="110"/>
        <v>0</v>
      </c>
      <c r="BG263" s="287">
        <f t="shared" si="111"/>
        <v>0</v>
      </c>
      <c r="BH263" s="287">
        <f t="shared" si="112"/>
        <v>0</v>
      </c>
      <c r="BJ263" s="337"/>
      <c r="DJ263" s="338"/>
    </row>
    <row r="264" spans="1:114" ht="12.75" customHeight="1" outlineLevel="1" x14ac:dyDescent="0.25">
      <c r="A264" s="328" t="str">
        <f t="shared" si="113"/>
        <v>Hotel NameDec-23</v>
      </c>
      <c r="B264" s="328" t="str">
        <f t="shared" si="114"/>
        <v>Hotel Name45279</v>
      </c>
      <c r="C264" s="329" t="s">
        <v>183</v>
      </c>
      <c r="D264" s="330" t="str">
        <f t="shared" si="115"/>
        <v>Dec-23</v>
      </c>
      <c r="E264" s="330" t="s">
        <v>53</v>
      </c>
      <c r="F264" s="330">
        <v>45279</v>
      </c>
      <c r="G264" s="331">
        <f t="shared" si="116"/>
        <v>3</v>
      </c>
      <c r="H264" s="287"/>
      <c r="I264" s="287"/>
      <c r="J264" s="287"/>
      <c r="K264" s="288">
        <f t="shared" si="125"/>
        <v>0</v>
      </c>
      <c r="L264" s="287"/>
      <c r="M264" s="287"/>
      <c r="N264" s="287"/>
      <c r="O264" s="288">
        <f t="shared" si="105"/>
        <v>0</v>
      </c>
      <c r="P264" s="332" t="str">
        <f>IF(ISERROR(K264/VLOOKUP(C264,$W$1:$X$1,2,0)),"",K264/VLOOKUP(C264,$W$1:$X$1,2,0))</f>
        <v/>
      </c>
      <c r="Q264" s="332" t="str">
        <f>IF(ISERROR(O264/VLOOKUP(C264,$W$1:$X$1,2,0)),"",O264/VLOOKUP(C264,$W$1:$X$1,2,0))</f>
        <v/>
      </c>
      <c r="R264" s="287" t="s">
        <v>75</v>
      </c>
      <c r="S264" s="287">
        <f t="shared" si="103"/>
        <v>0</v>
      </c>
      <c r="T264" s="332" t="e">
        <f>(O264+S264)/VLOOKUP(C264,$W$1:$X$1,2,0)</f>
        <v>#N/A</v>
      </c>
      <c r="U264" s="287" t="s">
        <v>75</v>
      </c>
      <c r="V264" s="333" t="b">
        <f t="shared" si="117"/>
        <v>1</v>
      </c>
      <c r="W264" s="317"/>
      <c r="X264" s="323"/>
      <c r="Y264" s="326"/>
      <c r="Z264" s="336"/>
      <c r="AB264" s="287">
        <f t="shared" si="106"/>
        <v>0</v>
      </c>
      <c r="AC264" s="287">
        <f t="shared" si="107"/>
        <v>0</v>
      </c>
      <c r="AD264" s="287">
        <f t="shared" si="108"/>
        <v>0</v>
      </c>
      <c r="AE264" s="287">
        <f t="shared" si="109"/>
        <v>0</v>
      </c>
      <c r="AF264" s="287"/>
      <c r="AG264" s="287"/>
      <c r="AH264" s="287"/>
      <c r="AI264" s="287"/>
      <c r="AJ264" s="287">
        <f t="shared" si="118"/>
        <v>0</v>
      </c>
      <c r="AK264" s="287"/>
      <c r="AL264" s="287"/>
      <c r="AM264" s="287"/>
      <c r="AN264" s="287">
        <f t="shared" si="119"/>
        <v>0</v>
      </c>
      <c r="AO264" s="332" t="str">
        <f>IF(ISERROR(AJ264/VLOOKUP(C264,$W$1:$X$1,2,0)),"",AJ264/VLOOKUP(C264,$W$1:$X$1,2,0))</f>
        <v/>
      </c>
      <c r="AP264" s="332" t="str">
        <f>IF(ISERROR(AN264/VLOOKUP(C264,$W$1:$X$1,2,0)),"",AN264/VLOOKUP(C264,$W$1:$X$1,2,0))</f>
        <v/>
      </c>
      <c r="AR264" s="287"/>
      <c r="AS264" s="287"/>
      <c r="AT264" s="287"/>
      <c r="AU264" s="288"/>
      <c r="AV264" s="287">
        <f t="shared" si="120"/>
        <v>0</v>
      </c>
      <c r="AW264" s="287">
        <f t="shared" si="121"/>
        <v>0</v>
      </c>
      <c r="AX264" s="287">
        <f t="shared" si="122"/>
        <v>0</v>
      </c>
      <c r="AY264" s="287">
        <f t="shared" si="123"/>
        <v>0</v>
      </c>
      <c r="AZ264" s="337"/>
      <c r="BA264" s="287"/>
      <c r="BB264" s="287"/>
      <c r="BC264" s="287"/>
      <c r="BD264" s="288"/>
      <c r="BE264" s="287">
        <f t="shared" si="124"/>
        <v>0</v>
      </c>
      <c r="BF264" s="287">
        <f t="shared" si="110"/>
        <v>0</v>
      </c>
      <c r="BG264" s="287">
        <f t="shared" si="111"/>
        <v>0</v>
      </c>
      <c r="BH264" s="287">
        <f t="shared" si="112"/>
        <v>0</v>
      </c>
      <c r="BJ264" s="337"/>
      <c r="DJ264" s="338"/>
    </row>
    <row r="265" spans="1:114" ht="12.75" customHeight="1" outlineLevel="1" x14ac:dyDescent="0.25">
      <c r="A265" s="328" t="str">
        <f t="shared" si="113"/>
        <v>Hotel NameDec-23</v>
      </c>
      <c r="B265" s="328" t="str">
        <f t="shared" si="114"/>
        <v>Hotel Name45280</v>
      </c>
      <c r="C265" s="329" t="s">
        <v>183</v>
      </c>
      <c r="D265" s="330" t="str">
        <f t="shared" si="115"/>
        <v>Dec-23</v>
      </c>
      <c r="E265" s="330" t="s">
        <v>53</v>
      </c>
      <c r="F265" s="330">
        <v>45280</v>
      </c>
      <c r="G265" s="331">
        <f t="shared" si="116"/>
        <v>4</v>
      </c>
      <c r="H265" s="287"/>
      <c r="I265" s="287"/>
      <c r="J265" s="287"/>
      <c r="K265" s="288">
        <f t="shared" si="125"/>
        <v>0</v>
      </c>
      <c r="L265" s="287"/>
      <c r="M265" s="287"/>
      <c r="N265" s="287"/>
      <c r="O265" s="288">
        <f t="shared" si="105"/>
        <v>0</v>
      </c>
      <c r="P265" s="332" t="str">
        <f>IF(ISERROR(K265/VLOOKUP(C265,$W$1:$X$1,2,0)),"",K265/VLOOKUP(C265,$W$1:$X$1,2,0))</f>
        <v/>
      </c>
      <c r="Q265" s="332" t="str">
        <f>IF(ISERROR(O265/VLOOKUP(C265,$W$1:$X$1,2,0)),"",O265/VLOOKUP(C265,$W$1:$X$1,2,0))</f>
        <v/>
      </c>
      <c r="R265" s="287" t="s">
        <v>75</v>
      </c>
      <c r="S265" s="287">
        <f t="shared" si="103"/>
        <v>0</v>
      </c>
      <c r="T265" s="332" t="e">
        <f>(O265+S265)/VLOOKUP(C265,$W$1:$X$1,2,0)</f>
        <v>#N/A</v>
      </c>
      <c r="U265" s="287" t="s">
        <v>75</v>
      </c>
      <c r="V265" s="333" t="b">
        <f t="shared" si="117"/>
        <v>1</v>
      </c>
      <c r="W265" s="317"/>
      <c r="X265" s="323"/>
      <c r="Y265" s="326"/>
      <c r="Z265" s="336"/>
      <c r="AB265" s="287">
        <f t="shared" si="106"/>
        <v>0</v>
      </c>
      <c r="AC265" s="287">
        <f t="shared" si="107"/>
        <v>0</v>
      </c>
      <c r="AD265" s="287">
        <f t="shared" si="108"/>
        <v>0</v>
      </c>
      <c r="AE265" s="287">
        <f t="shared" si="109"/>
        <v>0</v>
      </c>
      <c r="AF265" s="287"/>
      <c r="AG265" s="287"/>
      <c r="AH265" s="287"/>
      <c r="AI265" s="287"/>
      <c r="AJ265" s="287">
        <f t="shared" si="118"/>
        <v>0</v>
      </c>
      <c r="AK265" s="287"/>
      <c r="AL265" s="287"/>
      <c r="AM265" s="287"/>
      <c r="AN265" s="287">
        <f t="shared" si="119"/>
        <v>0</v>
      </c>
      <c r="AO265" s="332" t="str">
        <f>IF(ISERROR(AJ265/VLOOKUP(C265,$W$1:$X$1,2,0)),"",AJ265/VLOOKUP(C265,$W$1:$X$1,2,0))</f>
        <v/>
      </c>
      <c r="AP265" s="332" t="str">
        <f>IF(ISERROR(AN265/VLOOKUP(C265,$W$1:$X$1,2,0)),"",AN265/VLOOKUP(C265,$W$1:$X$1,2,0))</f>
        <v/>
      </c>
      <c r="AR265" s="287"/>
      <c r="AS265" s="287"/>
      <c r="AT265" s="287"/>
      <c r="AU265" s="288"/>
      <c r="AV265" s="287">
        <f t="shared" si="120"/>
        <v>0</v>
      </c>
      <c r="AW265" s="287">
        <f t="shared" si="121"/>
        <v>0</v>
      </c>
      <c r="AX265" s="287">
        <f t="shared" si="122"/>
        <v>0</v>
      </c>
      <c r="AY265" s="287">
        <f t="shared" si="123"/>
        <v>0</v>
      </c>
      <c r="AZ265" s="337"/>
      <c r="BA265" s="287"/>
      <c r="BB265" s="287"/>
      <c r="BC265" s="287"/>
      <c r="BD265" s="288"/>
      <c r="BE265" s="287">
        <f t="shared" si="124"/>
        <v>0</v>
      </c>
      <c r="BF265" s="287">
        <f t="shared" si="110"/>
        <v>0</v>
      </c>
      <c r="BG265" s="287">
        <f t="shared" si="111"/>
        <v>0</v>
      </c>
      <c r="BH265" s="287">
        <f t="shared" si="112"/>
        <v>0</v>
      </c>
      <c r="BJ265" s="337"/>
      <c r="DJ265" s="338"/>
    </row>
    <row r="266" spans="1:114" ht="12.75" customHeight="1" outlineLevel="1" x14ac:dyDescent="0.25">
      <c r="A266" s="328" t="str">
        <f t="shared" si="113"/>
        <v>Hotel NameDec-23</v>
      </c>
      <c r="B266" s="328" t="str">
        <f t="shared" si="114"/>
        <v>Hotel Name45281</v>
      </c>
      <c r="C266" s="329" t="s">
        <v>183</v>
      </c>
      <c r="D266" s="330" t="str">
        <f t="shared" si="115"/>
        <v>Dec-23</v>
      </c>
      <c r="E266" s="330" t="s">
        <v>53</v>
      </c>
      <c r="F266" s="330">
        <v>45281</v>
      </c>
      <c r="G266" s="331">
        <f t="shared" si="116"/>
        <v>5</v>
      </c>
      <c r="H266" s="287"/>
      <c r="I266" s="287"/>
      <c r="J266" s="287"/>
      <c r="K266" s="288">
        <f t="shared" si="125"/>
        <v>0</v>
      </c>
      <c r="L266" s="287"/>
      <c r="M266" s="287"/>
      <c r="N266" s="287"/>
      <c r="O266" s="288">
        <f t="shared" si="105"/>
        <v>0</v>
      </c>
      <c r="P266" s="332" t="str">
        <f>IF(ISERROR(K266/VLOOKUP(C266,$W$1:$X$1,2,0)),"",K266/VLOOKUP(C266,$W$1:$X$1,2,0))</f>
        <v/>
      </c>
      <c r="Q266" s="332" t="str">
        <f>IF(ISERROR(O266/VLOOKUP(C266,$W$1:$X$1,2,0)),"",O266/VLOOKUP(C266,$W$1:$X$1,2,0))</f>
        <v/>
      </c>
      <c r="R266" s="287" t="s">
        <v>77</v>
      </c>
      <c r="S266" s="287">
        <f t="shared" si="103"/>
        <v>0</v>
      </c>
      <c r="T266" s="332" t="e">
        <f>(O266+S266)/VLOOKUP(C266,$W$1:$X$1,2,0)</f>
        <v>#N/A</v>
      </c>
      <c r="U266" s="287" t="s">
        <v>75</v>
      </c>
      <c r="V266" s="333" t="b">
        <f t="shared" si="117"/>
        <v>0</v>
      </c>
      <c r="W266" s="317"/>
      <c r="X266" s="323"/>
      <c r="Y266" s="326"/>
      <c r="Z266" s="336"/>
      <c r="AB266" s="287">
        <f t="shared" si="106"/>
        <v>0</v>
      </c>
      <c r="AC266" s="287">
        <f t="shared" si="107"/>
        <v>0</v>
      </c>
      <c r="AD266" s="287">
        <f t="shared" si="108"/>
        <v>0</v>
      </c>
      <c r="AE266" s="287">
        <f t="shared" si="109"/>
        <v>0</v>
      </c>
      <c r="AF266" s="287"/>
      <c r="AG266" s="287"/>
      <c r="AH266" s="287"/>
      <c r="AI266" s="287"/>
      <c r="AJ266" s="287">
        <f t="shared" si="118"/>
        <v>0</v>
      </c>
      <c r="AK266" s="287"/>
      <c r="AL266" s="287"/>
      <c r="AM266" s="287"/>
      <c r="AN266" s="287">
        <f t="shared" si="119"/>
        <v>0</v>
      </c>
      <c r="AO266" s="332" t="str">
        <f>IF(ISERROR(AJ266/VLOOKUP(C266,$W$1:$X$1,2,0)),"",AJ266/VLOOKUP(C266,$W$1:$X$1,2,0))</f>
        <v/>
      </c>
      <c r="AP266" s="332" t="str">
        <f>IF(ISERROR(AN266/VLOOKUP(C266,$W$1:$X$1,2,0)),"",AN266/VLOOKUP(C266,$W$1:$X$1,2,0))</f>
        <v/>
      </c>
      <c r="AR266" s="287"/>
      <c r="AS266" s="287"/>
      <c r="AT266" s="287"/>
      <c r="AU266" s="288"/>
      <c r="AV266" s="287">
        <f t="shared" si="120"/>
        <v>0</v>
      </c>
      <c r="AW266" s="287">
        <f t="shared" si="121"/>
        <v>0</v>
      </c>
      <c r="AX266" s="287">
        <f t="shared" si="122"/>
        <v>0</v>
      </c>
      <c r="AY266" s="287">
        <f t="shared" si="123"/>
        <v>0</v>
      </c>
      <c r="AZ266" s="337"/>
      <c r="BA266" s="287"/>
      <c r="BB266" s="287"/>
      <c r="BC266" s="287"/>
      <c r="BD266" s="288"/>
      <c r="BE266" s="287">
        <f t="shared" si="124"/>
        <v>0</v>
      </c>
      <c r="BF266" s="287">
        <f t="shared" si="110"/>
        <v>0</v>
      </c>
      <c r="BG266" s="287">
        <f t="shared" si="111"/>
        <v>0</v>
      </c>
      <c r="BH266" s="287">
        <f t="shared" si="112"/>
        <v>0</v>
      </c>
      <c r="BJ266" s="337"/>
      <c r="DJ266" s="338"/>
    </row>
    <row r="267" spans="1:114" ht="12.75" customHeight="1" outlineLevel="1" x14ac:dyDescent="0.25">
      <c r="A267" s="328" t="str">
        <f t="shared" si="113"/>
        <v>Hotel NameDec-23</v>
      </c>
      <c r="B267" s="328" t="str">
        <f t="shared" si="114"/>
        <v>Hotel Name45282</v>
      </c>
      <c r="C267" s="329" t="s">
        <v>183</v>
      </c>
      <c r="D267" s="330" t="str">
        <f t="shared" si="115"/>
        <v>Dec-23</v>
      </c>
      <c r="E267" s="330" t="s">
        <v>53</v>
      </c>
      <c r="F267" s="330">
        <v>45282</v>
      </c>
      <c r="G267" s="331">
        <f t="shared" si="116"/>
        <v>6</v>
      </c>
      <c r="H267" s="287"/>
      <c r="I267" s="287"/>
      <c r="J267" s="287"/>
      <c r="K267" s="288">
        <f t="shared" si="125"/>
        <v>0</v>
      </c>
      <c r="L267" s="287"/>
      <c r="M267" s="287"/>
      <c r="N267" s="287"/>
      <c r="O267" s="288">
        <f t="shared" si="105"/>
        <v>0</v>
      </c>
      <c r="P267" s="332" t="str">
        <f>IF(ISERROR(K267/VLOOKUP(C267,$W$1:$X$1,2,0)),"",K267/VLOOKUP(C267,$W$1:$X$1,2,0))</f>
        <v/>
      </c>
      <c r="Q267" s="332" t="str">
        <f>IF(ISERROR(O267/VLOOKUP(C267,$W$1:$X$1,2,0)),"",O267/VLOOKUP(C267,$W$1:$X$1,2,0))</f>
        <v/>
      </c>
      <c r="R267" s="287" t="s">
        <v>76</v>
      </c>
      <c r="S267" s="287">
        <f t="shared" si="103"/>
        <v>0</v>
      </c>
      <c r="T267" s="332" t="e">
        <f>(O267+S267)/VLOOKUP(C267,$W$1:$X$1,2,0)</f>
        <v>#N/A</v>
      </c>
      <c r="U267" s="287" t="s">
        <v>75</v>
      </c>
      <c r="V267" s="333" t="b">
        <f t="shared" si="117"/>
        <v>0</v>
      </c>
      <c r="W267" s="317"/>
      <c r="X267" s="323"/>
      <c r="Y267" s="326"/>
      <c r="Z267" s="336"/>
      <c r="AB267" s="287">
        <f t="shared" si="106"/>
        <v>0</v>
      </c>
      <c r="AC267" s="287">
        <f t="shared" si="107"/>
        <v>0</v>
      </c>
      <c r="AD267" s="287">
        <f t="shared" si="108"/>
        <v>0</v>
      </c>
      <c r="AE267" s="287">
        <f t="shared" si="109"/>
        <v>0</v>
      </c>
      <c r="AF267" s="287"/>
      <c r="AG267" s="287"/>
      <c r="AH267" s="287"/>
      <c r="AI267" s="287"/>
      <c r="AJ267" s="287">
        <f t="shared" ref="AJ267:AJ288" si="126">SUM(AG267:AI267)-AI267</f>
        <v>0</v>
      </c>
      <c r="AK267" s="287"/>
      <c r="AL267" s="287"/>
      <c r="AM267" s="287"/>
      <c r="AN267" s="287">
        <f t="shared" si="119"/>
        <v>0</v>
      </c>
      <c r="AO267" s="332" t="str">
        <f>IF(ISERROR(AJ267/VLOOKUP(C267,$W$1:$X$1,2,0)),"",AJ267/VLOOKUP(C267,$W$1:$X$1,2,0))</f>
        <v/>
      </c>
      <c r="AP267" s="332" t="str">
        <f>IF(ISERROR(AN267/VLOOKUP(C267,$W$1:$X$1,2,0)),"",AN267/VLOOKUP(C267,$W$1:$X$1,2,0))</f>
        <v/>
      </c>
      <c r="AR267" s="287"/>
      <c r="AS267" s="287"/>
      <c r="AT267" s="287"/>
      <c r="AU267" s="288"/>
      <c r="AV267" s="287">
        <f t="shared" si="120"/>
        <v>0</v>
      </c>
      <c r="AW267" s="287">
        <f t="shared" si="121"/>
        <v>0</v>
      </c>
      <c r="AX267" s="287">
        <f t="shared" si="122"/>
        <v>0</v>
      </c>
      <c r="AY267" s="287">
        <f t="shared" si="123"/>
        <v>0</v>
      </c>
      <c r="AZ267" s="337"/>
      <c r="BA267" s="287"/>
      <c r="BB267" s="287"/>
      <c r="BC267" s="287"/>
      <c r="BD267" s="288"/>
      <c r="BE267" s="287">
        <f t="shared" si="124"/>
        <v>0</v>
      </c>
      <c r="BF267" s="287">
        <f t="shared" si="110"/>
        <v>0</v>
      </c>
      <c r="BG267" s="287">
        <f t="shared" si="111"/>
        <v>0</v>
      </c>
      <c r="BH267" s="287">
        <f t="shared" si="112"/>
        <v>0</v>
      </c>
      <c r="BJ267" s="337"/>
      <c r="DJ267" s="338"/>
    </row>
    <row r="268" spans="1:114" ht="12.75" customHeight="1" outlineLevel="1" x14ac:dyDescent="0.25">
      <c r="A268" s="328" t="str">
        <f t="shared" si="113"/>
        <v>Hotel NameDec-23</v>
      </c>
      <c r="B268" s="328" t="str">
        <f t="shared" si="114"/>
        <v>Hotel Name45283</v>
      </c>
      <c r="C268" s="329" t="s">
        <v>183</v>
      </c>
      <c r="D268" s="330" t="str">
        <f t="shared" si="115"/>
        <v>Dec-23</v>
      </c>
      <c r="E268" s="330" t="s">
        <v>53</v>
      </c>
      <c r="F268" s="330">
        <v>45283</v>
      </c>
      <c r="G268" s="331">
        <f t="shared" si="116"/>
        <v>7</v>
      </c>
      <c r="H268" s="287"/>
      <c r="I268" s="287"/>
      <c r="J268" s="287"/>
      <c r="K268" s="288">
        <f t="shared" si="125"/>
        <v>0</v>
      </c>
      <c r="L268" s="287"/>
      <c r="M268" s="287"/>
      <c r="N268" s="287"/>
      <c r="O268" s="288">
        <f t="shared" si="105"/>
        <v>0</v>
      </c>
      <c r="P268" s="332" t="str">
        <f>IF(ISERROR(K268/VLOOKUP(C268,$W$1:$X$1,2,0)),"",K268/VLOOKUP(C268,$W$1:$X$1,2,0))</f>
        <v/>
      </c>
      <c r="Q268" s="332" t="str">
        <f>IF(ISERROR(O268/VLOOKUP(C268,$W$1:$X$1,2,0)),"",O268/VLOOKUP(C268,$W$1:$X$1,2,0))</f>
        <v/>
      </c>
      <c r="R268" s="287" t="s">
        <v>76</v>
      </c>
      <c r="S268" s="287">
        <f t="shared" si="103"/>
        <v>0</v>
      </c>
      <c r="T268" s="332" t="e">
        <f>(O268+S268)/VLOOKUP(C268,$W$1:$X$1,2,0)</f>
        <v>#N/A</v>
      </c>
      <c r="U268" s="287" t="s">
        <v>75</v>
      </c>
      <c r="V268" s="333" t="b">
        <f t="shared" si="117"/>
        <v>0</v>
      </c>
      <c r="W268" s="317"/>
      <c r="X268" s="323"/>
      <c r="Y268" s="326"/>
      <c r="Z268" s="336"/>
      <c r="AB268" s="287">
        <f t="shared" si="106"/>
        <v>0</v>
      </c>
      <c r="AC268" s="287">
        <f t="shared" si="107"/>
        <v>0</v>
      </c>
      <c r="AD268" s="287">
        <f t="shared" si="108"/>
        <v>0</v>
      </c>
      <c r="AE268" s="287">
        <f t="shared" si="109"/>
        <v>0</v>
      </c>
      <c r="AF268" s="287"/>
      <c r="AG268" s="287"/>
      <c r="AH268" s="287"/>
      <c r="AI268" s="287"/>
      <c r="AJ268" s="287">
        <f t="shared" si="126"/>
        <v>0</v>
      </c>
      <c r="AK268" s="287"/>
      <c r="AL268" s="287"/>
      <c r="AM268" s="287"/>
      <c r="AN268" s="287">
        <f t="shared" si="119"/>
        <v>0</v>
      </c>
      <c r="AO268" s="332" t="str">
        <f>IF(ISERROR(AJ268/VLOOKUP(C268,$W$1:$X$1,2,0)),"",AJ268/VLOOKUP(C268,$W$1:$X$1,2,0))</f>
        <v/>
      </c>
      <c r="AP268" s="332" t="str">
        <f>IF(ISERROR(AN268/VLOOKUP(C268,$W$1:$X$1,2,0)),"",AN268/VLOOKUP(C268,$W$1:$X$1,2,0))</f>
        <v/>
      </c>
      <c r="AR268" s="287"/>
      <c r="AS268" s="287"/>
      <c r="AT268" s="287"/>
      <c r="AU268" s="288"/>
      <c r="AV268" s="287">
        <f t="shared" si="120"/>
        <v>0</v>
      </c>
      <c r="AW268" s="287">
        <f t="shared" si="121"/>
        <v>0</v>
      </c>
      <c r="AX268" s="287">
        <f t="shared" si="122"/>
        <v>0</v>
      </c>
      <c r="AY268" s="287">
        <f t="shared" si="123"/>
        <v>0</v>
      </c>
      <c r="AZ268" s="337"/>
      <c r="BA268" s="287"/>
      <c r="BB268" s="287"/>
      <c r="BC268" s="287"/>
      <c r="BD268" s="288"/>
      <c r="BE268" s="287">
        <f t="shared" si="124"/>
        <v>0</v>
      </c>
      <c r="BF268" s="287">
        <f t="shared" si="110"/>
        <v>0</v>
      </c>
      <c r="BG268" s="287">
        <f t="shared" si="111"/>
        <v>0</v>
      </c>
      <c r="BH268" s="287">
        <f t="shared" si="112"/>
        <v>0</v>
      </c>
      <c r="BJ268" s="337"/>
      <c r="DJ268" s="338"/>
    </row>
    <row r="269" spans="1:114" ht="12.75" customHeight="1" outlineLevel="1" x14ac:dyDescent="0.25">
      <c r="A269" s="328" t="str">
        <f t="shared" si="113"/>
        <v>Hotel NameDec-23</v>
      </c>
      <c r="B269" s="328" t="str">
        <f t="shared" si="114"/>
        <v>Hotel Name45284</v>
      </c>
      <c r="C269" s="329" t="s">
        <v>183</v>
      </c>
      <c r="D269" s="330" t="str">
        <f t="shared" si="115"/>
        <v>Dec-23</v>
      </c>
      <c r="E269" s="330" t="s">
        <v>53</v>
      </c>
      <c r="F269" s="330">
        <v>45284</v>
      </c>
      <c r="G269" s="331">
        <f t="shared" si="116"/>
        <v>1</v>
      </c>
      <c r="H269" s="287"/>
      <c r="I269" s="287"/>
      <c r="J269" s="287"/>
      <c r="K269" s="288">
        <f t="shared" si="125"/>
        <v>0</v>
      </c>
      <c r="L269" s="287"/>
      <c r="M269" s="287"/>
      <c r="N269" s="287"/>
      <c r="O269" s="288">
        <f t="shared" si="105"/>
        <v>0</v>
      </c>
      <c r="P269" s="332" t="str">
        <f>IF(ISERROR(K269/VLOOKUP(C269,$W$1:$X$1,2,0)),"",K269/VLOOKUP(C269,$W$1:$X$1,2,0))</f>
        <v/>
      </c>
      <c r="Q269" s="332" t="str">
        <f>IF(ISERROR(O269/VLOOKUP(C269,$W$1:$X$1,2,0)),"",O269/VLOOKUP(C269,$W$1:$X$1,2,0))</f>
        <v/>
      </c>
      <c r="R269" s="287" t="s">
        <v>77</v>
      </c>
      <c r="S269" s="287">
        <f t="shared" si="103"/>
        <v>0</v>
      </c>
      <c r="T269" s="332" t="e">
        <f>(O269+S269)/VLOOKUP(C269,$W$1:$X$1,2,0)</f>
        <v>#N/A</v>
      </c>
      <c r="U269" s="287" t="s">
        <v>77</v>
      </c>
      <c r="V269" s="333" t="b">
        <f t="shared" si="117"/>
        <v>1</v>
      </c>
      <c r="W269" s="317"/>
      <c r="X269" s="323"/>
      <c r="Y269" s="326"/>
      <c r="Z269" s="336"/>
      <c r="AB269" s="287">
        <f t="shared" si="106"/>
        <v>0</v>
      </c>
      <c r="AC269" s="287">
        <f t="shared" si="107"/>
        <v>0</v>
      </c>
      <c r="AD269" s="287">
        <f t="shared" si="108"/>
        <v>0</v>
      </c>
      <c r="AE269" s="287">
        <f t="shared" si="109"/>
        <v>0</v>
      </c>
      <c r="AF269" s="287"/>
      <c r="AG269" s="287"/>
      <c r="AH269" s="287"/>
      <c r="AI269" s="287"/>
      <c r="AJ269" s="287">
        <f t="shared" si="126"/>
        <v>0</v>
      </c>
      <c r="AK269" s="287"/>
      <c r="AL269" s="287"/>
      <c r="AM269" s="287"/>
      <c r="AN269" s="287">
        <f t="shared" si="119"/>
        <v>0</v>
      </c>
      <c r="AO269" s="332" t="str">
        <f>IF(ISERROR(AJ269/VLOOKUP(C269,$W$1:$X$1,2,0)),"",AJ269/VLOOKUP(C269,$W$1:$X$1,2,0))</f>
        <v/>
      </c>
      <c r="AP269" s="332" t="str">
        <f>IF(ISERROR(AN269/VLOOKUP(C269,$W$1:$X$1,2,0)),"",AN269/VLOOKUP(C269,$W$1:$X$1,2,0))</f>
        <v/>
      </c>
      <c r="AR269" s="287"/>
      <c r="AS269" s="287"/>
      <c r="AT269" s="287"/>
      <c r="AU269" s="288"/>
      <c r="AV269" s="287">
        <f t="shared" si="120"/>
        <v>0</v>
      </c>
      <c r="AW269" s="287">
        <f t="shared" si="121"/>
        <v>0</v>
      </c>
      <c r="AX269" s="287">
        <f t="shared" si="122"/>
        <v>0</v>
      </c>
      <c r="AY269" s="287">
        <f t="shared" si="123"/>
        <v>0</v>
      </c>
      <c r="AZ269" s="337"/>
      <c r="BA269" s="287"/>
      <c r="BB269" s="287"/>
      <c r="BC269" s="287"/>
      <c r="BD269" s="288"/>
      <c r="BE269" s="287">
        <f t="shared" si="124"/>
        <v>0</v>
      </c>
      <c r="BF269" s="287">
        <f t="shared" si="110"/>
        <v>0</v>
      </c>
      <c r="BG269" s="287">
        <f t="shared" si="111"/>
        <v>0</v>
      </c>
      <c r="BH269" s="287">
        <f t="shared" si="112"/>
        <v>0</v>
      </c>
      <c r="BJ269" s="337"/>
      <c r="DJ269" s="338"/>
    </row>
    <row r="270" spans="1:114" ht="12.75" customHeight="1" outlineLevel="1" x14ac:dyDescent="0.25">
      <c r="A270" s="328" t="str">
        <f t="shared" si="113"/>
        <v>Hotel NameDec-23</v>
      </c>
      <c r="B270" s="328" t="str">
        <f t="shared" si="114"/>
        <v>Hotel Name45285</v>
      </c>
      <c r="C270" s="329" t="s">
        <v>183</v>
      </c>
      <c r="D270" s="330" t="str">
        <f t="shared" si="115"/>
        <v>Dec-23</v>
      </c>
      <c r="E270" s="330" t="s">
        <v>53</v>
      </c>
      <c r="F270" s="330">
        <v>45285</v>
      </c>
      <c r="G270" s="331">
        <f t="shared" si="116"/>
        <v>2</v>
      </c>
      <c r="H270" s="287"/>
      <c r="I270" s="287"/>
      <c r="J270" s="287"/>
      <c r="K270" s="288">
        <f t="shared" si="125"/>
        <v>0</v>
      </c>
      <c r="L270" s="287"/>
      <c r="M270" s="287"/>
      <c r="N270" s="287"/>
      <c r="O270" s="288">
        <f t="shared" si="105"/>
        <v>0</v>
      </c>
      <c r="P270" s="332" t="str">
        <f>IF(ISERROR(K270/VLOOKUP(C270,$W$1:$X$1,2,0)),"",K270/VLOOKUP(C270,$W$1:$X$1,2,0))</f>
        <v/>
      </c>
      <c r="Q270" s="332" t="str">
        <f>IF(ISERROR(O270/VLOOKUP(C270,$W$1:$X$1,2,0)),"",O270/VLOOKUP(C270,$W$1:$X$1,2,0))</f>
        <v/>
      </c>
      <c r="R270" s="287" t="s">
        <v>77</v>
      </c>
      <c r="S270" s="287">
        <f t="shared" si="103"/>
        <v>0</v>
      </c>
      <c r="T270" s="332" t="e">
        <f>(O270+S270)/VLOOKUP(C270,$W$1:$X$1,2,0)</f>
        <v>#N/A</v>
      </c>
      <c r="U270" s="287" t="s">
        <v>77</v>
      </c>
      <c r="V270" s="333" t="b">
        <f t="shared" si="117"/>
        <v>1</v>
      </c>
      <c r="W270" s="317"/>
      <c r="X270" s="323"/>
      <c r="Y270" s="326"/>
      <c r="Z270" s="336"/>
      <c r="AB270" s="287">
        <f t="shared" si="106"/>
        <v>0</v>
      </c>
      <c r="AC270" s="287">
        <f t="shared" si="107"/>
        <v>0</v>
      </c>
      <c r="AD270" s="287">
        <f t="shared" si="108"/>
        <v>0</v>
      </c>
      <c r="AE270" s="287">
        <f t="shared" si="109"/>
        <v>0</v>
      </c>
      <c r="AF270" s="287"/>
      <c r="AG270" s="287"/>
      <c r="AH270" s="287"/>
      <c r="AI270" s="287"/>
      <c r="AJ270" s="287">
        <f t="shared" si="126"/>
        <v>0</v>
      </c>
      <c r="AK270" s="287"/>
      <c r="AL270" s="287"/>
      <c r="AM270" s="287"/>
      <c r="AN270" s="287">
        <f t="shared" si="119"/>
        <v>0</v>
      </c>
      <c r="AO270" s="332" t="str">
        <f>IF(ISERROR(AJ270/VLOOKUP(C270,$W$1:$X$1,2,0)),"",AJ270/VLOOKUP(C270,$W$1:$X$1,2,0))</f>
        <v/>
      </c>
      <c r="AP270" s="332" t="str">
        <f>IF(ISERROR(AN270/VLOOKUP(C270,$W$1:$X$1,2,0)),"",AN270/VLOOKUP(C270,$W$1:$X$1,2,0))</f>
        <v/>
      </c>
      <c r="AR270" s="287"/>
      <c r="AS270" s="287"/>
      <c r="AT270" s="287"/>
      <c r="AU270" s="288"/>
      <c r="AV270" s="287">
        <f t="shared" si="120"/>
        <v>0</v>
      </c>
      <c r="AW270" s="287">
        <f t="shared" si="121"/>
        <v>0</v>
      </c>
      <c r="AX270" s="287">
        <f t="shared" si="122"/>
        <v>0</v>
      </c>
      <c r="AY270" s="287">
        <f t="shared" si="123"/>
        <v>0</v>
      </c>
      <c r="AZ270" s="337"/>
      <c r="BA270" s="287"/>
      <c r="BB270" s="287"/>
      <c r="BC270" s="287"/>
      <c r="BD270" s="288"/>
      <c r="BE270" s="287">
        <f t="shared" si="124"/>
        <v>0</v>
      </c>
      <c r="BF270" s="287">
        <f t="shared" si="110"/>
        <v>0</v>
      </c>
      <c r="BG270" s="287">
        <f t="shared" si="111"/>
        <v>0</v>
      </c>
      <c r="BH270" s="287">
        <f t="shared" si="112"/>
        <v>0</v>
      </c>
      <c r="BJ270" s="337"/>
      <c r="DJ270" s="338"/>
    </row>
    <row r="271" spans="1:114" ht="12.75" customHeight="1" outlineLevel="1" x14ac:dyDescent="0.25">
      <c r="A271" s="328" t="str">
        <f t="shared" si="113"/>
        <v>Hotel NameDec-23</v>
      </c>
      <c r="B271" s="328" t="str">
        <f t="shared" si="114"/>
        <v>Hotel Name45286</v>
      </c>
      <c r="C271" s="329" t="s">
        <v>183</v>
      </c>
      <c r="D271" s="330" t="str">
        <f t="shared" si="115"/>
        <v>Dec-23</v>
      </c>
      <c r="E271" s="330" t="s">
        <v>53</v>
      </c>
      <c r="F271" s="330">
        <v>45286</v>
      </c>
      <c r="G271" s="331">
        <f t="shared" si="116"/>
        <v>3</v>
      </c>
      <c r="H271" s="287"/>
      <c r="I271" s="287"/>
      <c r="J271" s="287"/>
      <c r="K271" s="288">
        <f t="shared" si="125"/>
        <v>0</v>
      </c>
      <c r="L271" s="287"/>
      <c r="M271" s="287"/>
      <c r="N271" s="287"/>
      <c r="O271" s="288">
        <f t="shared" si="105"/>
        <v>0</v>
      </c>
      <c r="P271" s="332" t="str">
        <f>IF(ISERROR(K271/VLOOKUP(C271,$W$1:$X$1,2,0)),"",K271/VLOOKUP(C271,$W$1:$X$1,2,0))</f>
        <v/>
      </c>
      <c r="Q271" s="332" t="str">
        <f>IF(ISERROR(O271/VLOOKUP(C271,$W$1:$X$1,2,0)),"",O271/VLOOKUP(C271,$W$1:$X$1,2,0))</f>
        <v/>
      </c>
      <c r="R271" s="287" t="s">
        <v>77</v>
      </c>
      <c r="S271" s="287">
        <f t="shared" si="103"/>
        <v>0</v>
      </c>
      <c r="T271" s="332" t="e">
        <f>(O271+S271)/VLOOKUP(C271,$W$1:$X$1,2,0)</f>
        <v>#N/A</v>
      </c>
      <c r="U271" s="287" t="s">
        <v>77</v>
      </c>
      <c r="V271" s="333" t="b">
        <f t="shared" si="117"/>
        <v>1</v>
      </c>
      <c r="W271" s="317"/>
      <c r="X271" s="323"/>
      <c r="Y271" s="326"/>
      <c r="Z271" s="336"/>
      <c r="AB271" s="287">
        <f t="shared" si="106"/>
        <v>0</v>
      </c>
      <c r="AC271" s="287">
        <f t="shared" si="107"/>
        <v>0</v>
      </c>
      <c r="AD271" s="287">
        <f t="shared" si="108"/>
        <v>0</v>
      </c>
      <c r="AE271" s="287">
        <f t="shared" si="109"/>
        <v>0</v>
      </c>
      <c r="AF271" s="287"/>
      <c r="AG271" s="287"/>
      <c r="AH271" s="287"/>
      <c r="AI271" s="287"/>
      <c r="AJ271" s="287">
        <f t="shared" si="126"/>
        <v>0</v>
      </c>
      <c r="AK271" s="287"/>
      <c r="AL271" s="287"/>
      <c r="AM271" s="287"/>
      <c r="AN271" s="287">
        <f t="shared" si="119"/>
        <v>0</v>
      </c>
      <c r="AO271" s="332" t="str">
        <f>IF(ISERROR(AJ271/VLOOKUP(C271,$W$1:$X$1,2,0)),"",AJ271/VLOOKUP(C271,$W$1:$X$1,2,0))</f>
        <v/>
      </c>
      <c r="AP271" s="332" t="str">
        <f>IF(ISERROR(AN271/VLOOKUP(C271,$W$1:$X$1,2,0)),"",AN271/VLOOKUP(C271,$W$1:$X$1,2,0))</f>
        <v/>
      </c>
      <c r="AR271" s="287"/>
      <c r="AS271" s="287"/>
      <c r="AT271" s="287"/>
      <c r="AU271" s="288"/>
      <c r="AV271" s="287">
        <f t="shared" si="120"/>
        <v>0</v>
      </c>
      <c r="AW271" s="287">
        <f t="shared" si="121"/>
        <v>0</v>
      </c>
      <c r="AX271" s="287">
        <f t="shared" si="122"/>
        <v>0</v>
      </c>
      <c r="AY271" s="287">
        <f t="shared" si="123"/>
        <v>0</v>
      </c>
      <c r="AZ271" s="337"/>
      <c r="BA271" s="287"/>
      <c r="BB271" s="287"/>
      <c r="BC271" s="287"/>
      <c r="BD271" s="288"/>
      <c r="BE271" s="287">
        <f t="shared" si="124"/>
        <v>0</v>
      </c>
      <c r="BF271" s="287">
        <f t="shared" si="110"/>
        <v>0</v>
      </c>
      <c r="BG271" s="287">
        <f t="shared" si="111"/>
        <v>0</v>
      </c>
      <c r="BH271" s="287">
        <f t="shared" si="112"/>
        <v>0</v>
      </c>
      <c r="BJ271" s="337"/>
      <c r="DJ271" s="338"/>
    </row>
    <row r="272" spans="1:114" ht="12.75" customHeight="1" outlineLevel="1" x14ac:dyDescent="0.25">
      <c r="A272" s="328" t="str">
        <f t="shared" si="113"/>
        <v>Hotel NameDec-23</v>
      </c>
      <c r="B272" s="328" t="str">
        <f t="shared" si="114"/>
        <v>Hotel Name45287</v>
      </c>
      <c r="C272" s="329" t="s">
        <v>183</v>
      </c>
      <c r="D272" s="330" t="str">
        <f t="shared" si="115"/>
        <v>Dec-23</v>
      </c>
      <c r="E272" s="330" t="s">
        <v>53</v>
      </c>
      <c r="F272" s="330">
        <v>45287</v>
      </c>
      <c r="G272" s="331">
        <f t="shared" si="116"/>
        <v>4</v>
      </c>
      <c r="H272" s="287"/>
      <c r="I272" s="287"/>
      <c r="J272" s="287"/>
      <c r="K272" s="288">
        <f t="shared" si="125"/>
        <v>0</v>
      </c>
      <c r="L272" s="287"/>
      <c r="M272" s="287"/>
      <c r="N272" s="287"/>
      <c r="O272" s="288">
        <f t="shared" si="105"/>
        <v>0</v>
      </c>
      <c r="P272" s="332" t="str">
        <f>IF(ISERROR(K272/VLOOKUP(C272,$W$1:$X$1,2,0)),"",K272/VLOOKUP(C272,$W$1:$X$1,2,0))</f>
        <v/>
      </c>
      <c r="Q272" s="332" t="str">
        <f>IF(ISERROR(O272/VLOOKUP(C272,$W$1:$X$1,2,0)),"",O272/VLOOKUP(C272,$W$1:$X$1,2,0))</f>
        <v/>
      </c>
      <c r="R272" s="287" t="s">
        <v>76</v>
      </c>
      <c r="S272" s="287">
        <f t="shared" si="103"/>
        <v>0</v>
      </c>
      <c r="T272" s="332" t="e">
        <f>(O272+S272)/VLOOKUP(C272,$W$1:$X$1,2,0)</f>
        <v>#N/A</v>
      </c>
      <c r="U272" s="287" t="s">
        <v>77</v>
      </c>
      <c r="V272" s="333" t="b">
        <f t="shared" si="117"/>
        <v>0</v>
      </c>
      <c r="W272" s="317"/>
      <c r="X272" s="323"/>
      <c r="Y272" s="326"/>
      <c r="Z272" s="336"/>
      <c r="AB272" s="287">
        <f t="shared" si="106"/>
        <v>0</v>
      </c>
      <c r="AC272" s="287">
        <f t="shared" si="107"/>
        <v>0</v>
      </c>
      <c r="AD272" s="287">
        <f t="shared" si="108"/>
        <v>0</v>
      </c>
      <c r="AE272" s="287">
        <f t="shared" si="109"/>
        <v>0</v>
      </c>
      <c r="AF272" s="287"/>
      <c r="AG272" s="287"/>
      <c r="AH272" s="287"/>
      <c r="AI272" s="287"/>
      <c r="AJ272" s="287">
        <f t="shared" si="126"/>
        <v>0</v>
      </c>
      <c r="AK272" s="287"/>
      <c r="AL272" s="287"/>
      <c r="AM272" s="287"/>
      <c r="AN272" s="287">
        <f t="shared" si="119"/>
        <v>0</v>
      </c>
      <c r="AO272" s="332" t="str">
        <f>IF(ISERROR(AJ272/VLOOKUP(C272,$W$1:$X$1,2,0)),"",AJ272/VLOOKUP(C272,$W$1:$X$1,2,0))</f>
        <v/>
      </c>
      <c r="AP272" s="332" t="str">
        <f>IF(ISERROR(AN272/VLOOKUP(C272,$W$1:$X$1,2,0)),"",AN272/VLOOKUP(C272,$W$1:$X$1,2,0))</f>
        <v/>
      </c>
      <c r="AR272" s="287"/>
      <c r="AS272" s="287"/>
      <c r="AT272" s="287"/>
      <c r="AU272" s="288"/>
      <c r="AV272" s="287">
        <f t="shared" si="120"/>
        <v>0</v>
      </c>
      <c r="AW272" s="287">
        <f t="shared" si="121"/>
        <v>0</v>
      </c>
      <c r="AX272" s="287">
        <f t="shared" si="122"/>
        <v>0</v>
      </c>
      <c r="AY272" s="287">
        <f t="shared" si="123"/>
        <v>0</v>
      </c>
      <c r="AZ272" s="337"/>
      <c r="BA272" s="287"/>
      <c r="BB272" s="287"/>
      <c r="BC272" s="287"/>
      <c r="BD272" s="288"/>
      <c r="BE272" s="287">
        <f t="shared" si="124"/>
        <v>0</v>
      </c>
      <c r="BF272" s="287">
        <f t="shared" si="110"/>
        <v>0</v>
      </c>
      <c r="BG272" s="287">
        <f t="shared" si="111"/>
        <v>0</v>
      </c>
      <c r="BH272" s="287">
        <f t="shared" si="112"/>
        <v>0</v>
      </c>
      <c r="BJ272" s="337"/>
      <c r="DJ272" s="338"/>
    </row>
    <row r="273" spans="1:114" ht="12.75" customHeight="1" outlineLevel="1" x14ac:dyDescent="0.25">
      <c r="A273" s="328" t="str">
        <f t="shared" si="113"/>
        <v>Hotel NameDec-23</v>
      </c>
      <c r="B273" s="328" t="str">
        <f t="shared" si="114"/>
        <v>Hotel Name45288</v>
      </c>
      <c r="C273" s="329" t="s">
        <v>183</v>
      </c>
      <c r="D273" s="330" t="str">
        <f t="shared" si="115"/>
        <v>Dec-23</v>
      </c>
      <c r="E273" s="330" t="s">
        <v>53</v>
      </c>
      <c r="F273" s="330">
        <v>45288</v>
      </c>
      <c r="G273" s="331">
        <f t="shared" si="116"/>
        <v>5</v>
      </c>
      <c r="H273" s="287"/>
      <c r="I273" s="287"/>
      <c r="J273" s="287"/>
      <c r="K273" s="288">
        <f t="shared" si="125"/>
        <v>0</v>
      </c>
      <c r="L273" s="287"/>
      <c r="M273" s="287"/>
      <c r="N273" s="287"/>
      <c r="O273" s="288">
        <f t="shared" si="105"/>
        <v>0</v>
      </c>
      <c r="P273" s="332" t="str">
        <f>IF(ISERROR(K273/VLOOKUP(C273,$W$1:$X$1,2,0)),"",K273/VLOOKUP(C273,$W$1:$X$1,2,0))</f>
        <v/>
      </c>
      <c r="Q273" s="332" t="str">
        <f>IF(ISERROR(O273/VLOOKUP(C273,$W$1:$X$1,2,0)),"",O273/VLOOKUP(C273,$W$1:$X$1,2,0))</f>
        <v/>
      </c>
      <c r="R273" s="287" t="s">
        <v>76</v>
      </c>
      <c r="S273" s="287">
        <f t="shared" si="103"/>
        <v>0</v>
      </c>
      <c r="T273" s="332" t="e">
        <f>(O273+S273)/VLOOKUP(C273,$W$1:$X$1,2,0)</f>
        <v>#N/A</v>
      </c>
      <c r="U273" s="287" t="s">
        <v>77</v>
      </c>
      <c r="V273" s="333" t="b">
        <f t="shared" si="117"/>
        <v>0</v>
      </c>
      <c r="W273" s="317"/>
      <c r="X273" s="323"/>
      <c r="Y273" s="326"/>
      <c r="Z273" s="336"/>
      <c r="AB273" s="287">
        <f t="shared" si="106"/>
        <v>0</v>
      </c>
      <c r="AC273" s="287">
        <f t="shared" si="107"/>
        <v>0</v>
      </c>
      <c r="AD273" s="287">
        <f t="shared" si="108"/>
        <v>0</v>
      </c>
      <c r="AE273" s="287">
        <f t="shared" si="109"/>
        <v>0</v>
      </c>
      <c r="AF273" s="287"/>
      <c r="AG273" s="287"/>
      <c r="AH273" s="287"/>
      <c r="AI273" s="287"/>
      <c r="AJ273" s="287">
        <f t="shared" si="126"/>
        <v>0</v>
      </c>
      <c r="AK273" s="287"/>
      <c r="AL273" s="287"/>
      <c r="AM273" s="287"/>
      <c r="AN273" s="287">
        <f t="shared" si="119"/>
        <v>0</v>
      </c>
      <c r="AO273" s="332" t="str">
        <f>IF(ISERROR(AJ273/VLOOKUP(C273,$W$1:$X$1,2,0)),"",AJ273/VLOOKUP(C273,$W$1:$X$1,2,0))</f>
        <v/>
      </c>
      <c r="AP273" s="332" t="str">
        <f>IF(ISERROR(AN273/VLOOKUP(C273,$W$1:$X$1,2,0)),"",AN273/VLOOKUP(C273,$W$1:$X$1,2,0))</f>
        <v/>
      </c>
      <c r="AR273" s="287"/>
      <c r="AS273" s="287"/>
      <c r="AT273" s="287"/>
      <c r="AU273" s="288"/>
      <c r="AV273" s="287">
        <f t="shared" si="120"/>
        <v>0</v>
      </c>
      <c r="AW273" s="287">
        <f t="shared" si="121"/>
        <v>0</v>
      </c>
      <c r="AX273" s="287">
        <f t="shared" si="122"/>
        <v>0</v>
      </c>
      <c r="AY273" s="287">
        <f t="shared" si="123"/>
        <v>0</v>
      </c>
      <c r="AZ273" s="337"/>
      <c r="BA273" s="287"/>
      <c r="BB273" s="287"/>
      <c r="BC273" s="287"/>
      <c r="BD273" s="288"/>
      <c r="BE273" s="287">
        <f t="shared" si="124"/>
        <v>0</v>
      </c>
      <c r="BF273" s="287">
        <f t="shared" si="110"/>
        <v>0</v>
      </c>
      <c r="BG273" s="287">
        <f t="shared" si="111"/>
        <v>0</v>
      </c>
      <c r="BH273" s="287">
        <f t="shared" si="112"/>
        <v>0</v>
      </c>
      <c r="BJ273" s="337"/>
      <c r="DJ273" s="338"/>
    </row>
    <row r="274" spans="1:114" ht="12.75" customHeight="1" outlineLevel="1" x14ac:dyDescent="0.25">
      <c r="A274" s="328" t="str">
        <f t="shared" si="113"/>
        <v>Hotel NameDec-23</v>
      </c>
      <c r="B274" s="328" t="str">
        <f t="shared" si="114"/>
        <v>Hotel Name45289</v>
      </c>
      <c r="C274" s="329" t="s">
        <v>183</v>
      </c>
      <c r="D274" s="330" t="str">
        <f t="shared" si="115"/>
        <v>Dec-23</v>
      </c>
      <c r="E274" s="330" t="s">
        <v>53</v>
      </c>
      <c r="F274" s="330">
        <v>45289</v>
      </c>
      <c r="G274" s="331">
        <f t="shared" si="116"/>
        <v>6</v>
      </c>
      <c r="H274" s="287"/>
      <c r="I274" s="287"/>
      <c r="J274" s="287"/>
      <c r="K274" s="288">
        <f t="shared" si="125"/>
        <v>0</v>
      </c>
      <c r="L274" s="287"/>
      <c r="M274" s="287"/>
      <c r="N274" s="287"/>
      <c r="O274" s="288">
        <f t="shared" si="105"/>
        <v>0</v>
      </c>
      <c r="P274" s="332" t="str">
        <f>IF(ISERROR(K274/VLOOKUP(C274,$W$1:$X$1,2,0)),"",K274/VLOOKUP(C274,$W$1:$X$1,2,0))</f>
        <v/>
      </c>
      <c r="Q274" s="332" t="str">
        <f>IF(ISERROR(O274/VLOOKUP(C274,$W$1:$X$1,2,0)),"",O274/VLOOKUP(C274,$W$1:$X$1,2,0))</f>
        <v/>
      </c>
      <c r="R274" s="287" t="s">
        <v>76</v>
      </c>
      <c r="S274" s="287">
        <f t="shared" ref="S274:S337" si="127">N274</f>
        <v>0</v>
      </c>
      <c r="T274" s="332" t="e">
        <f>(O274+S274)/VLOOKUP(C274,$W$1:$X$1,2,0)</f>
        <v>#N/A</v>
      </c>
      <c r="U274" s="287" t="s">
        <v>78</v>
      </c>
      <c r="V274" s="333" t="b">
        <f t="shared" si="117"/>
        <v>0</v>
      </c>
      <c r="W274" s="317"/>
      <c r="X274" s="323"/>
      <c r="Y274" s="326"/>
      <c r="Z274" s="336"/>
      <c r="AB274" s="287">
        <f t="shared" si="106"/>
        <v>0</v>
      </c>
      <c r="AC274" s="287">
        <f t="shared" si="107"/>
        <v>0</v>
      </c>
      <c r="AD274" s="287">
        <f t="shared" si="108"/>
        <v>0</v>
      </c>
      <c r="AE274" s="287">
        <f t="shared" si="109"/>
        <v>0</v>
      </c>
      <c r="AF274" s="287"/>
      <c r="AG274" s="287"/>
      <c r="AH274" s="287"/>
      <c r="AI274" s="287"/>
      <c r="AJ274" s="287">
        <f t="shared" si="126"/>
        <v>0</v>
      </c>
      <c r="AK274" s="287"/>
      <c r="AL274" s="287"/>
      <c r="AM274" s="287"/>
      <c r="AN274" s="287">
        <f t="shared" si="119"/>
        <v>0</v>
      </c>
      <c r="AO274" s="332" t="str">
        <f>IF(ISERROR(AJ274/VLOOKUP(C274,$W$1:$X$1,2,0)),"",AJ274/VLOOKUP(C274,$W$1:$X$1,2,0))</f>
        <v/>
      </c>
      <c r="AP274" s="332" t="str">
        <f>IF(ISERROR(AN274/VLOOKUP(C274,$W$1:$X$1,2,0)),"",AN274/VLOOKUP(C274,$W$1:$X$1,2,0))</f>
        <v/>
      </c>
      <c r="AR274" s="287"/>
      <c r="AS274" s="287"/>
      <c r="AT274" s="287"/>
      <c r="AU274" s="288"/>
      <c r="AV274" s="287">
        <f t="shared" si="120"/>
        <v>0</v>
      </c>
      <c r="AW274" s="287">
        <f t="shared" si="121"/>
        <v>0</v>
      </c>
      <c r="AX274" s="287">
        <f t="shared" si="122"/>
        <v>0</v>
      </c>
      <c r="AY274" s="287">
        <f t="shared" si="123"/>
        <v>0</v>
      </c>
      <c r="AZ274" s="337"/>
      <c r="BA274" s="287"/>
      <c r="BB274" s="287"/>
      <c r="BC274" s="287"/>
      <c r="BD274" s="288"/>
      <c r="BE274" s="287">
        <f t="shared" si="124"/>
        <v>0</v>
      </c>
      <c r="BF274" s="287">
        <f t="shared" si="110"/>
        <v>0</v>
      </c>
      <c r="BG274" s="287">
        <f t="shared" si="111"/>
        <v>0</v>
      </c>
      <c r="BH274" s="287">
        <f t="shared" si="112"/>
        <v>0</v>
      </c>
      <c r="BJ274" s="337"/>
      <c r="DJ274" s="338"/>
    </row>
    <row r="275" spans="1:114" ht="12.75" customHeight="1" outlineLevel="1" x14ac:dyDescent="0.25">
      <c r="A275" s="328" t="str">
        <f t="shared" si="113"/>
        <v>Hotel NameDec-23</v>
      </c>
      <c r="B275" s="328" t="str">
        <f t="shared" si="114"/>
        <v>Hotel Name45290</v>
      </c>
      <c r="C275" s="329" t="s">
        <v>183</v>
      </c>
      <c r="D275" s="330" t="str">
        <f t="shared" si="115"/>
        <v>Dec-23</v>
      </c>
      <c r="E275" s="330" t="s">
        <v>53</v>
      </c>
      <c r="F275" s="330">
        <v>45290</v>
      </c>
      <c r="G275" s="331">
        <f t="shared" si="116"/>
        <v>7</v>
      </c>
      <c r="H275" s="287"/>
      <c r="I275" s="287"/>
      <c r="J275" s="287"/>
      <c r="K275" s="288">
        <f t="shared" si="125"/>
        <v>0</v>
      </c>
      <c r="L275" s="287"/>
      <c r="M275" s="287"/>
      <c r="N275" s="287"/>
      <c r="O275" s="288">
        <f t="shared" si="105"/>
        <v>0</v>
      </c>
      <c r="P275" s="332" t="str">
        <f>IF(ISERROR(K275/VLOOKUP(C275,$W$1:$X$1,2,0)),"",K275/VLOOKUP(C275,$W$1:$X$1,2,0))</f>
        <v/>
      </c>
      <c r="Q275" s="332" t="str">
        <f>IF(ISERROR(O275/VLOOKUP(C275,$W$1:$X$1,2,0)),"",O275/VLOOKUP(C275,$W$1:$X$1,2,0))</f>
        <v/>
      </c>
      <c r="R275" s="287" t="s">
        <v>77</v>
      </c>
      <c r="S275" s="287">
        <f t="shared" si="127"/>
        <v>0</v>
      </c>
      <c r="T275" s="332" t="e">
        <f>(O275+S275)/VLOOKUP(C275,$W$1:$X$1,2,0)</f>
        <v>#N/A</v>
      </c>
      <c r="U275" s="287" t="s">
        <v>78</v>
      </c>
      <c r="V275" s="333" t="b">
        <f t="shared" si="117"/>
        <v>0</v>
      </c>
      <c r="W275" s="317"/>
      <c r="X275" s="323"/>
      <c r="Y275" s="326"/>
      <c r="Z275" s="336"/>
      <c r="AB275" s="287">
        <f t="shared" si="106"/>
        <v>0</v>
      </c>
      <c r="AC275" s="287">
        <f t="shared" si="107"/>
        <v>0</v>
      </c>
      <c r="AD275" s="287">
        <f t="shared" si="108"/>
        <v>0</v>
      </c>
      <c r="AE275" s="287">
        <f t="shared" si="109"/>
        <v>0</v>
      </c>
      <c r="AF275" s="287"/>
      <c r="AG275" s="287"/>
      <c r="AH275" s="287"/>
      <c r="AI275" s="287"/>
      <c r="AJ275" s="287">
        <f t="shared" si="126"/>
        <v>0</v>
      </c>
      <c r="AK275" s="287"/>
      <c r="AL275" s="287"/>
      <c r="AM275" s="287"/>
      <c r="AN275" s="287">
        <f t="shared" si="119"/>
        <v>0</v>
      </c>
      <c r="AO275" s="332" t="str">
        <f>IF(ISERROR(AJ275/VLOOKUP(C275,$W$1:$X$1,2,0)),"",AJ275/VLOOKUP(C275,$W$1:$X$1,2,0))</f>
        <v/>
      </c>
      <c r="AP275" s="332" t="str">
        <f>IF(ISERROR(AN275/VLOOKUP(C275,$W$1:$X$1,2,0)),"",AN275/VLOOKUP(C275,$W$1:$X$1,2,0))</f>
        <v/>
      </c>
      <c r="AR275" s="287"/>
      <c r="AS275" s="287"/>
      <c r="AT275" s="287"/>
      <c r="AU275" s="288"/>
      <c r="AV275" s="287">
        <f t="shared" si="120"/>
        <v>0</v>
      </c>
      <c r="AW275" s="287">
        <f t="shared" si="121"/>
        <v>0</v>
      </c>
      <c r="AX275" s="287">
        <f t="shared" si="122"/>
        <v>0</v>
      </c>
      <c r="AY275" s="287">
        <f t="shared" si="123"/>
        <v>0</v>
      </c>
      <c r="AZ275" s="337"/>
      <c r="BA275" s="287"/>
      <c r="BB275" s="287"/>
      <c r="BC275" s="287"/>
      <c r="BD275" s="288"/>
      <c r="BE275" s="287">
        <f t="shared" si="124"/>
        <v>0</v>
      </c>
      <c r="BF275" s="287">
        <f t="shared" si="110"/>
        <v>0</v>
      </c>
      <c r="BG275" s="287">
        <f t="shared" si="111"/>
        <v>0</v>
      </c>
      <c r="BH275" s="287">
        <f t="shared" si="112"/>
        <v>0</v>
      </c>
      <c r="BJ275" s="337"/>
      <c r="DJ275" s="338"/>
    </row>
    <row r="276" spans="1:114" ht="12.75" customHeight="1" outlineLevel="1" x14ac:dyDescent="0.25">
      <c r="A276" s="328" t="str">
        <f t="shared" si="113"/>
        <v>Hotel NameDec-23</v>
      </c>
      <c r="B276" s="328" t="str">
        <f t="shared" si="114"/>
        <v>Hotel Name45291</v>
      </c>
      <c r="C276" s="329" t="s">
        <v>183</v>
      </c>
      <c r="D276" s="330" t="str">
        <f t="shared" si="115"/>
        <v>Dec-23</v>
      </c>
      <c r="E276" s="330" t="s">
        <v>53</v>
      </c>
      <c r="F276" s="330">
        <v>45291</v>
      </c>
      <c r="G276" s="331">
        <f t="shared" si="116"/>
        <v>1</v>
      </c>
      <c r="H276" s="287"/>
      <c r="I276" s="287"/>
      <c r="J276" s="287"/>
      <c r="K276" s="288">
        <f t="shared" si="125"/>
        <v>0</v>
      </c>
      <c r="L276" s="287"/>
      <c r="M276" s="287"/>
      <c r="N276" s="287"/>
      <c r="O276" s="288">
        <f t="shared" si="105"/>
        <v>0</v>
      </c>
      <c r="P276" s="332" t="str">
        <f>IF(ISERROR(K276/VLOOKUP(C276,$W$1:$X$1,2,0)),"",K276/VLOOKUP(C276,$W$1:$X$1,2,0))</f>
        <v/>
      </c>
      <c r="Q276" s="332" t="str">
        <f>IF(ISERROR(O276/VLOOKUP(C276,$W$1:$X$1,2,0)),"",O276/VLOOKUP(C276,$W$1:$X$1,2,0))</f>
        <v/>
      </c>
      <c r="R276" s="287" t="s">
        <v>76</v>
      </c>
      <c r="S276" s="287">
        <f t="shared" si="127"/>
        <v>0</v>
      </c>
      <c r="T276" s="332" t="e">
        <f>(O276+S276)/VLOOKUP(C276,$W$1:$X$1,2,0)</f>
        <v>#N/A</v>
      </c>
      <c r="U276" s="287" t="s">
        <v>78</v>
      </c>
      <c r="V276" s="333" t="b">
        <f t="shared" si="117"/>
        <v>0</v>
      </c>
      <c r="W276" s="317"/>
      <c r="X276" s="323"/>
      <c r="Y276" s="326"/>
      <c r="Z276" s="336"/>
      <c r="AB276" s="287">
        <f t="shared" si="106"/>
        <v>0</v>
      </c>
      <c r="AC276" s="287">
        <f t="shared" si="107"/>
        <v>0</v>
      </c>
      <c r="AD276" s="287">
        <f t="shared" si="108"/>
        <v>0</v>
      </c>
      <c r="AE276" s="287">
        <f t="shared" si="109"/>
        <v>0</v>
      </c>
      <c r="AF276" s="287"/>
      <c r="AG276" s="287"/>
      <c r="AH276" s="287"/>
      <c r="AI276" s="287"/>
      <c r="AJ276" s="287">
        <f t="shared" si="126"/>
        <v>0</v>
      </c>
      <c r="AK276" s="287"/>
      <c r="AL276" s="287"/>
      <c r="AM276" s="287"/>
      <c r="AN276" s="287">
        <f t="shared" si="119"/>
        <v>0</v>
      </c>
      <c r="AO276" s="332" t="str">
        <f>IF(ISERROR(AJ276/VLOOKUP(C276,$W$1:$X$1,2,0)),"",AJ276/VLOOKUP(C276,$W$1:$X$1,2,0))</f>
        <v/>
      </c>
      <c r="AP276" s="332" t="str">
        <f>IF(ISERROR(AN276/VLOOKUP(C276,$W$1:$X$1,2,0)),"",AN276/VLOOKUP(C276,$W$1:$X$1,2,0))</f>
        <v/>
      </c>
      <c r="AR276" s="287"/>
      <c r="AS276" s="287"/>
      <c r="AT276" s="287"/>
      <c r="AU276" s="288"/>
      <c r="AV276" s="287">
        <f t="shared" si="120"/>
        <v>0</v>
      </c>
      <c r="AW276" s="287">
        <f t="shared" si="121"/>
        <v>0</v>
      </c>
      <c r="AX276" s="287">
        <f t="shared" si="122"/>
        <v>0</v>
      </c>
      <c r="AY276" s="287">
        <f t="shared" si="123"/>
        <v>0</v>
      </c>
      <c r="AZ276" s="337"/>
      <c r="BA276" s="287"/>
      <c r="BB276" s="287"/>
      <c r="BC276" s="287"/>
      <c r="BD276" s="288"/>
      <c r="BE276" s="287">
        <f t="shared" si="124"/>
        <v>0</v>
      </c>
      <c r="BF276" s="287">
        <f t="shared" si="110"/>
        <v>0</v>
      </c>
      <c r="BG276" s="287">
        <f t="shared" si="111"/>
        <v>0</v>
      </c>
      <c r="BH276" s="287">
        <f t="shared" si="112"/>
        <v>0</v>
      </c>
      <c r="BJ276" s="337"/>
      <c r="DJ276" s="338"/>
    </row>
    <row r="277" spans="1:114" ht="12.75" customHeight="1" outlineLevel="1" x14ac:dyDescent="0.25">
      <c r="A277" s="328" t="str">
        <f t="shared" si="113"/>
        <v>Hotel NameJan-24</v>
      </c>
      <c r="B277" s="328" t="str">
        <f t="shared" si="114"/>
        <v>Hotel Name45292</v>
      </c>
      <c r="C277" s="329" t="s">
        <v>183</v>
      </c>
      <c r="D277" s="330" t="str">
        <f t="shared" si="115"/>
        <v>Jan-24</v>
      </c>
      <c r="E277" s="330" t="s">
        <v>54</v>
      </c>
      <c r="F277" s="330">
        <v>45292</v>
      </c>
      <c r="G277" s="331">
        <f t="shared" si="116"/>
        <v>2</v>
      </c>
      <c r="H277" s="287"/>
      <c r="I277" s="287"/>
      <c r="J277" s="287"/>
      <c r="K277" s="288">
        <f t="shared" si="125"/>
        <v>0</v>
      </c>
      <c r="L277" s="287"/>
      <c r="M277" s="287"/>
      <c r="N277" s="287"/>
      <c r="O277" s="288">
        <f t="shared" si="105"/>
        <v>0</v>
      </c>
      <c r="P277" s="332" t="str">
        <f>IF(ISERROR(K277/VLOOKUP(C277,$W$1:$X$1,2,0)),"",K277/VLOOKUP(C277,$W$1:$X$1,2,0))</f>
        <v/>
      </c>
      <c r="Q277" s="332" t="str">
        <f>IF(ISERROR(O277/VLOOKUP(C277,$W$1:$X$1,2,0)),"",O277/VLOOKUP(C277,$W$1:$X$1,2,0))</f>
        <v/>
      </c>
      <c r="R277" s="287" t="s">
        <v>76</v>
      </c>
      <c r="S277" s="287">
        <f t="shared" si="127"/>
        <v>0</v>
      </c>
      <c r="T277" s="332" t="e">
        <f>(O277+S277)/VLOOKUP(C277,$W$1:$X$1,2,0)</f>
        <v>#N/A</v>
      </c>
      <c r="U277" s="287" t="s">
        <v>76</v>
      </c>
      <c r="V277" s="333" t="b">
        <f t="shared" si="117"/>
        <v>1</v>
      </c>
      <c r="W277" s="334">
        <f>ROUND(L277,0)</f>
        <v>0</v>
      </c>
      <c r="X277" s="334">
        <f t="shared" ref="X277:X307" si="128">ROUND(M277,0)</f>
        <v>0</v>
      </c>
      <c r="Y277" s="326"/>
      <c r="Z277" s="336"/>
      <c r="AB277" s="287">
        <f t="shared" si="106"/>
        <v>0</v>
      </c>
      <c r="AC277" s="287">
        <f t="shared" si="107"/>
        <v>0</v>
      </c>
      <c r="AD277" s="287">
        <f t="shared" si="108"/>
        <v>0</v>
      </c>
      <c r="AE277" s="287">
        <f t="shared" si="109"/>
        <v>0</v>
      </c>
      <c r="AF277" s="287"/>
      <c r="AG277" s="287"/>
      <c r="AH277" s="287"/>
      <c r="AI277" s="287"/>
      <c r="AJ277" s="287">
        <f t="shared" si="126"/>
        <v>0</v>
      </c>
      <c r="AK277" s="287"/>
      <c r="AL277" s="287"/>
      <c r="AM277" s="287"/>
      <c r="AN277" s="287">
        <f t="shared" si="119"/>
        <v>0</v>
      </c>
      <c r="AO277" s="332" t="str">
        <f>IF(ISERROR(AJ277/VLOOKUP(C277,$W$1:$X$1,2,0)),"",AJ277/VLOOKUP(C277,$W$1:$X$1,2,0))</f>
        <v/>
      </c>
      <c r="AP277" s="332" t="str">
        <f>IF(ISERROR(AN277/VLOOKUP(C277,$W$1:$X$1,2,0)),"",AN277/VLOOKUP(C277,$W$1:$X$1,2,0))</f>
        <v/>
      </c>
      <c r="AR277" s="287"/>
      <c r="AS277" s="287"/>
      <c r="AT277" s="287"/>
      <c r="AU277" s="288"/>
      <c r="AV277" s="287">
        <f t="shared" si="120"/>
        <v>0</v>
      </c>
      <c r="AW277" s="287">
        <f t="shared" si="121"/>
        <v>0</v>
      </c>
      <c r="AX277" s="287">
        <f t="shared" si="122"/>
        <v>0</v>
      </c>
      <c r="AY277" s="287">
        <f t="shared" si="123"/>
        <v>0</v>
      </c>
      <c r="AZ277" s="337"/>
      <c r="BA277" s="287"/>
      <c r="BB277" s="287"/>
      <c r="BC277" s="287"/>
      <c r="BD277" s="288"/>
      <c r="BE277" s="287">
        <f t="shared" si="124"/>
        <v>0</v>
      </c>
      <c r="BF277" s="287">
        <f t="shared" si="110"/>
        <v>0</v>
      </c>
      <c r="BG277" s="287">
        <f t="shared" si="111"/>
        <v>0</v>
      </c>
      <c r="BH277" s="287">
        <f t="shared" si="112"/>
        <v>0</v>
      </c>
      <c r="DJ277" s="338"/>
    </row>
    <row r="278" spans="1:114" ht="12.75" customHeight="1" outlineLevel="1" x14ac:dyDescent="0.25">
      <c r="A278" s="328" t="str">
        <f t="shared" si="113"/>
        <v>Hotel NameJan-24</v>
      </c>
      <c r="B278" s="328" t="str">
        <f t="shared" si="114"/>
        <v>Hotel Name45293</v>
      </c>
      <c r="C278" s="329" t="s">
        <v>183</v>
      </c>
      <c r="D278" s="330" t="str">
        <f t="shared" si="115"/>
        <v>Jan-24</v>
      </c>
      <c r="E278" s="330" t="s">
        <v>54</v>
      </c>
      <c r="F278" s="330">
        <v>45293</v>
      </c>
      <c r="G278" s="331">
        <f t="shared" si="116"/>
        <v>3</v>
      </c>
      <c r="H278" s="287"/>
      <c r="I278" s="287"/>
      <c r="J278" s="287"/>
      <c r="K278" s="288">
        <f t="shared" si="125"/>
        <v>0</v>
      </c>
      <c r="L278" s="287"/>
      <c r="M278" s="287"/>
      <c r="N278" s="287"/>
      <c r="O278" s="288">
        <f t="shared" si="105"/>
        <v>0</v>
      </c>
      <c r="P278" s="332" t="str">
        <f>IF(ISERROR(K278/VLOOKUP(C278,$W$1:$X$1,2,0)),"",K278/VLOOKUP(C278,$W$1:$X$1,2,0))</f>
        <v/>
      </c>
      <c r="Q278" s="332" t="str">
        <f>IF(ISERROR(O278/VLOOKUP(C278,$W$1:$X$1,2,0)),"",O278/VLOOKUP(C278,$W$1:$X$1,2,0))</f>
        <v/>
      </c>
      <c r="R278" s="287" t="s">
        <v>76</v>
      </c>
      <c r="S278" s="287">
        <f t="shared" si="127"/>
        <v>0</v>
      </c>
      <c r="T278" s="332" t="e">
        <f>(O278+S278)/VLOOKUP(C278,$W$1:$X$1,2,0)</f>
        <v>#N/A</v>
      </c>
      <c r="U278" s="287" t="s">
        <v>75</v>
      </c>
      <c r="V278" s="333" t="b">
        <f t="shared" si="117"/>
        <v>0</v>
      </c>
      <c r="W278" s="334">
        <f t="shared" ref="W278:W307" si="129">ROUND(L278,0)</f>
        <v>0</v>
      </c>
      <c r="X278" s="334">
        <f t="shared" si="128"/>
        <v>0</v>
      </c>
      <c r="Y278" s="326"/>
      <c r="Z278" s="336"/>
      <c r="AB278" s="287">
        <f t="shared" si="106"/>
        <v>0</v>
      </c>
      <c r="AC278" s="287">
        <f t="shared" si="107"/>
        <v>0</v>
      </c>
      <c r="AD278" s="287">
        <f t="shared" si="108"/>
        <v>0</v>
      </c>
      <c r="AE278" s="287">
        <f t="shared" si="109"/>
        <v>0</v>
      </c>
      <c r="AF278" s="287"/>
      <c r="AG278" s="287"/>
      <c r="AH278" s="287"/>
      <c r="AI278" s="287"/>
      <c r="AJ278" s="287">
        <f t="shared" si="126"/>
        <v>0</v>
      </c>
      <c r="AK278" s="287"/>
      <c r="AL278" s="287"/>
      <c r="AM278" s="287"/>
      <c r="AN278" s="287">
        <f t="shared" si="119"/>
        <v>0</v>
      </c>
      <c r="AO278" s="332" t="str">
        <f>IF(ISERROR(AJ278/VLOOKUP(C278,$W$1:$X$1,2,0)),"",AJ278/VLOOKUP(C278,$W$1:$X$1,2,0))</f>
        <v/>
      </c>
      <c r="AP278" s="332" t="str">
        <f>IF(ISERROR(AN278/VLOOKUP(C278,$W$1:$X$1,2,0)),"",AN278/VLOOKUP(C278,$W$1:$X$1,2,0))</f>
        <v/>
      </c>
      <c r="AR278" s="287"/>
      <c r="AS278" s="287"/>
      <c r="AT278" s="287"/>
      <c r="AU278" s="288"/>
      <c r="AV278" s="287">
        <f t="shared" si="120"/>
        <v>0</v>
      </c>
      <c r="AW278" s="287">
        <f t="shared" si="121"/>
        <v>0</v>
      </c>
      <c r="AX278" s="287">
        <f t="shared" si="122"/>
        <v>0</v>
      </c>
      <c r="AY278" s="287">
        <f t="shared" si="123"/>
        <v>0</v>
      </c>
      <c r="AZ278" s="337"/>
      <c r="BA278" s="287"/>
      <c r="BB278" s="287"/>
      <c r="BC278" s="287"/>
      <c r="BD278" s="288"/>
      <c r="BE278" s="287">
        <f t="shared" si="124"/>
        <v>0</v>
      </c>
      <c r="BF278" s="287">
        <f t="shared" si="110"/>
        <v>0</v>
      </c>
      <c r="BG278" s="287">
        <f t="shared" si="111"/>
        <v>0</v>
      </c>
      <c r="BH278" s="287">
        <f t="shared" si="112"/>
        <v>0</v>
      </c>
      <c r="DJ278" s="338"/>
    </row>
    <row r="279" spans="1:114" ht="12.75" customHeight="1" outlineLevel="1" x14ac:dyDescent="0.25">
      <c r="A279" s="328" t="str">
        <f t="shared" si="113"/>
        <v>Hotel NameJan-24</v>
      </c>
      <c r="B279" s="328" t="str">
        <f t="shared" si="114"/>
        <v>Hotel Name45294</v>
      </c>
      <c r="C279" s="329" t="s">
        <v>183</v>
      </c>
      <c r="D279" s="330" t="str">
        <f t="shared" si="115"/>
        <v>Jan-24</v>
      </c>
      <c r="E279" s="330" t="s">
        <v>54</v>
      </c>
      <c r="F279" s="330">
        <v>45294</v>
      </c>
      <c r="G279" s="331">
        <f t="shared" si="116"/>
        <v>4</v>
      </c>
      <c r="H279" s="287"/>
      <c r="I279" s="287"/>
      <c r="J279" s="287"/>
      <c r="K279" s="288">
        <f t="shared" si="125"/>
        <v>0</v>
      </c>
      <c r="L279" s="287"/>
      <c r="M279" s="287"/>
      <c r="N279" s="287"/>
      <c r="O279" s="288">
        <f t="shared" si="105"/>
        <v>0</v>
      </c>
      <c r="P279" s="332" t="str">
        <f>IF(ISERROR(K279/VLOOKUP(C279,$W$1:$X$1,2,0)),"",K279/VLOOKUP(C279,$W$1:$X$1,2,0))</f>
        <v/>
      </c>
      <c r="Q279" s="332" t="str">
        <f>IF(ISERROR(O279/VLOOKUP(C279,$W$1:$X$1,2,0)),"",O279/VLOOKUP(C279,$W$1:$X$1,2,0))</f>
        <v/>
      </c>
      <c r="R279" s="287" t="s">
        <v>75</v>
      </c>
      <c r="S279" s="287">
        <f t="shared" si="127"/>
        <v>0</v>
      </c>
      <c r="T279" s="332" t="e">
        <f>(O279+S279)/VLOOKUP(C279,$W$1:$X$1,2,0)</f>
        <v>#N/A</v>
      </c>
      <c r="U279" s="287" t="s">
        <v>75</v>
      </c>
      <c r="V279" s="333" t="b">
        <f t="shared" si="117"/>
        <v>1</v>
      </c>
      <c r="W279" s="334">
        <f t="shared" si="129"/>
        <v>0</v>
      </c>
      <c r="X279" s="334">
        <f t="shared" si="128"/>
        <v>0</v>
      </c>
      <c r="Y279" s="326"/>
      <c r="Z279" s="336"/>
      <c r="AB279" s="287">
        <f t="shared" si="106"/>
        <v>0</v>
      </c>
      <c r="AC279" s="287">
        <f t="shared" si="107"/>
        <v>0</v>
      </c>
      <c r="AD279" s="287">
        <f t="shared" si="108"/>
        <v>0</v>
      </c>
      <c r="AE279" s="287">
        <f t="shared" si="109"/>
        <v>0</v>
      </c>
      <c r="AF279" s="287"/>
      <c r="AG279" s="287"/>
      <c r="AH279" s="287"/>
      <c r="AI279" s="287"/>
      <c r="AJ279" s="287">
        <f t="shared" si="126"/>
        <v>0</v>
      </c>
      <c r="AK279" s="287"/>
      <c r="AL279" s="287"/>
      <c r="AM279" s="287"/>
      <c r="AN279" s="287">
        <f t="shared" si="119"/>
        <v>0</v>
      </c>
      <c r="AO279" s="332" t="str">
        <f>IF(ISERROR(AJ279/VLOOKUP(C279,$W$1:$X$1,2,0)),"",AJ279/VLOOKUP(C279,$W$1:$X$1,2,0))</f>
        <v/>
      </c>
      <c r="AP279" s="332" t="str">
        <f>IF(ISERROR(AN279/VLOOKUP(C279,$W$1:$X$1,2,0)),"",AN279/VLOOKUP(C279,$W$1:$X$1,2,0))</f>
        <v/>
      </c>
      <c r="AR279" s="287"/>
      <c r="AS279" s="287"/>
      <c r="AT279" s="287"/>
      <c r="AU279" s="288"/>
      <c r="AV279" s="287">
        <f t="shared" si="120"/>
        <v>0</v>
      </c>
      <c r="AW279" s="287">
        <f t="shared" si="121"/>
        <v>0</v>
      </c>
      <c r="AX279" s="287">
        <f t="shared" si="122"/>
        <v>0</v>
      </c>
      <c r="AY279" s="287">
        <f t="shared" si="123"/>
        <v>0</v>
      </c>
      <c r="AZ279" s="337"/>
      <c r="BA279" s="287"/>
      <c r="BB279" s="287"/>
      <c r="BC279" s="287"/>
      <c r="BD279" s="288"/>
      <c r="BE279" s="287">
        <f t="shared" si="124"/>
        <v>0</v>
      </c>
      <c r="BF279" s="287">
        <f t="shared" si="110"/>
        <v>0</v>
      </c>
      <c r="BG279" s="287">
        <f t="shared" si="111"/>
        <v>0</v>
      </c>
      <c r="BH279" s="287">
        <f t="shared" si="112"/>
        <v>0</v>
      </c>
      <c r="DJ279" s="338"/>
    </row>
    <row r="280" spans="1:114" ht="12.75" customHeight="1" outlineLevel="1" x14ac:dyDescent="0.25">
      <c r="A280" s="328" t="str">
        <f t="shared" si="113"/>
        <v>Hotel NameJan-24</v>
      </c>
      <c r="B280" s="328" t="str">
        <f t="shared" si="114"/>
        <v>Hotel Name45295</v>
      </c>
      <c r="C280" s="329" t="s">
        <v>183</v>
      </c>
      <c r="D280" s="330" t="str">
        <f t="shared" si="115"/>
        <v>Jan-24</v>
      </c>
      <c r="E280" s="330" t="s">
        <v>54</v>
      </c>
      <c r="F280" s="330">
        <v>45295</v>
      </c>
      <c r="G280" s="331">
        <f t="shared" si="116"/>
        <v>5</v>
      </c>
      <c r="H280" s="287"/>
      <c r="I280" s="287"/>
      <c r="J280" s="287"/>
      <c r="K280" s="288">
        <f t="shared" si="125"/>
        <v>0</v>
      </c>
      <c r="L280" s="287"/>
      <c r="M280" s="287"/>
      <c r="N280" s="287"/>
      <c r="O280" s="288">
        <f t="shared" si="105"/>
        <v>0</v>
      </c>
      <c r="P280" s="332" t="str">
        <f>IF(ISERROR(K280/VLOOKUP(C280,$W$1:$X$1,2,0)),"",K280/VLOOKUP(C280,$W$1:$X$1,2,0))</f>
        <v/>
      </c>
      <c r="Q280" s="332" t="str">
        <f>IF(ISERROR(O280/VLOOKUP(C280,$W$1:$X$1,2,0)),"",O280/VLOOKUP(C280,$W$1:$X$1,2,0))</f>
        <v/>
      </c>
      <c r="R280" s="287" t="s">
        <v>75</v>
      </c>
      <c r="S280" s="287">
        <f t="shared" si="127"/>
        <v>0</v>
      </c>
      <c r="T280" s="332" t="e">
        <f>(O280+S280)/VLOOKUP(C280,$W$1:$X$1,2,0)</f>
        <v>#N/A</v>
      </c>
      <c r="U280" s="287" t="s">
        <v>75</v>
      </c>
      <c r="V280" s="333" t="b">
        <f t="shared" si="117"/>
        <v>1</v>
      </c>
      <c r="W280" s="334">
        <f t="shared" si="129"/>
        <v>0</v>
      </c>
      <c r="X280" s="334">
        <f t="shared" si="128"/>
        <v>0</v>
      </c>
      <c r="Y280" s="326"/>
      <c r="Z280" s="336"/>
      <c r="AB280" s="287">
        <f t="shared" si="106"/>
        <v>0</v>
      </c>
      <c r="AC280" s="287">
        <f t="shared" si="107"/>
        <v>0</v>
      </c>
      <c r="AD280" s="287">
        <f t="shared" si="108"/>
        <v>0</v>
      </c>
      <c r="AE280" s="287">
        <f t="shared" si="109"/>
        <v>0</v>
      </c>
      <c r="AF280" s="287"/>
      <c r="AG280" s="287"/>
      <c r="AH280" s="287"/>
      <c r="AI280" s="287"/>
      <c r="AJ280" s="287">
        <f t="shared" si="126"/>
        <v>0</v>
      </c>
      <c r="AK280" s="287"/>
      <c r="AL280" s="287"/>
      <c r="AM280" s="287"/>
      <c r="AN280" s="287">
        <f t="shared" si="119"/>
        <v>0</v>
      </c>
      <c r="AO280" s="332" t="str">
        <f>IF(ISERROR(AJ280/VLOOKUP(C280,$W$1:$X$1,2,0)),"",AJ280/VLOOKUP(C280,$W$1:$X$1,2,0))</f>
        <v/>
      </c>
      <c r="AP280" s="332" t="str">
        <f>IF(ISERROR(AN280/VLOOKUP(C280,$W$1:$X$1,2,0)),"",AN280/VLOOKUP(C280,$W$1:$X$1,2,0))</f>
        <v/>
      </c>
      <c r="AR280" s="287"/>
      <c r="AS280" s="287"/>
      <c r="AT280" s="287"/>
      <c r="AU280" s="288"/>
      <c r="AV280" s="287">
        <f t="shared" si="120"/>
        <v>0</v>
      </c>
      <c r="AW280" s="287">
        <f t="shared" si="121"/>
        <v>0</v>
      </c>
      <c r="AX280" s="287">
        <f t="shared" si="122"/>
        <v>0</v>
      </c>
      <c r="AY280" s="287">
        <f t="shared" si="123"/>
        <v>0</v>
      </c>
      <c r="AZ280" s="337"/>
      <c r="BA280" s="287"/>
      <c r="BB280" s="287"/>
      <c r="BC280" s="287"/>
      <c r="BD280" s="288"/>
      <c r="BE280" s="287">
        <f t="shared" si="124"/>
        <v>0</v>
      </c>
      <c r="BF280" s="287">
        <f t="shared" si="110"/>
        <v>0</v>
      </c>
      <c r="BG280" s="287">
        <f t="shared" si="111"/>
        <v>0</v>
      </c>
      <c r="BH280" s="287">
        <f t="shared" si="112"/>
        <v>0</v>
      </c>
      <c r="DJ280" s="338"/>
    </row>
    <row r="281" spans="1:114" ht="12.75" customHeight="1" outlineLevel="1" x14ac:dyDescent="0.25">
      <c r="A281" s="328" t="str">
        <f t="shared" si="113"/>
        <v>Hotel NameJan-24</v>
      </c>
      <c r="B281" s="328" t="str">
        <f t="shared" si="114"/>
        <v>Hotel Name45296</v>
      </c>
      <c r="C281" s="329" t="s">
        <v>183</v>
      </c>
      <c r="D281" s="330" t="str">
        <f t="shared" si="115"/>
        <v>Jan-24</v>
      </c>
      <c r="E281" s="330" t="s">
        <v>54</v>
      </c>
      <c r="F281" s="330">
        <v>45296</v>
      </c>
      <c r="G281" s="331">
        <f t="shared" si="116"/>
        <v>6</v>
      </c>
      <c r="H281" s="287"/>
      <c r="I281" s="287"/>
      <c r="J281" s="287"/>
      <c r="K281" s="288">
        <f t="shared" si="125"/>
        <v>0</v>
      </c>
      <c r="L281" s="287"/>
      <c r="M281" s="287"/>
      <c r="N281" s="287"/>
      <c r="O281" s="288">
        <f t="shared" si="105"/>
        <v>0</v>
      </c>
      <c r="P281" s="332" t="str">
        <f>IF(ISERROR(K281/VLOOKUP(C281,$W$1:$X$1,2,0)),"",K281/VLOOKUP(C281,$W$1:$X$1,2,0))</f>
        <v/>
      </c>
      <c r="Q281" s="332" t="str">
        <f>IF(ISERROR(O281/VLOOKUP(C281,$W$1:$X$1,2,0)),"",O281/VLOOKUP(C281,$W$1:$X$1,2,0))</f>
        <v/>
      </c>
      <c r="R281" s="287" t="s">
        <v>75</v>
      </c>
      <c r="S281" s="287">
        <f t="shared" si="127"/>
        <v>0</v>
      </c>
      <c r="T281" s="332" t="e">
        <f>(O281+S281)/VLOOKUP(C281,$W$1:$X$1,2,0)</f>
        <v>#N/A</v>
      </c>
      <c r="U281" s="287" t="s">
        <v>75</v>
      </c>
      <c r="V281" s="333" t="b">
        <f t="shared" si="117"/>
        <v>1</v>
      </c>
      <c r="W281" s="334">
        <f t="shared" si="129"/>
        <v>0</v>
      </c>
      <c r="X281" s="334">
        <f t="shared" si="128"/>
        <v>0</v>
      </c>
      <c r="Y281" s="326"/>
      <c r="Z281" s="336"/>
      <c r="AB281" s="287">
        <f t="shared" si="106"/>
        <v>0</v>
      </c>
      <c r="AC281" s="287">
        <f t="shared" si="107"/>
        <v>0</v>
      </c>
      <c r="AD281" s="287">
        <f t="shared" si="108"/>
        <v>0</v>
      </c>
      <c r="AE281" s="287">
        <f t="shared" si="109"/>
        <v>0</v>
      </c>
      <c r="AF281" s="287"/>
      <c r="AG281" s="287"/>
      <c r="AH281" s="287"/>
      <c r="AI281" s="287"/>
      <c r="AJ281" s="287">
        <f t="shared" si="126"/>
        <v>0</v>
      </c>
      <c r="AK281" s="287"/>
      <c r="AL281" s="287"/>
      <c r="AM281" s="287"/>
      <c r="AN281" s="287">
        <f t="shared" si="119"/>
        <v>0</v>
      </c>
      <c r="AO281" s="332" t="str">
        <f>IF(ISERROR(AJ281/VLOOKUP(C281,$W$1:$X$1,2,0)),"",AJ281/VLOOKUP(C281,$W$1:$X$1,2,0))</f>
        <v/>
      </c>
      <c r="AP281" s="332" t="str">
        <f>IF(ISERROR(AN281/VLOOKUP(C281,$W$1:$X$1,2,0)),"",AN281/VLOOKUP(C281,$W$1:$X$1,2,0))</f>
        <v/>
      </c>
      <c r="AR281" s="287"/>
      <c r="AS281" s="287"/>
      <c r="AT281" s="287"/>
      <c r="AU281" s="288"/>
      <c r="AV281" s="287">
        <f t="shared" si="120"/>
        <v>0</v>
      </c>
      <c r="AW281" s="287">
        <f t="shared" si="121"/>
        <v>0</v>
      </c>
      <c r="AX281" s="287">
        <f t="shared" si="122"/>
        <v>0</v>
      </c>
      <c r="AY281" s="287">
        <f t="shared" si="123"/>
        <v>0</v>
      </c>
      <c r="AZ281" s="337"/>
      <c r="BA281" s="287"/>
      <c r="BB281" s="287"/>
      <c r="BC281" s="287"/>
      <c r="BD281" s="288"/>
      <c r="BE281" s="287">
        <f t="shared" si="124"/>
        <v>0</v>
      </c>
      <c r="BF281" s="287">
        <f t="shared" si="110"/>
        <v>0</v>
      </c>
      <c r="BG281" s="287">
        <f t="shared" si="111"/>
        <v>0</v>
      </c>
      <c r="BH281" s="287">
        <f t="shared" si="112"/>
        <v>0</v>
      </c>
      <c r="DJ281" s="338"/>
    </row>
    <row r="282" spans="1:114" ht="12.75" customHeight="1" outlineLevel="1" x14ac:dyDescent="0.25">
      <c r="A282" s="328" t="str">
        <f t="shared" si="113"/>
        <v>Hotel NameJan-24</v>
      </c>
      <c r="B282" s="328" t="str">
        <f t="shared" si="114"/>
        <v>Hotel Name45297</v>
      </c>
      <c r="C282" s="329" t="s">
        <v>183</v>
      </c>
      <c r="D282" s="330" t="str">
        <f t="shared" si="115"/>
        <v>Jan-24</v>
      </c>
      <c r="E282" s="330" t="s">
        <v>54</v>
      </c>
      <c r="F282" s="330">
        <v>45297</v>
      </c>
      <c r="G282" s="331">
        <f t="shared" si="116"/>
        <v>7</v>
      </c>
      <c r="H282" s="287"/>
      <c r="I282" s="287"/>
      <c r="J282" s="287"/>
      <c r="K282" s="288">
        <f t="shared" si="125"/>
        <v>0</v>
      </c>
      <c r="L282" s="287"/>
      <c r="M282" s="287"/>
      <c r="N282" s="287"/>
      <c r="O282" s="288">
        <f t="shared" si="105"/>
        <v>0</v>
      </c>
      <c r="P282" s="332" t="str">
        <f>IF(ISERROR(K282/VLOOKUP(C282,$W$1:$X$1,2,0)),"",K282/VLOOKUP(C282,$W$1:$X$1,2,0))</f>
        <v/>
      </c>
      <c r="Q282" s="332" t="str">
        <f>IF(ISERROR(O282/VLOOKUP(C282,$W$1:$X$1,2,0)),"",O282/VLOOKUP(C282,$W$1:$X$1,2,0))</f>
        <v/>
      </c>
      <c r="R282" s="287" t="s">
        <v>75</v>
      </c>
      <c r="S282" s="287">
        <f t="shared" si="127"/>
        <v>0</v>
      </c>
      <c r="T282" s="332" t="e">
        <f>(O282+S282)/VLOOKUP(C282,$W$1:$X$1,2,0)</f>
        <v>#N/A</v>
      </c>
      <c r="U282" s="287" t="s">
        <v>75</v>
      </c>
      <c r="V282" s="333" t="b">
        <f t="shared" si="117"/>
        <v>1</v>
      </c>
      <c r="W282" s="334">
        <f t="shared" si="129"/>
        <v>0</v>
      </c>
      <c r="X282" s="334">
        <f t="shared" si="128"/>
        <v>0</v>
      </c>
      <c r="Y282" s="326"/>
      <c r="Z282" s="336"/>
      <c r="AB282" s="287">
        <f t="shared" si="106"/>
        <v>0</v>
      </c>
      <c r="AC282" s="287">
        <f t="shared" si="107"/>
        <v>0</v>
      </c>
      <c r="AD282" s="287">
        <f t="shared" si="108"/>
        <v>0</v>
      </c>
      <c r="AE282" s="287">
        <f t="shared" si="109"/>
        <v>0</v>
      </c>
      <c r="AF282" s="287"/>
      <c r="AG282" s="287"/>
      <c r="AH282" s="287"/>
      <c r="AI282" s="287"/>
      <c r="AJ282" s="287">
        <f t="shared" si="126"/>
        <v>0</v>
      </c>
      <c r="AK282" s="287"/>
      <c r="AL282" s="287"/>
      <c r="AM282" s="287"/>
      <c r="AN282" s="287">
        <f t="shared" si="119"/>
        <v>0</v>
      </c>
      <c r="AO282" s="332" t="str">
        <f>IF(ISERROR(AJ282/VLOOKUP(C282,$W$1:$X$1,2,0)),"",AJ282/VLOOKUP(C282,$W$1:$X$1,2,0))</f>
        <v/>
      </c>
      <c r="AP282" s="332" t="str">
        <f>IF(ISERROR(AN282/VLOOKUP(C282,$W$1:$X$1,2,0)),"",AN282/VLOOKUP(C282,$W$1:$X$1,2,0))</f>
        <v/>
      </c>
      <c r="AR282" s="287"/>
      <c r="AS282" s="287"/>
      <c r="AT282" s="287"/>
      <c r="AU282" s="288"/>
      <c r="AV282" s="287">
        <f t="shared" si="120"/>
        <v>0</v>
      </c>
      <c r="AW282" s="287">
        <f t="shared" si="121"/>
        <v>0</v>
      </c>
      <c r="AX282" s="287">
        <f t="shared" si="122"/>
        <v>0</v>
      </c>
      <c r="AY282" s="287">
        <f t="shared" si="123"/>
        <v>0</v>
      </c>
      <c r="AZ282" s="337"/>
      <c r="BA282" s="287"/>
      <c r="BB282" s="287"/>
      <c r="BC282" s="287"/>
      <c r="BD282" s="288"/>
      <c r="BE282" s="287">
        <f t="shared" si="124"/>
        <v>0</v>
      </c>
      <c r="BF282" s="287">
        <f t="shared" si="110"/>
        <v>0</v>
      </c>
      <c r="BG282" s="287">
        <f t="shared" si="111"/>
        <v>0</v>
      </c>
      <c r="BH282" s="287">
        <f t="shared" si="112"/>
        <v>0</v>
      </c>
      <c r="DJ282" s="338"/>
    </row>
    <row r="283" spans="1:114" ht="12.75" customHeight="1" outlineLevel="1" x14ac:dyDescent="0.25">
      <c r="A283" s="328" t="str">
        <f t="shared" si="113"/>
        <v>Hotel NameJan-24</v>
      </c>
      <c r="B283" s="328" t="str">
        <f t="shared" si="114"/>
        <v>Hotel Name45298</v>
      </c>
      <c r="C283" s="329" t="s">
        <v>183</v>
      </c>
      <c r="D283" s="330" t="str">
        <f t="shared" si="115"/>
        <v>Jan-24</v>
      </c>
      <c r="E283" s="330" t="s">
        <v>54</v>
      </c>
      <c r="F283" s="330">
        <v>45298</v>
      </c>
      <c r="G283" s="331">
        <f t="shared" si="116"/>
        <v>1</v>
      </c>
      <c r="H283" s="287"/>
      <c r="I283" s="287"/>
      <c r="J283" s="287"/>
      <c r="K283" s="288">
        <f t="shared" si="125"/>
        <v>0</v>
      </c>
      <c r="L283" s="287"/>
      <c r="M283" s="287"/>
      <c r="N283" s="287"/>
      <c r="O283" s="288">
        <f t="shared" si="105"/>
        <v>0</v>
      </c>
      <c r="P283" s="332" t="str">
        <f>IF(ISERROR(K283/VLOOKUP(C283,$W$1:$X$1,2,0)),"",K283/VLOOKUP(C283,$W$1:$X$1,2,0))</f>
        <v/>
      </c>
      <c r="Q283" s="332" t="str">
        <f>IF(ISERROR(O283/VLOOKUP(C283,$W$1:$X$1,2,0)),"",O283/VLOOKUP(C283,$W$1:$X$1,2,0))</f>
        <v/>
      </c>
      <c r="R283" s="287" t="s">
        <v>75</v>
      </c>
      <c r="S283" s="287">
        <f t="shared" si="127"/>
        <v>0</v>
      </c>
      <c r="T283" s="332" t="e">
        <f>(O283+S283)/VLOOKUP(C283,$W$1:$X$1,2,0)</f>
        <v>#N/A</v>
      </c>
      <c r="U283" s="287" t="s">
        <v>75</v>
      </c>
      <c r="V283" s="333" t="b">
        <f t="shared" si="117"/>
        <v>1</v>
      </c>
      <c r="W283" s="334">
        <f t="shared" si="129"/>
        <v>0</v>
      </c>
      <c r="X283" s="334">
        <f t="shared" si="128"/>
        <v>0</v>
      </c>
      <c r="Y283" s="326"/>
      <c r="Z283" s="336"/>
      <c r="AB283" s="287">
        <f t="shared" si="106"/>
        <v>0</v>
      </c>
      <c r="AC283" s="287">
        <f t="shared" si="107"/>
        <v>0</v>
      </c>
      <c r="AD283" s="287">
        <f t="shared" si="108"/>
        <v>0</v>
      </c>
      <c r="AE283" s="287">
        <f t="shared" si="109"/>
        <v>0</v>
      </c>
      <c r="AF283" s="287"/>
      <c r="AG283" s="287"/>
      <c r="AH283" s="287"/>
      <c r="AI283" s="287"/>
      <c r="AJ283" s="287">
        <f t="shared" si="126"/>
        <v>0</v>
      </c>
      <c r="AK283" s="287"/>
      <c r="AL283" s="287"/>
      <c r="AM283" s="287"/>
      <c r="AN283" s="287">
        <f t="shared" si="119"/>
        <v>0</v>
      </c>
      <c r="AO283" s="332" t="str">
        <f>IF(ISERROR(AJ283/VLOOKUP(C283,$W$1:$X$1,2,0)),"",AJ283/VLOOKUP(C283,$W$1:$X$1,2,0))</f>
        <v/>
      </c>
      <c r="AP283" s="332" t="str">
        <f>IF(ISERROR(AN283/VLOOKUP(C283,$W$1:$X$1,2,0)),"",AN283/VLOOKUP(C283,$W$1:$X$1,2,0))</f>
        <v/>
      </c>
      <c r="AR283" s="287"/>
      <c r="AS283" s="287"/>
      <c r="AT283" s="287"/>
      <c r="AU283" s="288"/>
      <c r="AV283" s="287">
        <f t="shared" si="120"/>
        <v>0</v>
      </c>
      <c r="AW283" s="287">
        <f t="shared" si="121"/>
        <v>0</v>
      </c>
      <c r="AX283" s="287">
        <f t="shared" si="122"/>
        <v>0</v>
      </c>
      <c r="AY283" s="287">
        <f t="shared" si="123"/>
        <v>0</v>
      </c>
      <c r="AZ283" s="337"/>
      <c r="BA283" s="287"/>
      <c r="BB283" s="287"/>
      <c r="BC283" s="287"/>
      <c r="BD283" s="288"/>
      <c r="BE283" s="287">
        <f t="shared" si="124"/>
        <v>0</v>
      </c>
      <c r="BF283" s="287">
        <f t="shared" si="110"/>
        <v>0</v>
      </c>
      <c r="BG283" s="287">
        <f t="shared" si="111"/>
        <v>0</v>
      </c>
      <c r="BH283" s="287">
        <f t="shared" si="112"/>
        <v>0</v>
      </c>
      <c r="DJ283" s="338"/>
    </row>
    <row r="284" spans="1:114" ht="12.75" customHeight="1" outlineLevel="1" x14ac:dyDescent="0.25">
      <c r="A284" s="328" t="str">
        <f t="shared" si="113"/>
        <v>Hotel NameJan-24</v>
      </c>
      <c r="B284" s="328" t="str">
        <f t="shared" si="114"/>
        <v>Hotel Name45299</v>
      </c>
      <c r="C284" s="329" t="s">
        <v>183</v>
      </c>
      <c r="D284" s="330" t="str">
        <f t="shared" si="115"/>
        <v>Jan-24</v>
      </c>
      <c r="E284" s="330" t="s">
        <v>54</v>
      </c>
      <c r="F284" s="330">
        <v>45299</v>
      </c>
      <c r="G284" s="331">
        <f t="shared" si="116"/>
        <v>2</v>
      </c>
      <c r="H284" s="287"/>
      <c r="I284" s="287"/>
      <c r="J284" s="287"/>
      <c r="K284" s="288">
        <f t="shared" si="125"/>
        <v>0</v>
      </c>
      <c r="L284" s="287"/>
      <c r="M284" s="287"/>
      <c r="N284" s="287"/>
      <c r="O284" s="288">
        <f t="shared" si="105"/>
        <v>0</v>
      </c>
      <c r="P284" s="332" t="str">
        <f>IF(ISERROR(K284/VLOOKUP(C284,$W$1:$X$1,2,0)),"",K284/VLOOKUP(C284,$W$1:$X$1,2,0))</f>
        <v/>
      </c>
      <c r="Q284" s="332" t="str">
        <f>IF(ISERROR(O284/VLOOKUP(C284,$W$1:$X$1,2,0)),"",O284/VLOOKUP(C284,$W$1:$X$1,2,0))</f>
        <v/>
      </c>
      <c r="R284" s="287" t="s">
        <v>75</v>
      </c>
      <c r="S284" s="287">
        <f t="shared" si="127"/>
        <v>0</v>
      </c>
      <c r="T284" s="332" t="e">
        <f>(O284+S284)/VLOOKUP(C284,$W$1:$X$1,2,0)</f>
        <v>#N/A</v>
      </c>
      <c r="U284" s="287" t="s">
        <v>75</v>
      </c>
      <c r="V284" s="333" t="b">
        <f t="shared" si="117"/>
        <v>1</v>
      </c>
      <c r="W284" s="334">
        <f t="shared" si="129"/>
        <v>0</v>
      </c>
      <c r="X284" s="334">
        <f t="shared" si="128"/>
        <v>0</v>
      </c>
      <c r="Y284" s="326"/>
      <c r="Z284" s="336"/>
      <c r="AB284" s="287">
        <f t="shared" si="106"/>
        <v>0</v>
      </c>
      <c r="AC284" s="287">
        <f t="shared" si="107"/>
        <v>0</v>
      </c>
      <c r="AD284" s="287">
        <f t="shared" si="108"/>
        <v>0</v>
      </c>
      <c r="AE284" s="287">
        <f t="shared" si="109"/>
        <v>0</v>
      </c>
      <c r="AF284" s="287"/>
      <c r="AG284" s="287"/>
      <c r="AH284" s="287"/>
      <c r="AI284" s="287"/>
      <c r="AJ284" s="287">
        <f t="shared" si="126"/>
        <v>0</v>
      </c>
      <c r="AK284" s="287"/>
      <c r="AL284" s="287"/>
      <c r="AM284" s="287"/>
      <c r="AN284" s="287">
        <f t="shared" si="119"/>
        <v>0</v>
      </c>
      <c r="AO284" s="332" t="str">
        <f>IF(ISERROR(AJ284/VLOOKUP(C284,$W$1:$X$1,2,0)),"",AJ284/VLOOKUP(C284,$W$1:$X$1,2,0))</f>
        <v/>
      </c>
      <c r="AP284" s="332" t="str">
        <f>IF(ISERROR(AN284/VLOOKUP(C284,$W$1:$X$1,2,0)),"",AN284/VLOOKUP(C284,$W$1:$X$1,2,0))</f>
        <v/>
      </c>
      <c r="AR284" s="287"/>
      <c r="AS284" s="287"/>
      <c r="AT284" s="287"/>
      <c r="AU284" s="288"/>
      <c r="AV284" s="287">
        <f t="shared" si="120"/>
        <v>0</v>
      </c>
      <c r="AW284" s="287">
        <f t="shared" si="121"/>
        <v>0</v>
      </c>
      <c r="AX284" s="287">
        <f t="shared" si="122"/>
        <v>0</v>
      </c>
      <c r="AY284" s="287">
        <f t="shared" si="123"/>
        <v>0</v>
      </c>
      <c r="AZ284" s="337"/>
      <c r="BA284" s="287"/>
      <c r="BB284" s="287"/>
      <c r="BC284" s="287"/>
      <c r="BD284" s="288"/>
      <c r="BE284" s="287">
        <f t="shared" si="124"/>
        <v>0</v>
      </c>
      <c r="BF284" s="287">
        <f t="shared" si="110"/>
        <v>0</v>
      </c>
      <c r="BG284" s="287">
        <f t="shared" si="111"/>
        <v>0</v>
      </c>
      <c r="BH284" s="287">
        <f t="shared" si="112"/>
        <v>0</v>
      </c>
      <c r="DJ284" s="338"/>
    </row>
    <row r="285" spans="1:114" ht="12.75" customHeight="1" outlineLevel="1" x14ac:dyDescent="0.25">
      <c r="A285" s="328" t="str">
        <f t="shared" si="113"/>
        <v>Hotel NameJan-24</v>
      </c>
      <c r="B285" s="328" t="str">
        <f t="shared" si="114"/>
        <v>Hotel Name45300</v>
      </c>
      <c r="C285" s="329" t="s">
        <v>183</v>
      </c>
      <c r="D285" s="330" t="str">
        <f t="shared" si="115"/>
        <v>Jan-24</v>
      </c>
      <c r="E285" s="330" t="s">
        <v>54</v>
      </c>
      <c r="F285" s="330">
        <v>45300</v>
      </c>
      <c r="G285" s="331">
        <f t="shared" si="116"/>
        <v>3</v>
      </c>
      <c r="H285" s="287"/>
      <c r="I285" s="287"/>
      <c r="J285" s="287"/>
      <c r="K285" s="288">
        <f>SUM(H285:J285)-J285</f>
        <v>0</v>
      </c>
      <c r="L285" s="287"/>
      <c r="M285" s="287"/>
      <c r="N285" s="287"/>
      <c r="O285" s="288">
        <f t="shared" si="105"/>
        <v>0</v>
      </c>
      <c r="P285" s="332" t="str">
        <f>IF(ISERROR(K285/VLOOKUP(C285,$W$1:$X$1,2,0)),"",K285/VLOOKUP(C285,$W$1:$X$1,2,0))</f>
        <v/>
      </c>
      <c r="Q285" s="332" t="str">
        <f>IF(ISERROR(O285/VLOOKUP(C285,$W$1:$X$1,2,0)),"",O285/VLOOKUP(C285,$W$1:$X$1,2,0))</f>
        <v/>
      </c>
      <c r="R285" s="287" t="s">
        <v>75</v>
      </c>
      <c r="S285" s="287">
        <f t="shared" si="127"/>
        <v>0</v>
      </c>
      <c r="T285" s="332" t="e">
        <f>(O285+S285)/VLOOKUP(C285,$W$1:$X$1,2,0)</f>
        <v>#N/A</v>
      </c>
      <c r="U285" s="287" t="s">
        <v>75</v>
      </c>
      <c r="V285" s="333" t="b">
        <f t="shared" si="117"/>
        <v>1</v>
      </c>
      <c r="W285" s="334">
        <f t="shared" si="129"/>
        <v>0</v>
      </c>
      <c r="X285" s="334">
        <f t="shared" si="128"/>
        <v>0</v>
      </c>
      <c r="Y285" s="326"/>
      <c r="Z285" s="336"/>
      <c r="AB285" s="287">
        <f t="shared" si="106"/>
        <v>0</v>
      </c>
      <c r="AC285" s="287">
        <f t="shared" si="107"/>
        <v>0</v>
      </c>
      <c r="AD285" s="287">
        <f t="shared" si="108"/>
        <v>0</v>
      </c>
      <c r="AE285" s="287">
        <f t="shared" si="109"/>
        <v>0</v>
      </c>
      <c r="AF285" s="287"/>
      <c r="AG285" s="287"/>
      <c r="AH285" s="287"/>
      <c r="AI285" s="287"/>
      <c r="AJ285" s="287">
        <f t="shared" si="126"/>
        <v>0</v>
      </c>
      <c r="AK285" s="287"/>
      <c r="AL285" s="287"/>
      <c r="AM285" s="287"/>
      <c r="AN285" s="287">
        <f t="shared" si="119"/>
        <v>0</v>
      </c>
      <c r="AO285" s="332" t="str">
        <f>IF(ISERROR(AJ285/VLOOKUP(C285,$W$1:$X$1,2,0)),"",AJ285/VLOOKUP(C285,$W$1:$X$1,2,0))</f>
        <v/>
      </c>
      <c r="AP285" s="332" t="str">
        <f>IF(ISERROR(AN285/VLOOKUP(C285,$W$1:$X$1,2,0)),"",AN285/VLOOKUP(C285,$W$1:$X$1,2,0))</f>
        <v/>
      </c>
      <c r="AR285" s="287"/>
      <c r="AS285" s="287"/>
      <c r="AT285" s="287"/>
      <c r="AU285" s="288"/>
      <c r="AV285" s="287">
        <f t="shared" si="120"/>
        <v>0</v>
      </c>
      <c r="AW285" s="287">
        <f t="shared" si="121"/>
        <v>0</v>
      </c>
      <c r="AX285" s="287">
        <f t="shared" si="122"/>
        <v>0</v>
      </c>
      <c r="AY285" s="287">
        <f t="shared" si="123"/>
        <v>0</v>
      </c>
      <c r="AZ285" s="337"/>
      <c r="BA285" s="287"/>
      <c r="BB285" s="287"/>
      <c r="BC285" s="287"/>
      <c r="BD285" s="288"/>
      <c r="BE285" s="287">
        <f t="shared" si="124"/>
        <v>0</v>
      </c>
      <c r="BF285" s="287">
        <f t="shared" si="110"/>
        <v>0</v>
      </c>
      <c r="BG285" s="287">
        <f t="shared" si="111"/>
        <v>0</v>
      </c>
      <c r="BH285" s="287">
        <f t="shared" si="112"/>
        <v>0</v>
      </c>
      <c r="DJ285" s="338"/>
    </row>
    <row r="286" spans="1:114" ht="12.75" customHeight="1" outlineLevel="1" x14ac:dyDescent="0.25">
      <c r="A286" s="328" t="str">
        <f t="shared" si="113"/>
        <v>Hotel NameJan-24</v>
      </c>
      <c r="B286" s="328" t="str">
        <f t="shared" si="114"/>
        <v>Hotel Name45301</v>
      </c>
      <c r="C286" s="329" t="s">
        <v>183</v>
      </c>
      <c r="D286" s="330" t="str">
        <f t="shared" si="115"/>
        <v>Jan-24</v>
      </c>
      <c r="E286" s="330" t="s">
        <v>54</v>
      </c>
      <c r="F286" s="330">
        <v>45301</v>
      </c>
      <c r="G286" s="331">
        <f t="shared" si="116"/>
        <v>4</v>
      </c>
      <c r="H286" s="287"/>
      <c r="I286" s="287"/>
      <c r="J286" s="287"/>
      <c r="K286" s="288">
        <f>SUM(H286:J286)-J286</f>
        <v>0</v>
      </c>
      <c r="L286" s="287"/>
      <c r="M286" s="287"/>
      <c r="N286" s="287"/>
      <c r="O286" s="288">
        <f t="shared" si="105"/>
        <v>0</v>
      </c>
      <c r="P286" s="332" t="str">
        <f>IF(ISERROR(K286/VLOOKUP(C286,$W$1:$X$1,2,0)),"",K286/VLOOKUP(C286,$W$1:$X$1,2,0))</f>
        <v/>
      </c>
      <c r="Q286" s="332" t="str">
        <f>IF(ISERROR(O286/VLOOKUP(C286,$W$1:$X$1,2,0)),"",O286/VLOOKUP(C286,$W$1:$X$1,2,0))</f>
        <v/>
      </c>
      <c r="R286" s="287" t="s">
        <v>75</v>
      </c>
      <c r="S286" s="287">
        <f t="shared" si="127"/>
        <v>0</v>
      </c>
      <c r="T286" s="332" t="e">
        <f>(O286+S286)/VLOOKUP(C286,$W$1:$X$1,2,0)</f>
        <v>#N/A</v>
      </c>
      <c r="U286" s="287" t="s">
        <v>75</v>
      </c>
      <c r="V286" s="333" t="b">
        <f t="shared" si="117"/>
        <v>1</v>
      </c>
      <c r="W286" s="334">
        <f t="shared" si="129"/>
        <v>0</v>
      </c>
      <c r="X286" s="334">
        <f t="shared" si="128"/>
        <v>0</v>
      </c>
      <c r="Y286" s="326"/>
      <c r="Z286" s="336"/>
      <c r="AB286" s="287">
        <f t="shared" si="106"/>
        <v>0</v>
      </c>
      <c r="AC286" s="287">
        <f t="shared" si="107"/>
        <v>0</v>
      </c>
      <c r="AD286" s="287">
        <f t="shared" si="108"/>
        <v>0</v>
      </c>
      <c r="AE286" s="287">
        <f t="shared" si="109"/>
        <v>0</v>
      </c>
      <c r="AF286" s="287"/>
      <c r="AG286" s="287"/>
      <c r="AH286" s="287"/>
      <c r="AI286" s="287"/>
      <c r="AJ286" s="287">
        <f t="shared" si="126"/>
        <v>0</v>
      </c>
      <c r="AK286" s="287"/>
      <c r="AL286" s="287"/>
      <c r="AM286" s="287"/>
      <c r="AN286" s="287">
        <f t="shared" si="119"/>
        <v>0</v>
      </c>
      <c r="AO286" s="332" t="str">
        <f>IF(ISERROR(AJ286/VLOOKUP(C286,$W$1:$X$1,2,0)),"",AJ286/VLOOKUP(C286,$W$1:$X$1,2,0))</f>
        <v/>
      </c>
      <c r="AP286" s="332" t="str">
        <f>IF(ISERROR(AN286/VLOOKUP(C286,$W$1:$X$1,2,0)),"",AN286/VLOOKUP(C286,$W$1:$X$1,2,0))</f>
        <v/>
      </c>
      <c r="AR286" s="287"/>
      <c r="AS286" s="287"/>
      <c r="AT286" s="287"/>
      <c r="AU286" s="288"/>
      <c r="AV286" s="287">
        <f t="shared" si="120"/>
        <v>0</v>
      </c>
      <c r="AW286" s="287">
        <f t="shared" si="121"/>
        <v>0</v>
      </c>
      <c r="AX286" s="287">
        <f t="shared" si="122"/>
        <v>0</v>
      </c>
      <c r="AY286" s="287">
        <f t="shared" si="123"/>
        <v>0</v>
      </c>
      <c r="AZ286" s="337"/>
      <c r="BA286" s="287"/>
      <c r="BB286" s="287"/>
      <c r="BC286" s="287"/>
      <c r="BD286" s="288"/>
      <c r="BE286" s="287">
        <f t="shared" si="124"/>
        <v>0</v>
      </c>
      <c r="BF286" s="287">
        <f t="shared" si="110"/>
        <v>0</v>
      </c>
      <c r="BG286" s="287">
        <f t="shared" si="111"/>
        <v>0</v>
      </c>
      <c r="BH286" s="287">
        <f t="shared" si="112"/>
        <v>0</v>
      </c>
      <c r="DJ286" s="338"/>
    </row>
    <row r="287" spans="1:114" ht="12.75" customHeight="1" outlineLevel="1" x14ac:dyDescent="0.25">
      <c r="A287" s="328" t="str">
        <f t="shared" si="113"/>
        <v>Hotel NameJan-24</v>
      </c>
      <c r="B287" s="328" t="str">
        <f t="shared" si="114"/>
        <v>Hotel Name45302</v>
      </c>
      <c r="C287" s="329" t="s">
        <v>183</v>
      </c>
      <c r="D287" s="330" t="str">
        <f t="shared" si="115"/>
        <v>Jan-24</v>
      </c>
      <c r="E287" s="330" t="s">
        <v>54</v>
      </c>
      <c r="F287" s="330">
        <v>45302</v>
      </c>
      <c r="G287" s="331">
        <f t="shared" si="116"/>
        <v>5</v>
      </c>
      <c r="H287" s="287"/>
      <c r="I287" s="287"/>
      <c r="J287" s="287"/>
      <c r="K287" s="288">
        <f>SUM(H287:J287)-J287</f>
        <v>0</v>
      </c>
      <c r="L287" s="287"/>
      <c r="M287" s="287"/>
      <c r="N287" s="287"/>
      <c r="O287" s="288">
        <f t="shared" si="105"/>
        <v>0</v>
      </c>
      <c r="P287" s="332" t="str">
        <f>IF(ISERROR(K287/VLOOKUP(C287,$W$1:$X$1,2,0)),"",K287/VLOOKUP(C287,$W$1:$X$1,2,0))</f>
        <v/>
      </c>
      <c r="Q287" s="332" t="str">
        <f>IF(ISERROR(O287/VLOOKUP(C287,$W$1:$X$1,2,0)),"",O287/VLOOKUP(C287,$W$1:$X$1,2,0))</f>
        <v/>
      </c>
      <c r="R287" s="287" t="s">
        <v>75</v>
      </c>
      <c r="S287" s="287">
        <f t="shared" si="127"/>
        <v>0</v>
      </c>
      <c r="T287" s="332" t="e">
        <f>(O287+S287)/VLOOKUP(C287,$W$1:$X$1,2,0)</f>
        <v>#N/A</v>
      </c>
      <c r="U287" s="287" t="s">
        <v>75</v>
      </c>
      <c r="V287" s="333" t="b">
        <f t="shared" si="117"/>
        <v>1</v>
      </c>
      <c r="W287" s="334">
        <f t="shared" si="129"/>
        <v>0</v>
      </c>
      <c r="X287" s="334">
        <f t="shared" si="128"/>
        <v>0</v>
      </c>
      <c r="Y287" s="326"/>
      <c r="Z287" s="336"/>
      <c r="AB287" s="287">
        <f t="shared" si="106"/>
        <v>0</v>
      </c>
      <c r="AC287" s="287">
        <f t="shared" si="107"/>
        <v>0</v>
      </c>
      <c r="AD287" s="287">
        <f t="shared" si="108"/>
        <v>0</v>
      </c>
      <c r="AE287" s="287">
        <f t="shared" si="109"/>
        <v>0</v>
      </c>
      <c r="AF287" s="287"/>
      <c r="AG287" s="287"/>
      <c r="AH287" s="287"/>
      <c r="AI287" s="287"/>
      <c r="AJ287" s="287">
        <f t="shared" si="126"/>
        <v>0</v>
      </c>
      <c r="AK287" s="287"/>
      <c r="AL287" s="287"/>
      <c r="AM287" s="287"/>
      <c r="AN287" s="287">
        <f t="shared" si="119"/>
        <v>0</v>
      </c>
      <c r="AO287" s="332" t="str">
        <f>IF(ISERROR(AJ287/VLOOKUP(C287,$W$1:$X$1,2,0)),"",AJ287/VLOOKUP(C287,$W$1:$X$1,2,0))</f>
        <v/>
      </c>
      <c r="AP287" s="332" t="str">
        <f>IF(ISERROR(AN287/VLOOKUP(C287,$W$1:$X$1,2,0)),"",AN287/VLOOKUP(C287,$W$1:$X$1,2,0))</f>
        <v/>
      </c>
      <c r="AR287" s="287"/>
      <c r="AS287" s="287"/>
      <c r="AT287" s="287"/>
      <c r="AU287" s="288"/>
      <c r="AV287" s="287">
        <f t="shared" si="120"/>
        <v>0</v>
      </c>
      <c r="AW287" s="287">
        <f t="shared" si="121"/>
        <v>0</v>
      </c>
      <c r="AX287" s="287">
        <f t="shared" si="122"/>
        <v>0</v>
      </c>
      <c r="AY287" s="287">
        <f t="shared" si="123"/>
        <v>0</v>
      </c>
      <c r="AZ287" s="337"/>
      <c r="BA287" s="287"/>
      <c r="BB287" s="287"/>
      <c r="BC287" s="287"/>
      <c r="BD287" s="288"/>
      <c r="BE287" s="287">
        <f t="shared" si="124"/>
        <v>0</v>
      </c>
      <c r="BF287" s="287">
        <f t="shared" si="110"/>
        <v>0</v>
      </c>
      <c r="BG287" s="287">
        <f t="shared" si="111"/>
        <v>0</v>
      </c>
      <c r="BH287" s="287">
        <f t="shared" si="112"/>
        <v>0</v>
      </c>
      <c r="DJ287" s="338"/>
    </row>
    <row r="288" spans="1:114" ht="12.75" customHeight="1" outlineLevel="1" x14ac:dyDescent="0.25">
      <c r="A288" s="328" t="str">
        <f t="shared" si="113"/>
        <v>Hotel NameJan-24</v>
      </c>
      <c r="B288" s="328" t="str">
        <f t="shared" si="114"/>
        <v>Hotel Name45303</v>
      </c>
      <c r="C288" s="329" t="s">
        <v>183</v>
      </c>
      <c r="D288" s="330" t="str">
        <f t="shared" si="115"/>
        <v>Jan-24</v>
      </c>
      <c r="E288" s="330" t="s">
        <v>54</v>
      </c>
      <c r="F288" s="330">
        <v>45303</v>
      </c>
      <c r="G288" s="331">
        <f t="shared" si="116"/>
        <v>6</v>
      </c>
      <c r="H288" s="287"/>
      <c r="I288" s="287"/>
      <c r="J288" s="287"/>
      <c r="K288" s="288">
        <f>SUM(H288:J288)-J288</f>
        <v>0</v>
      </c>
      <c r="L288" s="287"/>
      <c r="M288" s="287"/>
      <c r="N288" s="287"/>
      <c r="O288" s="288">
        <f t="shared" si="105"/>
        <v>0</v>
      </c>
      <c r="P288" s="332" t="str">
        <f>IF(ISERROR(K288/VLOOKUP(C288,$W$1:$X$1,2,0)),"",K288/VLOOKUP(C288,$W$1:$X$1,2,0))</f>
        <v/>
      </c>
      <c r="Q288" s="332" t="str">
        <f>IF(ISERROR(O288/VLOOKUP(C288,$W$1:$X$1,2,0)),"",O288/VLOOKUP(C288,$W$1:$X$1,2,0))</f>
        <v/>
      </c>
      <c r="R288" s="287" t="s">
        <v>75</v>
      </c>
      <c r="S288" s="287">
        <f t="shared" si="127"/>
        <v>0</v>
      </c>
      <c r="T288" s="332" t="e">
        <f>(O288+S288)/VLOOKUP(C288,$W$1:$X$1,2,0)</f>
        <v>#N/A</v>
      </c>
      <c r="U288" s="287" t="s">
        <v>75</v>
      </c>
      <c r="V288" s="333" t="b">
        <f t="shared" si="117"/>
        <v>1</v>
      </c>
      <c r="W288" s="334">
        <f t="shared" si="129"/>
        <v>0</v>
      </c>
      <c r="X288" s="334">
        <f t="shared" si="128"/>
        <v>0</v>
      </c>
      <c r="Y288" s="326"/>
      <c r="Z288" s="336"/>
      <c r="AB288" s="287">
        <f t="shared" si="106"/>
        <v>0</v>
      </c>
      <c r="AC288" s="287">
        <f t="shared" si="107"/>
        <v>0</v>
      </c>
      <c r="AD288" s="287">
        <f t="shared" si="108"/>
        <v>0</v>
      </c>
      <c r="AE288" s="287">
        <f t="shared" si="109"/>
        <v>0</v>
      </c>
      <c r="AF288" s="287"/>
      <c r="AG288" s="287"/>
      <c r="AH288" s="287"/>
      <c r="AI288" s="287"/>
      <c r="AJ288" s="287">
        <f t="shared" si="126"/>
        <v>0</v>
      </c>
      <c r="AK288" s="287"/>
      <c r="AL288" s="287"/>
      <c r="AM288" s="287"/>
      <c r="AN288" s="287">
        <f t="shared" si="119"/>
        <v>0</v>
      </c>
      <c r="AO288" s="332" t="str">
        <f>IF(ISERROR(AJ288/VLOOKUP(C288,$W$1:$X$1,2,0)),"",AJ288/VLOOKUP(C288,$W$1:$X$1,2,0))</f>
        <v/>
      </c>
      <c r="AP288" s="332" t="str">
        <f>IF(ISERROR(AN288/VLOOKUP(C288,$W$1:$X$1,2,0)),"",AN288/VLOOKUP(C288,$W$1:$X$1,2,0))</f>
        <v/>
      </c>
      <c r="AR288" s="287"/>
      <c r="AS288" s="287"/>
      <c r="AT288" s="287"/>
      <c r="AU288" s="288"/>
      <c r="AV288" s="287">
        <f t="shared" si="120"/>
        <v>0</v>
      </c>
      <c r="AW288" s="287">
        <f t="shared" si="121"/>
        <v>0</v>
      </c>
      <c r="AX288" s="287">
        <f t="shared" si="122"/>
        <v>0</v>
      </c>
      <c r="AY288" s="287">
        <f t="shared" si="123"/>
        <v>0</v>
      </c>
      <c r="AZ288" s="337"/>
      <c r="BA288" s="287"/>
      <c r="BB288" s="287"/>
      <c r="BC288" s="287"/>
      <c r="BD288" s="288"/>
      <c r="BE288" s="287">
        <f t="shared" si="124"/>
        <v>0</v>
      </c>
      <c r="BF288" s="287">
        <f t="shared" si="110"/>
        <v>0</v>
      </c>
      <c r="BG288" s="287">
        <f t="shared" si="111"/>
        <v>0</v>
      </c>
      <c r="BH288" s="287">
        <f t="shared" si="112"/>
        <v>0</v>
      </c>
      <c r="DJ288" s="338"/>
    </row>
    <row r="289" spans="1:114" ht="12.75" customHeight="1" outlineLevel="1" x14ac:dyDescent="0.25">
      <c r="A289" s="328" t="str">
        <f t="shared" si="113"/>
        <v>Hotel NameJan-24</v>
      </c>
      <c r="B289" s="328" t="str">
        <f t="shared" si="114"/>
        <v>Hotel Name45304</v>
      </c>
      <c r="C289" s="329" t="s">
        <v>183</v>
      </c>
      <c r="D289" s="330" t="str">
        <f t="shared" si="115"/>
        <v>Jan-24</v>
      </c>
      <c r="E289" s="330" t="s">
        <v>54</v>
      </c>
      <c r="F289" s="330">
        <v>45304</v>
      </c>
      <c r="G289" s="331">
        <f t="shared" si="116"/>
        <v>7</v>
      </c>
      <c r="H289" s="287"/>
      <c r="I289" s="287"/>
      <c r="J289" s="287"/>
      <c r="K289" s="288">
        <f t="shared" ref="K289:K334" si="130">SUM(H289:J289)-J289</f>
        <v>0</v>
      </c>
      <c r="L289" s="287"/>
      <c r="M289" s="287"/>
      <c r="N289" s="287"/>
      <c r="O289" s="288">
        <f t="shared" si="105"/>
        <v>0</v>
      </c>
      <c r="P289" s="332" t="str">
        <f>IF(ISERROR(K289/VLOOKUP(C289,$W$1:$X$1,2,0)),"",K289/VLOOKUP(C289,$W$1:$X$1,2,0))</f>
        <v/>
      </c>
      <c r="Q289" s="332" t="str">
        <f>IF(ISERROR(O289/VLOOKUP(C289,$W$1:$X$1,2,0)),"",O289/VLOOKUP(C289,$W$1:$X$1,2,0))</f>
        <v/>
      </c>
      <c r="R289" s="287" t="s">
        <v>75</v>
      </c>
      <c r="S289" s="287">
        <f t="shared" si="127"/>
        <v>0</v>
      </c>
      <c r="T289" s="332" t="e">
        <f>(O289+S289)/VLOOKUP(C289,$W$1:$X$1,2,0)</f>
        <v>#N/A</v>
      </c>
      <c r="U289" s="287" t="s">
        <v>75</v>
      </c>
      <c r="V289" s="333" t="b">
        <f t="shared" si="117"/>
        <v>1</v>
      </c>
      <c r="W289" s="334">
        <f t="shared" si="129"/>
        <v>0</v>
      </c>
      <c r="X289" s="334">
        <f t="shared" si="128"/>
        <v>0</v>
      </c>
      <c r="Y289" s="326"/>
      <c r="Z289" s="336"/>
      <c r="AB289" s="287">
        <f t="shared" si="106"/>
        <v>0</v>
      </c>
      <c r="AC289" s="287">
        <f t="shared" si="107"/>
        <v>0</v>
      </c>
      <c r="AD289" s="287">
        <f t="shared" si="108"/>
        <v>0</v>
      </c>
      <c r="AE289" s="287">
        <f t="shared" si="109"/>
        <v>0</v>
      </c>
      <c r="AF289" s="287"/>
      <c r="AG289" s="287"/>
      <c r="AH289" s="287"/>
      <c r="AI289" s="287"/>
      <c r="AJ289" s="287">
        <f t="shared" si="118"/>
        <v>0</v>
      </c>
      <c r="AK289" s="287"/>
      <c r="AL289" s="287"/>
      <c r="AM289" s="287"/>
      <c r="AN289" s="287">
        <f t="shared" si="119"/>
        <v>0</v>
      </c>
      <c r="AO289" s="332" t="str">
        <f>IF(ISERROR(AJ289/VLOOKUP(C289,$W$1:$X$1,2,0)),"",AJ289/VLOOKUP(C289,$W$1:$X$1,2,0))</f>
        <v/>
      </c>
      <c r="AP289" s="332" t="str">
        <f>IF(ISERROR(AN289/VLOOKUP(C289,$W$1:$X$1,2,0)),"",AN289/VLOOKUP(C289,$W$1:$X$1,2,0))</f>
        <v/>
      </c>
      <c r="AR289" s="287"/>
      <c r="AS289" s="287"/>
      <c r="AT289" s="287"/>
      <c r="AU289" s="288"/>
      <c r="AV289" s="287">
        <f t="shared" si="120"/>
        <v>0</v>
      </c>
      <c r="AW289" s="287">
        <f t="shared" si="121"/>
        <v>0</v>
      </c>
      <c r="AX289" s="287">
        <f t="shared" si="122"/>
        <v>0</v>
      </c>
      <c r="AY289" s="287">
        <f t="shared" si="123"/>
        <v>0</v>
      </c>
      <c r="AZ289" s="337"/>
      <c r="BA289" s="287"/>
      <c r="BB289" s="287"/>
      <c r="BC289" s="287"/>
      <c r="BD289" s="288"/>
      <c r="BE289" s="287">
        <f t="shared" si="124"/>
        <v>0</v>
      </c>
      <c r="BF289" s="287">
        <f t="shared" si="110"/>
        <v>0</v>
      </c>
      <c r="BG289" s="287">
        <f t="shared" si="111"/>
        <v>0</v>
      </c>
      <c r="BH289" s="287">
        <f t="shared" si="112"/>
        <v>0</v>
      </c>
      <c r="DJ289" s="338"/>
    </row>
    <row r="290" spans="1:114" ht="12.75" customHeight="1" outlineLevel="1" x14ac:dyDescent="0.25">
      <c r="A290" s="328" t="str">
        <f t="shared" si="113"/>
        <v>Hotel NameJan-24</v>
      </c>
      <c r="B290" s="328" t="str">
        <f t="shared" si="114"/>
        <v>Hotel Name45305</v>
      </c>
      <c r="C290" s="329" t="s">
        <v>183</v>
      </c>
      <c r="D290" s="330" t="str">
        <f t="shared" si="115"/>
        <v>Jan-24</v>
      </c>
      <c r="E290" s="330" t="s">
        <v>54</v>
      </c>
      <c r="F290" s="330">
        <v>45305</v>
      </c>
      <c r="G290" s="331">
        <f t="shared" si="116"/>
        <v>1</v>
      </c>
      <c r="H290" s="287"/>
      <c r="I290" s="287"/>
      <c r="J290" s="287"/>
      <c r="K290" s="288">
        <f t="shared" si="130"/>
        <v>0</v>
      </c>
      <c r="L290" s="287"/>
      <c r="M290" s="287"/>
      <c r="N290" s="287"/>
      <c r="O290" s="288">
        <f t="shared" si="105"/>
        <v>0</v>
      </c>
      <c r="P290" s="332" t="str">
        <f>IF(ISERROR(K290/VLOOKUP(C290,$W$1:$X$1,2,0)),"",K290/VLOOKUP(C290,$W$1:$X$1,2,0))</f>
        <v/>
      </c>
      <c r="Q290" s="332" t="str">
        <f>IF(ISERROR(O290/VLOOKUP(C290,$W$1:$X$1,2,0)),"",O290/VLOOKUP(C290,$W$1:$X$1,2,0))</f>
        <v/>
      </c>
      <c r="R290" s="287" t="s">
        <v>75</v>
      </c>
      <c r="S290" s="287">
        <f t="shared" si="127"/>
        <v>0</v>
      </c>
      <c r="T290" s="332" t="e">
        <f>(O290+S290)/VLOOKUP(C290,$W$1:$X$1,2,0)</f>
        <v>#N/A</v>
      </c>
      <c r="U290" s="287" t="s">
        <v>75</v>
      </c>
      <c r="V290" s="333" t="b">
        <f t="shared" si="117"/>
        <v>1</v>
      </c>
      <c r="W290" s="334">
        <f t="shared" si="129"/>
        <v>0</v>
      </c>
      <c r="X290" s="334">
        <f t="shared" si="128"/>
        <v>0</v>
      </c>
      <c r="Y290" s="326"/>
      <c r="Z290" s="336"/>
      <c r="AB290" s="287">
        <f t="shared" si="106"/>
        <v>0</v>
      </c>
      <c r="AC290" s="287">
        <f t="shared" si="107"/>
        <v>0</v>
      </c>
      <c r="AD290" s="287">
        <f t="shared" si="108"/>
        <v>0</v>
      </c>
      <c r="AE290" s="287">
        <f t="shared" si="109"/>
        <v>0</v>
      </c>
      <c r="AF290" s="287"/>
      <c r="AG290" s="287"/>
      <c r="AH290" s="287"/>
      <c r="AI290" s="287"/>
      <c r="AJ290" s="287">
        <f t="shared" si="118"/>
        <v>0</v>
      </c>
      <c r="AK290" s="287"/>
      <c r="AL290" s="287"/>
      <c r="AM290" s="287"/>
      <c r="AN290" s="287">
        <f t="shared" si="119"/>
        <v>0</v>
      </c>
      <c r="AO290" s="332" t="str">
        <f>IF(ISERROR(AJ290/VLOOKUP(C290,$W$1:$X$1,2,0)),"",AJ290/VLOOKUP(C290,$W$1:$X$1,2,0))</f>
        <v/>
      </c>
      <c r="AP290" s="332" t="str">
        <f>IF(ISERROR(AN290/VLOOKUP(C290,$W$1:$X$1,2,0)),"",AN290/VLOOKUP(C290,$W$1:$X$1,2,0))</f>
        <v/>
      </c>
      <c r="AR290" s="287"/>
      <c r="AS290" s="287"/>
      <c r="AT290" s="287"/>
      <c r="AU290" s="288"/>
      <c r="AV290" s="287">
        <f t="shared" si="120"/>
        <v>0</v>
      </c>
      <c r="AW290" s="287">
        <f t="shared" si="121"/>
        <v>0</v>
      </c>
      <c r="AX290" s="287">
        <f t="shared" si="122"/>
        <v>0</v>
      </c>
      <c r="AY290" s="287">
        <f t="shared" si="123"/>
        <v>0</v>
      </c>
      <c r="AZ290" s="337"/>
      <c r="BA290" s="287"/>
      <c r="BB290" s="287"/>
      <c r="BC290" s="287"/>
      <c r="BD290" s="288"/>
      <c r="BE290" s="287">
        <f t="shared" si="124"/>
        <v>0</v>
      </c>
      <c r="BF290" s="287">
        <f t="shared" si="110"/>
        <v>0</v>
      </c>
      <c r="BG290" s="287">
        <f t="shared" si="111"/>
        <v>0</v>
      </c>
      <c r="BH290" s="287">
        <f t="shared" si="112"/>
        <v>0</v>
      </c>
      <c r="DJ290" s="338"/>
    </row>
    <row r="291" spans="1:114" ht="12.75" customHeight="1" outlineLevel="1" x14ac:dyDescent="0.25">
      <c r="A291" s="328" t="str">
        <f t="shared" si="113"/>
        <v>Hotel NameJan-24</v>
      </c>
      <c r="B291" s="328" t="str">
        <f t="shared" si="114"/>
        <v>Hotel Name45306</v>
      </c>
      <c r="C291" s="329" t="s">
        <v>183</v>
      </c>
      <c r="D291" s="330" t="str">
        <f t="shared" si="115"/>
        <v>Jan-24</v>
      </c>
      <c r="E291" s="330" t="s">
        <v>54</v>
      </c>
      <c r="F291" s="330">
        <v>45306</v>
      </c>
      <c r="G291" s="331">
        <f t="shared" si="116"/>
        <v>2</v>
      </c>
      <c r="H291" s="287"/>
      <c r="I291" s="287"/>
      <c r="J291" s="287"/>
      <c r="K291" s="288">
        <f t="shared" si="130"/>
        <v>0</v>
      </c>
      <c r="L291" s="287"/>
      <c r="M291" s="287"/>
      <c r="N291" s="287"/>
      <c r="O291" s="288">
        <f t="shared" si="105"/>
        <v>0</v>
      </c>
      <c r="P291" s="332" t="str">
        <f>IF(ISERROR(K291/VLOOKUP(C291,$W$1:$X$1,2,0)),"",K291/VLOOKUP(C291,$W$1:$X$1,2,0))</f>
        <v/>
      </c>
      <c r="Q291" s="332" t="str">
        <f>IF(ISERROR(O291/VLOOKUP(C291,$W$1:$X$1,2,0)),"",O291/VLOOKUP(C291,$W$1:$X$1,2,0))</f>
        <v/>
      </c>
      <c r="R291" s="287" t="s">
        <v>75</v>
      </c>
      <c r="S291" s="287">
        <f t="shared" si="127"/>
        <v>0</v>
      </c>
      <c r="T291" s="332" t="e">
        <f>(O291+S291)/VLOOKUP(C291,$W$1:$X$1,2,0)</f>
        <v>#N/A</v>
      </c>
      <c r="U291" s="287" t="s">
        <v>75</v>
      </c>
      <c r="V291" s="333" t="b">
        <f t="shared" si="117"/>
        <v>1</v>
      </c>
      <c r="W291" s="334">
        <f t="shared" si="129"/>
        <v>0</v>
      </c>
      <c r="X291" s="334">
        <f t="shared" si="128"/>
        <v>0</v>
      </c>
      <c r="Y291" s="326"/>
      <c r="Z291" s="336"/>
      <c r="AB291" s="287">
        <f t="shared" si="106"/>
        <v>0</v>
      </c>
      <c r="AC291" s="287">
        <f t="shared" si="107"/>
        <v>0</v>
      </c>
      <c r="AD291" s="287">
        <f t="shared" si="108"/>
        <v>0</v>
      </c>
      <c r="AE291" s="287">
        <f t="shared" si="109"/>
        <v>0</v>
      </c>
      <c r="AF291" s="287"/>
      <c r="AG291" s="287"/>
      <c r="AH291" s="287"/>
      <c r="AI291" s="287"/>
      <c r="AJ291" s="287">
        <f t="shared" si="118"/>
        <v>0</v>
      </c>
      <c r="AK291" s="287"/>
      <c r="AL291" s="287"/>
      <c r="AM291" s="287"/>
      <c r="AN291" s="287">
        <f t="shared" si="119"/>
        <v>0</v>
      </c>
      <c r="AO291" s="332" t="str">
        <f>IF(ISERROR(AJ291/VLOOKUP(C291,$W$1:$X$1,2,0)),"",AJ291/VLOOKUP(C291,$W$1:$X$1,2,0))</f>
        <v/>
      </c>
      <c r="AP291" s="332" t="str">
        <f>IF(ISERROR(AN291/VLOOKUP(C291,$W$1:$X$1,2,0)),"",AN291/VLOOKUP(C291,$W$1:$X$1,2,0))</f>
        <v/>
      </c>
      <c r="AR291" s="287"/>
      <c r="AS291" s="287"/>
      <c r="AT291" s="287"/>
      <c r="AU291" s="288"/>
      <c r="AV291" s="287">
        <f t="shared" si="120"/>
        <v>0</v>
      </c>
      <c r="AW291" s="287">
        <f t="shared" si="121"/>
        <v>0</v>
      </c>
      <c r="AX291" s="287">
        <f t="shared" si="122"/>
        <v>0</v>
      </c>
      <c r="AY291" s="287">
        <f t="shared" si="123"/>
        <v>0</v>
      </c>
      <c r="AZ291" s="337"/>
      <c r="BA291" s="287"/>
      <c r="BB291" s="287"/>
      <c r="BC291" s="287"/>
      <c r="BD291" s="288"/>
      <c r="BE291" s="287">
        <f t="shared" si="124"/>
        <v>0</v>
      </c>
      <c r="BF291" s="287">
        <f t="shared" si="110"/>
        <v>0</v>
      </c>
      <c r="BG291" s="287">
        <f t="shared" si="111"/>
        <v>0</v>
      </c>
      <c r="BH291" s="287">
        <f t="shared" si="112"/>
        <v>0</v>
      </c>
      <c r="DJ291" s="338"/>
    </row>
    <row r="292" spans="1:114" ht="12.75" customHeight="1" outlineLevel="1" x14ac:dyDescent="0.25">
      <c r="A292" s="328" t="str">
        <f t="shared" si="113"/>
        <v>Hotel NameJan-24</v>
      </c>
      <c r="B292" s="328" t="str">
        <f t="shared" si="114"/>
        <v>Hotel Name45307</v>
      </c>
      <c r="C292" s="329" t="s">
        <v>183</v>
      </c>
      <c r="D292" s="330" t="str">
        <f t="shared" si="115"/>
        <v>Jan-24</v>
      </c>
      <c r="E292" s="330" t="s">
        <v>54</v>
      </c>
      <c r="F292" s="330">
        <v>45307</v>
      </c>
      <c r="G292" s="331">
        <f t="shared" si="116"/>
        <v>3</v>
      </c>
      <c r="H292" s="287"/>
      <c r="I292" s="287"/>
      <c r="J292" s="287"/>
      <c r="K292" s="288">
        <f t="shared" si="130"/>
        <v>0</v>
      </c>
      <c r="L292" s="287"/>
      <c r="M292" s="287"/>
      <c r="N292" s="287"/>
      <c r="O292" s="288">
        <f t="shared" si="105"/>
        <v>0</v>
      </c>
      <c r="P292" s="332" t="str">
        <f>IF(ISERROR(K292/VLOOKUP(C292,$W$1:$X$1,2,0)),"",K292/VLOOKUP(C292,$W$1:$X$1,2,0))</f>
        <v/>
      </c>
      <c r="Q292" s="332" t="str">
        <f>IF(ISERROR(O292/VLOOKUP(C292,$W$1:$X$1,2,0)),"",O292/VLOOKUP(C292,$W$1:$X$1,2,0))</f>
        <v/>
      </c>
      <c r="R292" s="287" t="s">
        <v>75</v>
      </c>
      <c r="S292" s="287">
        <f t="shared" si="127"/>
        <v>0</v>
      </c>
      <c r="T292" s="332" t="e">
        <f>(O292+S292)/VLOOKUP(C292,$W$1:$X$1,2,0)</f>
        <v>#N/A</v>
      </c>
      <c r="U292" s="287" t="s">
        <v>75</v>
      </c>
      <c r="V292" s="333" t="b">
        <f t="shared" si="117"/>
        <v>1</v>
      </c>
      <c r="W292" s="334">
        <f t="shared" si="129"/>
        <v>0</v>
      </c>
      <c r="X292" s="334">
        <f t="shared" si="128"/>
        <v>0</v>
      </c>
      <c r="Y292" s="326"/>
      <c r="Z292" s="336"/>
      <c r="AB292" s="287">
        <f t="shared" si="106"/>
        <v>0</v>
      </c>
      <c r="AC292" s="287">
        <f t="shared" si="107"/>
        <v>0</v>
      </c>
      <c r="AD292" s="287">
        <f t="shared" si="108"/>
        <v>0</v>
      </c>
      <c r="AE292" s="287">
        <f t="shared" si="109"/>
        <v>0</v>
      </c>
      <c r="AF292" s="287"/>
      <c r="AG292" s="287"/>
      <c r="AH292" s="287"/>
      <c r="AI292" s="287"/>
      <c r="AJ292" s="287">
        <f t="shared" si="118"/>
        <v>0</v>
      </c>
      <c r="AK292" s="287"/>
      <c r="AL292" s="287"/>
      <c r="AM292" s="287"/>
      <c r="AN292" s="287">
        <f t="shared" si="119"/>
        <v>0</v>
      </c>
      <c r="AO292" s="332" t="str">
        <f>IF(ISERROR(AJ292/VLOOKUP(C292,$W$1:$X$1,2,0)),"",AJ292/VLOOKUP(C292,$W$1:$X$1,2,0))</f>
        <v/>
      </c>
      <c r="AP292" s="332" t="str">
        <f>IF(ISERROR(AN292/VLOOKUP(C292,$W$1:$X$1,2,0)),"",AN292/VLOOKUP(C292,$W$1:$X$1,2,0))</f>
        <v/>
      </c>
      <c r="AR292" s="287"/>
      <c r="AS292" s="287"/>
      <c r="AT292" s="287"/>
      <c r="AU292" s="288"/>
      <c r="AV292" s="287">
        <f t="shared" si="120"/>
        <v>0</v>
      </c>
      <c r="AW292" s="287">
        <f t="shared" si="121"/>
        <v>0</v>
      </c>
      <c r="AX292" s="287">
        <f t="shared" si="122"/>
        <v>0</v>
      </c>
      <c r="AY292" s="287">
        <f t="shared" si="123"/>
        <v>0</v>
      </c>
      <c r="AZ292" s="337"/>
      <c r="BA292" s="287"/>
      <c r="BB292" s="287"/>
      <c r="BC292" s="287"/>
      <c r="BD292" s="288"/>
      <c r="BE292" s="287">
        <f t="shared" si="124"/>
        <v>0</v>
      </c>
      <c r="BF292" s="287">
        <f t="shared" si="110"/>
        <v>0</v>
      </c>
      <c r="BG292" s="287">
        <f t="shared" si="111"/>
        <v>0</v>
      </c>
      <c r="BH292" s="287">
        <f t="shared" si="112"/>
        <v>0</v>
      </c>
      <c r="DJ292" s="338"/>
    </row>
    <row r="293" spans="1:114" ht="12.75" customHeight="1" outlineLevel="1" x14ac:dyDescent="0.25">
      <c r="A293" s="328" t="str">
        <f t="shared" si="113"/>
        <v>Hotel NameJan-24</v>
      </c>
      <c r="B293" s="328" t="str">
        <f t="shared" si="114"/>
        <v>Hotel Name45308</v>
      </c>
      <c r="C293" s="329" t="s">
        <v>183</v>
      </c>
      <c r="D293" s="330" t="str">
        <f t="shared" si="115"/>
        <v>Jan-24</v>
      </c>
      <c r="E293" s="330" t="s">
        <v>54</v>
      </c>
      <c r="F293" s="330">
        <v>45308</v>
      </c>
      <c r="G293" s="331">
        <f t="shared" si="116"/>
        <v>4</v>
      </c>
      <c r="H293" s="287"/>
      <c r="I293" s="287"/>
      <c r="J293" s="287"/>
      <c r="K293" s="288">
        <f t="shared" si="130"/>
        <v>0</v>
      </c>
      <c r="L293" s="287"/>
      <c r="M293" s="287"/>
      <c r="N293" s="287"/>
      <c r="O293" s="288">
        <f t="shared" si="105"/>
        <v>0</v>
      </c>
      <c r="P293" s="332" t="str">
        <f>IF(ISERROR(K293/VLOOKUP(C293,$W$1:$X$1,2,0)),"",K293/VLOOKUP(C293,$W$1:$X$1,2,0))</f>
        <v/>
      </c>
      <c r="Q293" s="332" t="str">
        <f>IF(ISERROR(O293/VLOOKUP(C293,$W$1:$X$1,2,0)),"",O293/VLOOKUP(C293,$W$1:$X$1,2,0))</f>
        <v/>
      </c>
      <c r="R293" s="287" t="s">
        <v>75</v>
      </c>
      <c r="S293" s="287">
        <f t="shared" si="127"/>
        <v>0</v>
      </c>
      <c r="T293" s="332" t="e">
        <f>(O293+S293)/VLOOKUP(C293,$W$1:$X$1,2,0)</f>
        <v>#N/A</v>
      </c>
      <c r="U293" s="287" t="s">
        <v>75</v>
      </c>
      <c r="V293" s="333" t="b">
        <f t="shared" si="117"/>
        <v>1</v>
      </c>
      <c r="W293" s="334">
        <f t="shared" si="129"/>
        <v>0</v>
      </c>
      <c r="X293" s="334">
        <f t="shared" si="128"/>
        <v>0</v>
      </c>
      <c r="Y293" s="326"/>
      <c r="Z293" s="336"/>
      <c r="AB293" s="287">
        <f t="shared" si="106"/>
        <v>0</v>
      </c>
      <c r="AC293" s="287">
        <f t="shared" si="107"/>
        <v>0</v>
      </c>
      <c r="AD293" s="287">
        <f t="shared" si="108"/>
        <v>0</v>
      </c>
      <c r="AE293" s="287">
        <f t="shared" si="109"/>
        <v>0</v>
      </c>
      <c r="AF293" s="287"/>
      <c r="AG293" s="287"/>
      <c r="AH293" s="287"/>
      <c r="AI293" s="287"/>
      <c r="AJ293" s="287">
        <f t="shared" si="118"/>
        <v>0</v>
      </c>
      <c r="AK293" s="287"/>
      <c r="AL293" s="287"/>
      <c r="AM293" s="287"/>
      <c r="AN293" s="287">
        <f t="shared" si="119"/>
        <v>0</v>
      </c>
      <c r="AO293" s="332" t="str">
        <f>IF(ISERROR(AJ293/VLOOKUP(C293,$W$1:$X$1,2,0)),"",AJ293/VLOOKUP(C293,$W$1:$X$1,2,0))</f>
        <v/>
      </c>
      <c r="AP293" s="332" t="str">
        <f>IF(ISERROR(AN293/VLOOKUP(C293,$W$1:$X$1,2,0)),"",AN293/VLOOKUP(C293,$W$1:$X$1,2,0))</f>
        <v/>
      </c>
      <c r="AR293" s="287"/>
      <c r="AS293" s="287"/>
      <c r="AT293" s="287"/>
      <c r="AU293" s="288"/>
      <c r="AV293" s="287">
        <f t="shared" si="120"/>
        <v>0</v>
      </c>
      <c r="AW293" s="287">
        <f t="shared" si="121"/>
        <v>0</v>
      </c>
      <c r="AX293" s="287">
        <f t="shared" si="122"/>
        <v>0</v>
      </c>
      <c r="AY293" s="287">
        <f t="shared" si="123"/>
        <v>0</v>
      </c>
      <c r="AZ293" s="337"/>
      <c r="BA293" s="287"/>
      <c r="BB293" s="287"/>
      <c r="BC293" s="287"/>
      <c r="BD293" s="288"/>
      <c r="BE293" s="287">
        <f t="shared" si="124"/>
        <v>0</v>
      </c>
      <c r="BF293" s="287">
        <f t="shared" si="110"/>
        <v>0</v>
      </c>
      <c r="BG293" s="287">
        <f t="shared" si="111"/>
        <v>0</v>
      </c>
      <c r="BH293" s="287">
        <f t="shared" si="112"/>
        <v>0</v>
      </c>
      <c r="DJ293" s="338"/>
    </row>
    <row r="294" spans="1:114" ht="12.75" customHeight="1" outlineLevel="1" x14ac:dyDescent="0.25">
      <c r="A294" s="328" t="str">
        <f t="shared" si="113"/>
        <v>Hotel NameJan-24</v>
      </c>
      <c r="B294" s="328" t="str">
        <f t="shared" si="114"/>
        <v>Hotel Name45309</v>
      </c>
      <c r="C294" s="329" t="s">
        <v>183</v>
      </c>
      <c r="D294" s="330" t="str">
        <f t="shared" si="115"/>
        <v>Jan-24</v>
      </c>
      <c r="E294" s="330" t="s">
        <v>54</v>
      </c>
      <c r="F294" s="330">
        <v>45309</v>
      </c>
      <c r="G294" s="331">
        <f t="shared" si="116"/>
        <v>5</v>
      </c>
      <c r="H294" s="287"/>
      <c r="I294" s="287"/>
      <c r="J294" s="287"/>
      <c r="K294" s="288">
        <f t="shared" si="130"/>
        <v>0</v>
      </c>
      <c r="L294" s="287"/>
      <c r="M294" s="287"/>
      <c r="N294" s="287"/>
      <c r="O294" s="288">
        <f t="shared" si="105"/>
        <v>0</v>
      </c>
      <c r="P294" s="332" t="str">
        <f>IF(ISERROR(K294/VLOOKUP(C294,$W$1:$X$1,2,0)),"",K294/VLOOKUP(C294,$W$1:$X$1,2,0))</f>
        <v/>
      </c>
      <c r="Q294" s="332" t="str">
        <f>IF(ISERROR(O294/VLOOKUP(C294,$W$1:$X$1,2,0)),"",O294/VLOOKUP(C294,$W$1:$X$1,2,0))</f>
        <v/>
      </c>
      <c r="R294" s="287" t="s">
        <v>75</v>
      </c>
      <c r="S294" s="287">
        <f t="shared" si="127"/>
        <v>0</v>
      </c>
      <c r="T294" s="332" t="e">
        <f>(O294+S294)/VLOOKUP(C294,$W$1:$X$1,2,0)</f>
        <v>#N/A</v>
      </c>
      <c r="U294" s="287" t="s">
        <v>75</v>
      </c>
      <c r="V294" s="333" t="b">
        <f t="shared" si="117"/>
        <v>1</v>
      </c>
      <c r="W294" s="334">
        <f t="shared" si="129"/>
        <v>0</v>
      </c>
      <c r="X294" s="334">
        <f t="shared" si="128"/>
        <v>0</v>
      </c>
      <c r="Y294" s="326"/>
      <c r="Z294" s="336"/>
      <c r="AB294" s="287">
        <f t="shared" si="106"/>
        <v>0</v>
      </c>
      <c r="AC294" s="287">
        <f t="shared" si="107"/>
        <v>0</v>
      </c>
      <c r="AD294" s="287">
        <f t="shared" si="108"/>
        <v>0</v>
      </c>
      <c r="AE294" s="287">
        <f t="shared" si="109"/>
        <v>0</v>
      </c>
      <c r="AF294" s="287"/>
      <c r="AG294" s="287"/>
      <c r="AH294" s="287"/>
      <c r="AI294" s="287"/>
      <c r="AJ294" s="287">
        <f t="shared" si="118"/>
        <v>0</v>
      </c>
      <c r="AK294" s="287"/>
      <c r="AL294" s="287"/>
      <c r="AM294" s="287"/>
      <c r="AN294" s="287">
        <f t="shared" si="119"/>
        <v>0</v>
      </c>
      <c r="AO294" s="332" t="str">
        <f>IF(ISERROR(AJ294/VLOOKUP(C294,$W$1:$X$1,2,0)),"",AJ294/VLOOKUP(C294,$W$1:$X$1,2,0))</f>
        <v/>
      </c>
      <c r="AP294" s="332" t="str">
        <f>IF(ISERROR(AN294/VLOOKUP(C294,$W$1:$X$1,2,0)),"",AN294/VLOOKUP(C294,$W$1:$X$1,2,0))</f>
        <v/>
      </c>
      <c r="AR294" s="287"/>
      <c r="AS294" s="287"/>
      <c r="AT294" s="287"/>
      <c r="AU294" s="288"/>
      <c r="AV294" s="287">
        <f t="shared" si="120"/>
        <v>0</v>
      </c>
      <c r="AW294" s="287">
        <f t="shared" si="121"/>
        <v>0</v>
      </c>
      <c r="AX294" s="287">
        <f t="shared" si="122"/>
        <v>0</v>
      </c>
      <c r="AY294" s="287">
        <f t="shared" si="123"/>
        <v>0</v>
      </c>
      <c r="AZ294" s="337"/>
      <c r="BA294" s="287"/>
      <c r="BB294" s="287"/>
      <c r="BC294" s="287"/>
      <c r="BD294" s="288"/>
      <c r="BE294" s="287">
        <f t="shared" si="124"/>
        <v>0</v>
      </c>
      <c r="BF294" s="287">
        <f t="shared" si="110"/>
        <v>0</v>
      </c>
      <c r="BG294" s="287">
        <f t="shared" si="111"/>
        <v>0</v>
      </c>
      <c r="BH294" s="287">
        <f t="shared" si="112"/>
        <v>0</v>
      </c>
      <c r="DJ294" s="338"/>
    </row>
    <row r="295" spans="1:114" ht="12.75" customHeight="1" outlineLevel="1" x14ac:dyDescent="0.25">
      <c r="A295" s="328" t="str">
        <f t="shared" si="113"/>
        <v>Hotel NameJan-24</v>
      </c>
      <c r="B295" s="328" t="str">
        <f t="shared" si="114"/>
        <v>Hotel Name45310</v>
      </c>
      <c r="C295" s="329" t="s">
        <v>183</v>
      </c>
      <c r="D295" s="330" t="str">
        <f t="shared" si="115"/>
        <v>Jan-24</v>
      </c>
      <c r="E295" s="330" t="s">
        <v>54</v>
      </c>
      <c r="F295" s="330">
        <v>45310</v>
      </c>
      <c r="G295" s="331">
        <f t="shared" si="116"/>
        <v>6</v>
      </c>
      <c r="H295" s="287"/>
      <c r="I295" s="287"/>
      <c r="J295" s="287"/>
      <c r="K295" s="288">
        <f t="shared" si="130"/>
        <v>0</v>
      </c>
      <c r="L295" s="287"/>
      <c r="M295" s="287"/>
      <c r="N295" s="287"/>
      <c r="O295" s="288">
        <f t="shared" si="105"/>
        <v>0</v>
      </c>
      <c r="P295" s="332" t="str">
        <f>IF(ISERROR(K295/VLOOKUP(C295,$W$1:$X$1,2,0)),"",K295/VLOOKUP(C295,$W$1:$X$1,2,0))</f>
        <v/>
      </c>
      <c r="Q295" s="332" t="str">
        <f>IF(ISERROR(O295/VLOOKUP(C295,$W$1:$X$1,2,0)),"",O295/VLOOKUP(C295,$W$1:$X$1,2,0))</f>
        <v/>
      </c>
      <c r="R295" s="287" t="s">
        <v>75</v>
      </c>
      <c r="S295" s="287">
        <f t="shared" si="127"/>
        <v>0</v>
      </c>
      <c r="T295" s="332" t="e">
        <f>(O295+S295)/VLOOKUP(C295,$W$1:$X$1,2,0)</f>
        <v>#N/A</v>
      </c>
      <c r="U295" s="287" t="s">
        <v>75</v>
      </c>
      <c r="V295" s="333" t="b">
        <f t="shared" si="117"/>
        <v>1</v>
      </c>
      <c r="W295" s="334">
        <f t="shared" si="129"/>
        <v>0</v>
      </c>
      <c r="X295" s="334">
        <f t="shared" si="128"/>
        <v>0</v>
      </c>
      <c r="Y295" s="326"/>
      <c r="Z295" s="336"/>
      <c r="AB295" s="287">
        <f t="shared" si="106"/>
        <v>0</v>
      </c>
      <c r="AC295" s="287">
        <f t="shared" si="107"/>
        <v>0</v>
      </c>
      <c r="AD295" s="287">
        <f t="shared" si="108"/>
        <v>0</v>
      </c>
      <c r="AE295" s="287">
        <f t="shared" si="109"/>
        <v>0</v>
      </c>
      <c r="AF295" s="287"/>
      <c r="AG295" s="287"/>
      <c r="AH295" s="287"/>
      <c r="AI295" s="287"/>
      <c r="AJ295" s="287">
        <f t="shared" si="118"/>
        <v>0</v>
      </c>
      <c r="AK295" s="287"/>
      <c r="AL295" s="287"/>
      <c r="AM295" s="287"/>
      <c r="AN295" s="287">
        <f t="shared" si="119"/>
        <v>0</v>
      </c>
      <c r="AO295" s="332" t="str">
        <f>IF(ISERROR(AJ295/VLOOKUP(C295,$W$1:$X$1,2,0)),"",AJ295/VLOOKUP(C295,$W$1:$X$1,2,0))</f>
        <v/>
      </c>
      <c r="AP295" s="332" t="str">
        <f>IF(ISERROR(AN295/VLOOKUP(C295,$W$1:$X$1,2,0)),"",AN295/VLOOKUP(C295,$W$1:$X$1,2,0))</f>
        <v/>
      </c>
      <c r="AR295" s="287"/>
      <c r="AS295" s="287"/>
      <c r="AT295" s="287"/>
      <c r="AU295" s="288"/>
      <c r="AV295" s="287">
        <f t="shared" si="120"/>
        <v>0</v>
      </c>
      <c r="AW295" s="287">
        <f t="shared" si="121"/>
        <v>0</v>
      </c>
      <c r="AX295" s="287">
        <f t="shared" si="122"/>
        <v>0</v>
      </c>
      <c r="AY295" s="287">
        <f t="shared" si="123"/>
        <v>0</v>
      </c>
      <c r="AZ295" s="337"/>
      <c r="BA295" s="287"/>
      <c r="BB295" s="287"/>
      <c r="BC295" s="287"/>
      <c r="BD295" s="288"/>
      <c r="BE295" s="287">
        <f t="shared" si="124"/>
        <v>0</v>
      </c>
      <c r="BF295" s="287">
        <f t="shared" si="110"/>
        <v>0</v>
      </c>
      <c r="BG295" s="287">
        <f t="shared" si="111"/>
        <v>0</v>
      </c>
      <c r="BH295" s="287">
        <f t="shared" si="112"/>
        <v>0</v>
      </c>
      <c r="DJ295" s="338"/>
    </row>
    <row r="296" spans="1:114" ht="12.75" customHeight="1" outlineLevel="1" x14ac:dyDescent="0.25">
      <c r="A296" s="328" t="str">
        <f t="shared" si="113"/>
        <v>Hotel NameJan-24</v>
      </c>
      <c r="B296" s="328" t="str">
        <f t="shared" si="114"/>
        <v>Hotel Name45311</v>
      </c>
      <c r="C296" s="329" t="s">
        <v>183</v>
      </c>
      <c r="D296" s="330" t="str">
        <f t="shared" si="115"/>
        <v>Jan-24</v>
      </c>
      <c r="E296" s="330" t="s">
        <v>54</v>
      </c>
      <c r="F296" s="330">
        <v>45311</v>
      </c>
      <c r="G296" s="331">
        <f t="shared" si="116"/>
        <v>7</v>
      </c>
      <c r="H296" s="287"/>
      <c r="I296" s="287"/>
      <c r="J296" s="287"/>
      <c r="K296" s="288">
        <f t="shared" si="130"/>
        <v>0</v>
      </c>
      <c r="L296" s="287"/>
      <c r="M296" s="287"/>
      <c r="N296" s="287"/>
      <c r="O296" s="288">
        <f t="shared" si="105"/>
        <v>0</v>
      </c>
      <c r="P296" s="332" t="str">
        <f>IF(ISERROR(K296/VLOOKUP(C296,$W$1:$X$1,2,0)),"",K296/VLOOKUP(C296,$W$1:$X$1,2,0))</f>
        <v/>
      </c>
      <c r="Q296" s="332" t="str">
        <f>IF(ISERROR(O296/VLOOKUP(C296,$W$1:$X$1,2,0)),"",O296/VLOOKUP(C296,$W$1:$X$1,2,0))</f>
        <v/>
      </c>
      <c r="R296" s="287" t="s">
        <v>75</v>
      </c>
      <c r="S296" s="287">
        <f t="shared" si="127"/>
        <v>0</v>
      </c>
      <c r="T296" s="332" t="e">
        <f>(O296+S296)/VLOOKUP(C296,$W$1:$X$1,2,0)</f>
        <v>#N/A</v>
      </c>
      <c r="U296" s="287" t="s">
        <v>75</v>
      </c>
      <c r="V296" s="333" t="b">
        <f t="shared" si="117"/>
        <v>1</v>
      </c>
      <c r="W296" s="334">
        <f t="shared" si="129"/>
        <v>0</v>
      </c>
      <c r="X296" s="334">
        <f t="shared" si="128"/>
        <v>0</v>
      </c>
      <c r="Y296" s="326"/>
      <c r="Z296" s="336"/>
      <c r="AB296" s="287">
        <f t="shared" si="106"/>
        <v>0</v>
      </c>
      <c r="AC296" s="287">
        <f t="shared" si="107"/>
        <v>0</v>
      </c>
      <c r="AD296" s="287">
        <f t="shared" si="108"/>
        <v>0</v>
      </c>
      <c r="AE296" s="287">
        <f t="shared" si="109"/>
        <v>0</v>
      </c>
      <c r="AF296" s="287"/>
      <c r="AG296" s="287"/>
      <c r="AH296" s="287"/>
      <c r="AI296" s="287"/>
      <c r="AJ296" s="287">
        <f t="shared" si="118"/>
        <v>0</v>
      </c>
      <c r="AK296" s="287"/>
      <c r="AL296" s="287"/>
      <c r="AM296" s="287"/>
      <c r="AN296" s="287">
        <f t="shared" si="119"/>
        <v>0</v>
      </c>
      <c r="AO296" s="332" t="str">
        <f>IF(ISERROR(AJ296/VLOOKUP(C296,$W$1:$X$1,2,0)),"",AJ296/VLOOKUP(C296,$W$1:$X$1,2,0))</f>
        <v/>
      </c>
      <c r="AP296" s="332" t="str">
        <f>IF(ISERROR(AN296/VLOOKUP(C296,$W$1:$X$1,2,0)),"",AN296/VLOOKUP(C296,$W$1:$X$1,2,0))</f>
        <v/>
      </c>
      <c r="AR296" s="287"/>
      <c r="AS296" s="287"/>
      <c r="AT296" s="287"/>
      <c r="AU296" s="288"/>
      <c r="AV296" s="287">
        <f t="shared" si="120"/>
        <v>0</v>
      </c>
      <c r="AW296" s="287">
        <f t="shared" si="121"/>
        <v>0</v>
      </c>
      <c r="AX296" s="287">
        <f t="shared" si="122"/>
        <v>0</v>
      </c>
      <c r="AY296" s="287">
        <f t="shared" si="123"/>
        <v>0</v>
      </c>
      <c r="AZ296" s="337"/>
      <c r="BA296" s="287"/>
      <c r="BB296" s="287"/>
      <c r="BC296" s="287"/>
      <c r="BD296" s="288"/>
      <c r="BE296" s="287">
        <f t="shared" si="124"/>
        <v>0</v>
      </c>
      <c r="BF296" s="287">
        <f t="shared" si="110"/>
        <v>0</v>
      </c>
      <c r="BG296" s="287">
        <f t="shared" si="111"/>
        <v>0</v>
      </c>
      <c r="BH296" s="287">
        <f t="shared" si="112"/>
        <v>0</v>
      </c>
      <c r="DJ296" s="338"/>
    </row>
    <row r="297" spans="1:114" ht="12.75" customHeight="1" outlineLevel="1" x14ac:dyDescent="0.25">
      <c r="A297" s="328" t="str">
        <f t="shared" si="113"/>
        <v>Hotel NameJan-24</v>
      </c>
      <c r="B297" s="328" t="str">
        <f t="shared" si="114"/>
        <v>Hotel Name45312</v>
      </c>
      <c r="C297" s="329" t="s">
        <v>183</v>
      </c>
      <c r="D297" s="330" t="str">
        <f t="shared" si="115"/>
        <v>Jan-24</v>
      </c>
      <c r="E297" s="330" t="s">
        <v>54</v>
      </c>
      <c r="F297" s="330">
        <v>45312</v>
      </c>
      <c r="G297" s="331">
        <f t="shared" si="116"/>
        <v>1</v>
      </c>
      <c r="H297" s="287"/>
      <c r="I297" s="287"/>
      <c r="J297" s="287"/>
      <c r="K297" s="288">
        <f t="shared" si="130"/>
        <v>0</v>
      </c>
      <c r="L297" s="287"/>
      <c r="M297" s="287"/>
      <c r="N297" s="287"/>
      <c r="O297" s="288">
        <f t="shared" si="105"/>
        <v>0</v>
      </c>
      <c r="P297" s="332" t="str">
        <f>IF(ISERROR(K297/VLOOKUP(C297,$W$1:$X$1,2,0)),"",K297/VLOOKUP(C297,$W$1:$X$1,2,0))</f>
        <v/>
      </c>
      <c r="Q297" s="332" t="str">
        <f>IF(ISERROR(O297/VLOOKUP(C297,$W$1:$X$1,2,0)),"",O297/VLOOKUP(C297,$W$1:$X$1,2,0))</f>
        <v/>
      </c>
      <c r="R297" s="287" t="s">
        <v>75</v>
      </c>
      <c r="S297" s="287">
        <f t="shared" si="127"/>
        <v>0</v>
      </c>
      <c r="T297" s="332" t="e">
        <f>(O297+S297)/VLOOKUP(C297,$W$1:$X$1,2,0)</f>
        <v>#N/A</v>
      </c>
      <c r="U297" s="287" t="s">
        <v>75</v>
      </c>
      <c r="V297" s="333" t="b">
        <f t="shared" si="117"/>
        <v>1</v>
      </c>
      <c r="W297" s="334">
        <f t="shared" si="129"/>
        <v>0</v>
      </c>
      <c r="X297" s="334">
        <f t="shared" si="128"/>
        <v>0</v>
      </c>
      <c r="Y297" s="326"/>
      <c r="Z297" s="336"/>
      <c r="AB297" s="287">
        <f t="shared" si="106"/>
        <v>0</v>
      </c>
      <c r="AC297" s="287">
        <f t="shared" si="107"/>
        <v>0</v>
      </c>
      <c r="AD297" s="287">
        <f t="shared" si="108"/>
        <v>0</v>
      </c>
      <c r="AE297" s="287">
        <f t="shared" si="109"/>
        <v>0</v>
      </c>
      <c r="AF297" s="287"/>
      <c r="AG297" s="287"/>
      <c r="AH297" s="287"/>
      <c r="AI297" s="287"/>
      <c r="AJ297" s="287">
        <f t="shared" si="118"/>
        <v>0</v>
      </c>
      <c r="AK297" s="287"/>
      <c r="AL297" s="287"/>
      <c r="AM297" s="287"/>
      <c r="AN297" s="287">
        <f t="shared" si="119"/>
        <v>0</v>
      </c>
      <c r="AO297" s="332" t="str">
        <f>IF(ISERROR(AJ297/VLOOKUP(C297,$W$1:$X$1,2,0)),"",AJ297/VLOOKUP(C297,$W$1:$X$1,2,0))</f>
        <v/>
      </c>
      <c r="AP297" s="332" t="str">
        <f>IF(ISERROR(AN297/VLOOKUP(C297,$W$1:$X$1,2,0)),"",AN297/VLOOKUP(C297,$W$1:$X$1,2,0))</f>
        <v/>
      </c>
      <c r="AR297" s="287"/>
      <c r="AS297" s="287"/>
      <c r="AT297" s="287"/>
      <c r="AU297" s="288"/>
      <c r="AV297" s="287">
        <f t="shared" si="120"/>
        <v>0</v>
      </c>
      <c r="AW297" s="287">
        <f t="shared" si="121"/>
        <v>0</v>
      </c>
      <c r="AX297" s="287">
        <f t="shared" si="122"/>
        <v>0</v>
      </c>
      <c r="AY297" s="287">
        <f t="shared" si="123"/>
        <v>0</v>
      </c>
      <c r="AZ297" s="337"/>
      <c r="BA297" s="287"/>
      <c r="BB297" s="287"/>
      <c r="BC297" s="287"/>
      <c r="BD297" s="288"/>
      <c r="BE297" s="287">
        <f t="shared" si="124"/>
        <v>0</v>
      </c>
      <c r="BF297" s="287">
        <f t="shared" si="110"/>
        <v>0</v>
      </c>
      <c r="BG297" s="287">
        <f t="shared" si="111"/>
        <v>0</v>
      </c>
      <c r="BH297" s="287">
        <f t="shared" si="112"/>
        <v>0</v>
      </c>
      <c r="DJ297" s="338"/>
    </row>
    <row r="298" spans="1:114" ht="12.75" customHeight="1" outlineLevel="1" x14ac:dyDescent="0.25">
      <c r="A298" s="328" t="str">
        <f t="shared" si="113"/>
        <v>Hotel NameJan-24</v>
      </c>
      <c r="B298" s="328" t="str">
        <f t="shared" si="114"/>
        <v>Hotel Name45313</v>
      </c>
      <c r="C298" s="329" t="s">
        <v>183</v>
      </c>
      <c r="D298" s="330" t="str">
        <f t="shared" si="115"/>
        <v>Jan-24</v>
      </c>
      <c r="E298" s="330" t="s">
        <v>54</v>
      </c>
      <c r="F298" s="330">
        <v>45313</v>
      </c>
      <c r="G298" s="331">
        <f t="shared" si="116"/>
        <v>2</v>
      </c>
      <c r="H298" s="287"/>
      <c r="I298" s="287"/>
      <c r="J298" s="287"/>
      <c r="K298" s="288">
        <f t="shared" si="130"/>
        <v>0</v>
      </c>
      <c r="L298" s="287"/>
      <c r="M298" s="287"/>
      <c r="N298" s="287"/>
      <c r="O298" s="288">
        <f t="shared" si="105"/>
        <v>0</v>
      </c>
      <c r="P298" s="332" t="str">
        <f>IF(ISERROR(K298/VLOOKUP(C298,$W$1:$X$1,2,0)),"",K298/VLOOKUP(C298,$W$1:$X$1,2,0))</f>
        <v/>
      </c>
      <c r="Q298" s="332" t="str">
        <f>IF(ISERROR(O298/VLOOKUP(C298,$W$1:$X$1,2,0)),"",O298/VLOOKUP(C298,$W$1:$X$1,2,0))</f>
        <v/>
      </c>
      <c r="R298" s="287" t="s">
        <v>75</v>
      </c>
      <c r="S298" s="287">
        <f t="shared" si="127"/>
        <v>0</v>
      </c>
      <c r="T298" s="332" t="e">
        <f>(O298+S298)/VLOOKUP(C298,$W$1:$X$1,2,0)</f>
        <v>#N/A</v>
      </c>
      <c r="U298" s="287" t="s">
        <v>75</v>
      </c>
      <c r="V298" s="333" t="b">
        <f t="shared" si="117"/>
        <v>1</v>
      </c>
      <c r="W298" s="334">
        <f t="shared" si="129"/>
        <v>0</v>
      </c>
      <c r="X298" s="334">
        <f t="shared" si="128"/>
        <v>0</v>
      </c>
      <c r="Y298" s="326"/>
      <c r="Z298" s="336"/>
      <c r="AB298" s="287">
        <f t="shared" si="106"/>
        <v>0</v>
      </c>
      <c r="AC298" s="287">
        <f t="shared" si="107"/>
        <v>0</v>
      </c>
      <c r="AD298" s="287">
        <f t="shared" si="108"/>
        <v>0</v>
      </c>
      <c r="AE298" s="287">
        <f t="shared" si="109"/>
        <v>0</v>
      </c>
      <c r="AF298" s="287"/>
      <c r="AG298" s="287"/>
      <c r="AH298" s="287"/>
      <c r="AI298" s="287"/>
      <c r="AJ298" s="287">
        <f t="shared" si="118"/>
        <v>0</v>
      </c>
      <c r="AK298" s="287"/>
      <c r="AL298" s="287"/>
      <c r="AM298" s="287"/>
      <c r="AN298" s="287">
        <f t="shared" si="119"/>
        <v>0</v>
      </c>
      <c r="AO298" s="332" t="str">
        <f>IF(ISERROR(AJ298/VLOOKUP(C298,$W$1:$X$1,2,0)),"",AJ298/VLOOKUP(C298,$W$1:$X$1,2,0))</f>
        <v/>
      </c>
      <c r="AP298" s="332" t="str">
        <f>IF(ISERROR(AN298/VLOOKUP(C298,$W$1:$X$1,2,0)),"",AN298/VLOOKUP(C298,$W$1:$X$1,2,0))</f>
        <v/>
      </c>
      <c r="AR298" s="287"/>
      <c r="AS298" s="287"/>
      <c r="AT298" s="287"/>
      <c r="AU298" s="288"/>
      <c r="AV298" s="287">
        <f t="shared" si="120"/>
        <v>0</v>
      </c>
      <c r="AW298" s="287">
        <f t="shared" si="121"/>
        <v>0</v>
      </c>
      <c r="AX298" s="287">
        <f t="shared" si="122"/>
        <v>0</v>
      </c>
      <c r="AY298" s="287">
        <f t="shared" si="123"/>
        <v>0</v>
      </c>
      <c r="AZ298" s="337"/>
      <c r="BA298" s="287"/>
      <c r="BB298" s="287"/>
      <c r="BC298" s="287"/>
      <c r="BD298" s="288"/>
      <c r="BE298" s="287">
        <f t="shared" si="124"/>
        <v>0</v>
      </c>
      <c r="BF298" s="287">
        <f t="shared" si="110"/>
        <v>0</v>
      </c>
      <c r="BG298" s="287">
        <f t="shared" si="111"/>
        <v>0</v>
      </c>
      <c r="BH298" s="287">
        <f t="shared" si="112"/>
        <v>0</v>
      </c>
      <c r="DJ298" s="338"/>
    </row>
    <row r="299" spans="1:114" ht="12.75" customHeight="1" outlineLevel="1" x14ac:dyDescent="0.25">
      <c r="A299" s="328" t="str">
        <f t="shared" si="113"/>
        <v>Hotel NameJan-24</v>
      </c>
      <c r="B299" s="328" t="str">
        <f t="shared" si="114"/>
        <v>Hotel Name45314</v>
      </c>
      <c r="C299" s="329" t="s">
        <v>183</v>
      </c>
      <c r="D299" s="330" t="str">
        <f t="shared" si="115"/>
        <v>Jan-24</v>
      </c>
      <c r="E299" s="330" t="s">
        <v>54</v>
      </c>
      <c r="F299" s="330">
        <v>45314</v>
      </c>
      <c r="G299" s="331">
        <f t="shared" si="116"/>
        <v>3</v>
      </c>
      <c r="H299" s="287"/>
      <c r="I299" s="287"/>
      <c r="J299" s="287"/>
      <c r="K299" s="288">
        <f t="shared" si="130"/>
        <v>0</v>
      </c>
      <c r="L299" s="287"/>
      <c r="M299" s="287"/>
      <c r="N299" s="287"/>
      <c r="O299" s="288">
        <f t="shared" si="105"/>
        <v>0</v>
      </c>
      <c r="P299" s="332" t="str">
        <f>IF(ISERROR(K299/VLOOKUP(C299,$W$1:$X$1,2,0)),"",K299/VLOOKUP(C299,$W$1:$X$1,2,0))</f>
        <v/>
      </c>
      <c r="Q299" s="332" t="str">
        <f>IF(ISERROR(O299/VLOOKUP(C299,$W$1:$X$1,2,0)),"",O299/VLOOKUP(C299,$W$1:$X$1,2,0))</f>
        <v/>
      </c>
      <c r="R299" s="287" t="s">
        <v>75</v>
      </c>
      <c r="S299" s="287">
        <f t="shared" si="127"/>
        <v>0</v>
      </c>
      <c r="T299" s="332" t="e">
        <f>(O299+S299)/VLOOKUP(C299,$W$1:$X$1,2,0)</f>
        <v>#N/A</v>
      </c>
      <c r="U299" s="287" t="s">
        <v>75</v>
      </c>
      <c r="V299" s="333" t="b">
        <f t="shared" si="117"/>
        <v>1</v>
      </c>
      <c r="W299" s="334">
        <f t="shared" si="129"/>
        <v>0</v>
      </c>
      <c r="X299" s="334">
        <f t="shared" si="128"/>
        <v>0</v>
      </c>
      <c r="Y299" s="326"/>
      <c r="Z299" s="336"/>
      <c r="AB299" s="287">
        <f t="shared" si="106"/>
        <v>0</v>
      </c>
      <c r="AC299" s="287">
        <f t="shared" si="107"/>
        <v>0</v>
      </c>
      <c r="AD299" s="287">
        <f t="shared" si="108"/>
        <v>0</v>
      </c>
      <c r="AE299" s="287">
        <f t="shared" si="109"/>
        <v>0</v>
      </c>
      <c r="AF299" s="287"/>
      <c r="AG299" s="287"/>
      <c r="AH299" s="287"/>
      <c r="AI299" s="287"/>
      <c r="AJ299" s="287">
        <f t="shared" si="118"/>
        <v>0</v>
      </c>
      <c r="AK299" s="287"/>
      <c r="AL299" s="287"/>
      <c r="AM299" s="287"/>
      <c r="AN299" s="287">
        <f t="shared" si="119"/>
        <v>0</v>
      </c>
      <c r="AO299" s="332" t="str">
        <f>IF(ISERROR(AJ299/VLOOKUP(C299,$W$1:$X$1,2,0)),"",AJ299/VLOOKUP(C299,$W$1:$X$1,2,0))</f>
        <v/>
      </c>
      <c r="AP299" s="332" t="str">
        <f>IF(ISERROR(AN299/VLOOKUP(C299,$W$1:$X$1,2,0)),"",AN299/VLOOKUP(C299,$W$1:$X$1,2,0))</f>
        <v/>
      </c>
      <c r="AR299" s="287"/>
      <c r="AS299" s="287"/>
      <c r="AT299" s="287"/>
      <c r="AU299" s="288"/>
      <c r="AV299" s="287">
        <f t="shared" si="120"/>
        <v>0</v>
      </c>
      <c r="AW299" s="287">
        <f t="shared" si="121"/>
        <v>0</v>
      </c>
      <c r="AX299" s="287">
        <f t="shared" si="122"/>
        <v>0</v>
      </c>
      <c r="AY299" s="287">
        <f t="shared" si="123"/>
        <v>0</v>
      </c>
      <c r="AZ299" s="337"/>
      <c r="BA299" s="287"/>
      <c r="BB299" s="287"/>
      <c r="BC299" s="287"/>
      <c r="BD299" s="288"/>
      <c r="BE299" s="287">
        <f t="shared" si="124"/>
        <v>0</v>
      </c>
      <c r="BF299" s="287">
        <f t="shared" si="110"/>
        <v>0</v>
      </c>
      <c r="BG299" s="287">
        <f t="shared" si="111"/>
        <v>0</v>
      </c>
      <c r="BH299" s="287">
        <f t="shared" si="112"/>
        <v>0</v>
      </c>
      <c r="DJ299" s="338"/>
    </row>
    <row r="300" spans="1:114" ht="12.75" customHeight="1" outlineLevel="1" x14ac:dyDescent="0.25">
      <c r="A300" s="328" t="str">
        <f t="shared" si="113"/>
        <v>Hotel NameJan-24</v>
      </c>
      <c r="B300" s="328" t="str">
        <f t="shared" si="114"/>
        <v>Hotel Name45315</v>
      </c>
      <c r="C300" s="329" t="s">
        <v>183</v>
      </c>
      <c r="D300" s="330" t="str">
        <f t="shared" si="115"/>
        <v>Jan-24</v>
      </c>
      <c r="E300" s="330" t="s">
        <v>54</v>
      </c>
      <c r="F300" s="330">
        <v>45315</v>
      </c>
      <c r="G300" s="331">
        <f t="shared" si="116"/>
        <v>4</v>
      </c>
      <c r="H300" s="287"/>
      <c r="I300" s="287"/>
      <c r="J300" s="287"/>
      <c r="K300" s="288">
        <f t="shared" si="130"/>
        <v>0</v>
      </c>
      <c r="L300" s="287"/>
      <c r="M300" s="287"/>
      <c r="N300" s="287"/>
      <c r="O300" s="288">
        <f t="shared" si="105"/>
        <v>0</v>
      </c>
      <c r="P300" s="332" t="str">
        <f>IF(ISERROR(K300/VLOOKUP(C300,$W$1:$X$1,2,0)),"",K300/VLOOKUP(C300,$W$1:$X$1,2,0))</f>
        <v/>
      </c>
      <c r="Q300" s="332" t="str">
        <f>IF(ISERROR(O300/VLOOKUP(C300,$W$1:$X$1,2,0)),"",O300/VLOOKUP(C300,$W$1:$X$1,2,0))</f>
        <v/>
      </c>
      <c r="R300" s="287" t="s">
        <v>75</v>
      </c>
      <c r="S300" s="287">
        <f t="shared" si="127"/>
        <v>0</v>
      </c>
      <c r="T300" s="332" t="e">
        <f>(O300+S300)/VLOOKUP(C300,$W$1:$X$1,2,0)</f>
        <v>#N/A</v>
      </c>
      <c r="U300" s="287" t="s">
        <v>75</v>
      </c>
      <c r="V300" s="333" t="b">
        <f t="shared" si="117"/>
        <v>1</v>
      </c>
      <c r="W300" s="334">
        <f t="shared" si="129"/>
        <v>0</v>
      </c>
      <c r="X300" s="334">
        <f t="shared" si="128"/>
        <v>0</v>
      </c>
      <c r="Y300" s="326"/>
      <c r="Z300" s="336"/>
      <c r="AB300" s="287">
        <f t="shared" si="106"/>
        <v>0</v>
      </c>
      <c r="AC300" s="287">
        <f t="shared" si="107"/>
        <v>0</v>
      </c>
      <c r="AD300" s="287">
        <f t="shared" si="108"/>
        <v>0</v>
      </c>
      <c r="AE300" s="287">
        <f t="shared" si="109"/>
        <v>0</v>
      </c>
      <c r="AF300" s="287"/>
      <c r="AG300" s="287"/>
      <c r="AH300" s="287"/>
      <c r="AI300" s="287"/>
      <c r="AJ300" s="287">
        <f t="shared" si="118"/>
        <v>0</v>
      </c>
      <c r="AK300" s="287"/>
      <c r="AL300" s="287"/>
      <c r="AM300" s="287"/>
      <c r="AN300" s="287">
        <f t="shared" si="119"/>
        <v>0</v>
      </c>
      <c r="AO300" s="332" t="str">
        <f>IF(ISERROR(AJ300/VLOOKUP(C300,$W$1:$X$1,2,0)),"",AJ300/VLOOKUP(C300,$W$1:$X$1,2,0))</f>
        <v/>
      </c>
      <c r="AP300" s="332" t="str">
        <f>IF(ISERROR(AN300/VLOOKUP(C300,$W$1:$X$1,2,0)),"",AN300/VLOOKUP(C300,$W$1:$X$1,2,0))</f>
        <v/>
      </c>
      <c r="AR300" s="287"/>
      <c r="AS300" s="287"/>
      <c r="AT300" s="287"/>
      <c r="AU300" s="288"/>
      <c r="AV300" s="287">
        <f t="shared" si="120"/>
        <v>0</v>
      </c>
      <c r="AW300" s="287">
        <f t="shared" si="121"/>
        <v>0</v>
      </c>
      <c r="AX300" s="287">
        <f t="shared" si="122"/>
        <v>0</v>
      </c>
      <c r="AY300" s="287">
        <f t="shared" si="123"/>
        <v>0</v>
      </c>
      <c r="AZ300" s="337"/>
      <c r="BA300" s="287"/>
      <c r="BB300" s="287"/>
      <c r="BC300" s="287"/>
      <c r="BD300" s="288"/>
      <c r="BE300" s="287">
        <f t="shared" si="124"/>
        <v>0</v>
      </c>
      <c r="BF300" s="287">
        <f t="shared" si="110"/>
        <v>0</v>
      </c>
      <c r="BG300" s="287">
        <f t="shared" si="111"/>
        <v>0</v>
      </c>
      <c r="BH300" s="287">
        <f t="shared" si="112"/>
        <v>0</v>
      </c>
      <c r="DJ300" s="338"/>
    </row>
    <row r="301" spans="1:114" ht="12.75" customHeight="1" outlineLevel="1" x14ac:dyDescent="0.25">
      <c r="A301" s="328" t="str">
        <f t="shared" si="113"/>
        <v>Hotel NameJan-24</v>
      </c>
      <c r="B301" s="328" t="str">
        <f t="shared" si="114"/>
        <v>Hotel Name45316</v>
      </c>
      <c r="C301" s="329" t="s">
        <v>183</v>
      </c>
      <c r="D301" s="330" t="str">
        <f t="shared" si="115"/>
        <v>Jan-24</v>
      </c>
      <c r="E301" s="330" t="s">
        <v>54</v>
      </c>
      <c r="F301" s="330">
        <v>45316</v>
      </c>
      <c r="G301" s="331">
        <f t="shared" si="116"/>
        <v>5</v>
      </c>
      <c r="H301" s="287"/>
      <c r="I301" s="287"/>
      <c r="J301" s="287"/>
      <c r="K301" s="288">
        <f t="shared" si="130"/>
        <v>0</v>
      </c>
      <c r="L301" s="287"/>
      <c r="M301" s="287"/>
      <c r="N301" s="287"/>
      <c r="O301" s="288">
        <f t="shared" si="105"/>
        <v>0</v>
      </c>
      <c r="P301" s="332" t="str">
        <f>IF(ISERROR(K301/VLOOKUP(C301,$W$1:$X$1,2,0)),"",K301/VLOOKUP(C301,$W$1:$X$1,2,0))</f>
        <v/>
      </c>
      <c r="Q301" s="332" t="str">
        <f>IF(ISERROR(O301/VLOOKUP(C301,$W$1:$X$1,2,0)),"",O301/VLOOKUP(C301,$W$1:$X$1,2,0))</f>
        <v/>
      </c>
      <c r="R301" s="287" t="s">
        <v>75</v>
      </c>
      <c r="S301" s="287">
        <f t="shared" si="127"/>
        <v>0</v>
      </c>
      <c r="T301" s="332" t="e">
        <f>(O301+S301)/VLOOKUP(C301,$W$1:$X$1,2,0)</f>
        <v>#N/A</v>
      </c>
      <c r="U301" s="287" t="s">
        <v>75</v>
      </c>
      <c r="V301" s="333" t="b">
        <f t="shared" si="117"/>
        <v>1</v>
      </c>
      <c r="W301" s="334">
        <f t="shared" si="129"/>
        <v>0</v>
      </c>
      <c r="X301" s="334">
        <f t="shared" si="128"/>
        <v>0</v>
      </c>
      <c r="Y301" s="326"/>
      <c r="Z301" s="336"/>
      <c r="AB301" s="287">
        <f t="shared" si="106"/>
        <v>0</v>
      </c>
      <c r="AC301" s="287">
        <f t="shared" si="107"/>
        <v>0</v>
      </c>
      <c r="AD301" s="287">
        <f t="shared" si="108"/>
        <v>0</v>
      </c>
      <c r="AE301" s="287">
        <f t="shared" si="109"/>
        <v>0</v>
      </c>
      <c r="AF301" s="287"/>
      <c r="AG301" s="287"/>
      <c r="AH301" s="287"/>
      <c r="AI301" s="287"/>
      <c r="AJ301" s="287">
        <f t="shared" si="118"/>
        <v>0</v>
      </c>
      <c r="AK301" s="287"/>
      <c r="AL301" s="287"/>
      <c r="AM301" s="287"/>
      <c r="AN301" s="287">
        <f t="shared" si="119"/>
        <v>0</v>
      </c>
      <c r="AO301" s="332" t="str">
        <f>IF(ISERROR(AJ301/VLOOKUP(C301,$W$1:$X$1,2,0)),"",AJ301/VLOOKUP(C301,$W$1:$X$1,2,0))</f>
        <v/>
      </c>
      <c r="AP301" s="332" t="str">
        <f>IF(ISERROR(AN301/VLOOKUP(C301,$W$1:$X$1,2,0)),"",AN301/VLOOKUP(C301,$W$1:$X$1,2,0))</f>
        <v/>
      </c>
      <c r="AR301" s="287"/>
      <c r="AS301" s="287"/>
      <c r="AT301" s="287"/>
      <c r="AU301" s="288"/>
      <c r="AV301" s="287">
        <f t="shared" si="120"/>
        <v>0</v>
      </c>
      <c r="AW301" s="287">
        <f t="shared" si="121"/>
        <v>0</v>
      </c>
      <c r="AX301" s="287">
        <f t="shared" si="122"/>
        <v>0</v>
      </c>
      <c r="AY301" s="287">
        <f t="shared" si="123"/>
        <v>0</v>
      </c>
      <c r="AZ301" s="337"/>
      <c r="BA301" s="287"/>
      <c r="BB301" s="287"/>
      <c r="BC301" s="287"/>
      <c r="BD301" s="288"/>
      <c r="BE301" s="287">
        <f t="shared" si="124"/>
        <v>0</v>
      </c>
      <c r="BF301" s="287">
        <f t="shared" si="110"/>
        <v>0</v>
      </c>
      <c r="BG301" s="287">
        <f t="shared" si="111"/>
        <v>0</v>
      </c>
      <c r="BH301" s="287">
        <f t="shared" si="112"/>
        <v>0</v>
      </c>
      <c r="DJ301" s="338"/>
    </row>
    <row r="302" spans="1:114" ht="12.75" customHeight="1" outlineLevel="1" x14ac:dyDescent="0.25">
      <c r="A302" s="328" t="str">
        <f t="shared" si="113"/>
        <v>Hotel NameJan-24</v>
      </c>
      <c r="B302" s="328" t="str">
        <f t="shared" si="114"/>
        <v>Hotel Name45317</v>
      </c>
      <c r="C302" s="329" t="s">
        <v>183</v>
      </c>
      <c r="D302" s="330" t="str">
        <f t="shared" si="115"/>
        <v>Jan-24</v>
      </c>
      <c r="E302" s="330" t="s">
        <v>54</v>
      </c>
      <c r="F302" s="330">
        <v>45317</v>
      </c>
      <c r="G302" s="331">
        <f t="shared" si="116"/>
        <v>6</v>
      </c>
      <c r="H302" s="287"/>
      <c r="I302" s="287"/>
      <c r="J302" s="287"/>
      <c r="K302" s="288">
        <f t="shared" si="130"/>
        <v>0</v>
      </c>
      <c r="L302" s="287"/>
      <c r="M302" s="287"/>
      <c r="N302" s="287"/>
      <c r="O302" s="288">
        <f t="shared" si="105"/>
        <v>0</v>
      </c>
      <c r="P302" s="332" t="str">
        <f>IF(ISERROR(K302/VLOOKUP(C302,$W$1:$X$1,2,0)),"",K302/VLOOKUP(C302,$W$1:$X$1,2,0))</f>
        <v/>
      </c>
      <c r="Q302" s="332" t="str">
        <f>IF(ISERROR(O302/VLOOKUP(C302,$W$1:$X$1,2,0)),"",O302/VLOOKUP(C302,$W$1:$X$1,2,0))</f>
        <v/>
      </c>
      <c r="R302" s="287" t="s">
        <v>75</v>
      </c>
      <c r="S302" s="287">
        <f t="shared" si="127"/>
        <v>0</v>
      </c>
      <c r="T302" s="332" t="e">
        <f>(O302+S302)/VLOOKUP(C302,$W$1:$X$1,2,0)</f>
        <v>#N/A</v>
      </c>
      <c r="U302" s="287" t="s">
        <v>75</v>
      </c>
      <c r="V302" s="333" t="b">
        <f t="shared" si="117"/>
        <v>1</v>
      </c>
      <c r="W302" s="334">
        <f t="shared" si="129"/>
        <v>0</v>
      </c>
      <c r="X302" s="334">
        <f t="shared" si="128"/>
        <v>0</v>
      </c>
      <c r="Y302" s="326"/>
      <c r="Z302" s="336"/>
      <c r="AB302" s="287">
        <f t="shared" si="106"/>
        <v>0</v>
      </c>
      <c r="AC302" s="287">
        <f t="shared" si="107"/>
        <v>0</v>
      </c>
      <c r="AD302" s="287">
        <f t="shared" si="108"/>
        <v>0</v>
      </c>
      <c r="AE302" s="287">
        <f t="shared" si="109"/>
        <v>0</v>
      </c>
      <c r="AF302" s="287"/>
      <c r="AG302" s="287"/>
      <c r="AH302" s="287"/>
      <c r="AI302" s="287"/>
      <c r="AJ302" s="287">
        <f t="shared" si="118"/>
        <v>0</v>
      </c>
      <c r="AK302" s="287"/>
      <c r="AL302" s="287"/>
      <c r="AM302" s="287"/>
      <c r="AN302" s="287">
        <f t="shared" si="119"/>
        <v>0</v>
      </c>
      <c r="AO302" s="332" t="str">
        <f>IF(ISERROR(AJ302/VLOOKUP(C302,$W$1:$X$1,2,0)),"",AJ302/VLOOKUP(C302,$W$1:$X$1,2,0))</f>
        <v/>
      </c>
      <c r="AP302" s="332" t="str">
        <f>IF(ISERROR(AN302/VLOOKUP(C302,$W$1:$X$1,2,0)),"",AN302/VLOOKUP(C302,$W$1:$X$1,2,0))</f>
        <v/>
      </c>
      <c r="AR302" s="287"/>
      <c r="AS302" s="287"/>
      <c r="AT302" s="287"/>
      <c r="AU302" s="288"/>
      <c r="AV302" s="287">
        <f t="shared" si="120"/>
        <v>0</v>
      </c>
      <c r="AW302" s="287">
        <f t="shared" si="121"/>
        <v>0</v>
      </c>
      <c r="AX302" s="287">
        <f t="shared" si="122"/>
        <v>0</v>
      </c>
      <c r="AY302" s="287">
        <f t="shared" si="123"/>
        <v>0</v>
      </c>
      <c r="AZ302" s="337"/>
      <c r="BA302" s="287"/>
      <c r="BB302" s="287"/>
      <c r="BC302" s="287"/>
      <c r="BD302" s="288"/>
      <c r="BE302" s="287">
        <f t="shared" si="124"/>
        <v>0</v>
      </c>
      <c r="BF302" s="287">
        <f t="shared" si="110"/>
        <v>0</v>
      </c>
      <c r="BG302" s="287">
        <f t="shared" si="111"/>
        <v>0</v>
      </c>
      <c r="BH302" s="287">
        <f t="shared" si="112"/>
        <v>0</v>
      </c>
      <c r="DJ302" s="338"/>
    </row>
    <row r="303" spans="1:114" ht="12.75" customHeight="1" outlineLevel="1" x14ac:dyDescent="0.25">
      <c r="A303" s="328" t="str">
        <f t="shared" si="113"/>
        <v>Hotel NameJan-24</v>
      </c>
      <c r="B303" s="328" t="str">
        <f t="shared" si="114"/>
        <v>Hotel Name45318</v>
      </c>
      <c r="C303" s="329" t="s">
        <v>183</v>
      </c>
      <c r="D303" s="330" t="str">
        <f t="shared" si="115"/>
        <v>Jan-24</v>
      </c>
      <c r="E303" s="330" t="s">
        <v>54</v>
      </c>
      <c r="F303" s="330">
        <v>45318</v>
      </c>
      <c r="G303" s="331">
        <f t="shared" si="116"/>
        <v>7</v>
      </c>
      <c r="H303" s="287"/>
      <c r="I303" s="287"/>
      <c r="J303" s="287"/>
      <c r="K303" s="288">
        <f t="shared" si="130"/>
        <v>0</v>
      </c>
      <c r="L303" s="287"/>
      <c r="M303" s="287"/>
      <c r="N303" s="287"/>
      <c r="O303" s="288">
        <f t="shared" si="105"/>
        <v>0</v>
      </c>
      <c r="P303" s="332" t="str">
        <f>IF(ISERROR(K303/VLOOKUP(C303,$W$1:$X$1,2,0)),"",K303/VLOOKUP(C303,$W$1:$X$1,2,0))</f>
        <v/>
      </c>
      <c r="Q303" s="332" t="str">
        <f>IF(ISERROR(O303/VLOOKUP(C303,$W$1:$X$1,2,0)),"",O303/VLOOKUP(C303,$W$1:$X$1,2,0))</f>
        <v/>
      </c>
      <c r="R303" s="287" t="s">
        <v>76</v>
      </c>
      <c r="S303" s="287">
        <f t="shared" si="127"/>
        <v>0</v>
      </c>
      <c r="T303" s="332" t="e">
        <f>(O303+S303)/VLOOKUP(C303,$W$1:$X$1,2,0)</f>
        <v>#N/A</v>
      </c>
      <c r="U303" s="287" t="s">
        <v>75</v>
      </c>
      <c r="V303" s="333" t="b">
        <f t="shared" si="117"/>
        <v>0</v>
      </c>
      <c r="W303" s="334">
        <f t="shared" si="129"/>
        <v>0</v>
      </c>
      <c r="X303" s="334">
        <f t="shared" si="128"/>
        <v>0</v>
      </c>
      <c r="Y303" s="326"/>
      <c r="Z303" s="336"/>
      <c r="AB303" s="287">
        <f t="shared" si="106"/>
        <v>0</v>
      </c>
      <c r="AC303" s="287">
        <f t="shared" si="107"/>
        <v>0</v>
      </c>
      <c r="AD303" s="287">
        <f t="shared" si="108"/>
        <v>0</v>
      </c>
      <c r="AE303" s="287">
        <f t="shared" si="109"/>
        <v>0</v>
      </c>
      <c r="AF303" s="287"/>
      <c r="AG303" s="287"/>
      <c r="AH303" s="287"/>
      <c r="AI303" s="287"/>
      <c r="AJ303" s="287">
        <f t="shared" si="118"/>
        <v>0</v>
      </c>
      <c r="AK303" s="287"/>
      <c r="AL303" s="287"/>
      <c r="AM303" s="287"/>
      <c r="AN303" s="287">
        <f t="shared" si="119"/>
        <v>0</v>
      </c>
      <c r="AO303" s="332" t="str">
        <f>IF(ISERROR(AJ303/VLOOKUP(C303,$W$1:$X$1,2,0)),"",AJ303/VLOOKUP(C303,$W$1:$X$1,2,0))</f>
        <v/>
      </c>
      <c r="AP303" s="332" t="str">
        <f>IF(ISERROR(AN303/VLOOKUP(C303,$W$1:$X$1,2,0)),"",AN303/VLOOKUP(C303,$W$1:$X$1,2,0))</f>
        <v/>
      </c>
      <c r="AR303" s="287"/>
      <c r="AS303" s="287"/>
      <c r="AT303" s="287"/>
      <c r="AU303" s="288"/>
      <c r="AV303" s="287">
        <f t="shared" si="120"/>
        <v>0</v>
      </c>
      <c r="AW303" s="287">
        <f t="shared" si="121"/>
        <v>0</v>
      </c>
      <c r="AX303" s="287">
        <f t="shared" si="122"/>
        <v>0</v>
      </c>
      <c r="AY303" s="287">
        <f t="shared" si="123"/>
        <v>0</v>
      </c>
      <c r="AZ303" s="337"/>
      <c r="BA303" s="287"/>
      <c r="BB303" s="287"/>
      <c r="BC303" s="287"/>
      <c r="BD303" s="288"/>
      <c r="BE303" s="287">
        <f t="shared" si="124"/>
        <v>0</v>
      </c>
      <c r="BF303" s="287">
        <f t="shared" si="110"/>
        <v>0</v>
      </c>
      <c r="BG303" s="287">
        <f t="shared" si="111"/>
        <v>0</v>
      </c>
      <c r="BH303" s="287">
        <f t="shared" si="112"/>
        <v>0</v>
      </c>
      <c r="DJ303" s="338"/>
    </row>
    <row r="304" spans="1:114" ht="12.75" customHeight="1" outlineLevel="1" x14ac:dyDescent="0.25">
      <c r="A304" s="328" t="str">
        <f t="shared" si="113"/>
        <v>Hotel NameJan-24</v>
      </c>
      <c r="B304" s="328" t="str">
        <f t="shared" si="114"/>
        <v>Hotel Name45319</v>
      </c>
      <c r="C304" s="329" t="s">
        <v>183</v>
      </c>
      <c r="D304" s="330" t="str">
        <f t="shared" si="115"/>
        <v>Jan-24</v>
      </c>
      <c r="E304" s="330" t="s">
        <v>54</v>
      </c>
      <c r="F304" s="330">
        <v>45319</v>
      </c>
      <c r="G304" s="331">
        <f t="shared" si="116"/>
        <v>1</v>
      </c>
      <c r="H304" s="287"/>
      <c r="I304" s="287"/>
      <c r="J304" s="287"/>
      <c r="K304" s="288">
        <f t="shared" si="130"/>
        <v>0</v>
      </c>
      <c r="L304" s="287"/>
      <c r="M304" s="287"/>
      <c r="N304" s="287"/>
      <c r="O304" s="288">
        <f t="shared" si="105"/>
        <v>0</v>
      </c>
      <c r="P304" s="332" t="str">
        <f>IF(ISERROR(K304/VLOOKUP(C304,$W$1:$X$1,2,0)),"",K304/VLOOKUP(C304,$W$1:$X$1,2,0))</f>
        <v/>
      </c>
      <c r="Q304" s="332" t="str">
        <f>IF(ISERROR(O304/VLOOKUP(C304,$W$1:$X$1,2,0)),"",O304/VLOOKUP(C304,$W$1:$X$1,2,0))</f>
        <v/>
      </c>
      <c r="R304" s="287" t="s">
        <v>78</v>
      </c>
      <c r="S304" s="287">
        <f t="shared" si="127"/>
        <v>0</v>
      </c>
      <c r="T304" s="332" t="e">
        <f>(O304+S304)/VLOOKUP(C304,$W$1:$X$1,2,0)</f>
        <v>#N/A</v>
      </c>
      <c r="U304" s="287" t="s">
        <v>75</v>
      </c>
      <c r="V304" s="333" t="b">
        <f t="shared" si="117"/>
        <v>0</v>
      </c>
      <c r="W304" s="334">
        <f t="shared" si="129"/>
        <v>0</v>
      </c>
      <c r="X304" s="334">
        <f t="shared" si="128"/>
        <v>0</v>
      </c>
      <c r="Y304" s="326"/>
      <c r="Z304" s="336"/>
      <c r="AB304" s="287">
        <f t="shared" si="106"/>
        <v>0</v>
      </c>
      <c r="AC304" s="287">
        <f t="shared" si="107"/>
        <v>0</v>
      </c>
      <c r="AD304" s="287">
        <f t="shared" si="108"/>
        <v>0</v>
      </c>
      <c r="AE304" s="287">
        <f t="shared" si="109"/>
        <v>0</v>
      </c>
      <c r="AF304" s="287"/>
      <c r="AG304" s="287"/>
      <c r="AH304" s="287"/>
      <c r="AI304" s="287"/>
      <c r="AJ304" s="287">
        <f t="shared" si="118"/>
        <v>0</v>
      </c>
      <c r="AK304" s="287"/>
      <c r="AL304" s="287"/>
      <c r="AM304" s="287"/>
      <c r="AN304" s="287">
        <f t="shared" si="119"/>
        <v>0</v>
      </c>
      <c r="AO304" s="332" t="str">
        <f>IF(ISERROR(AJ304/VLOOKUP(C304,$W$1:$X$1,2,0)),"",AJ304/VLOOKUP(C304,$W$1:$X$1,2,0))</f>
        <v/>
      </c>
      <c r="AP304" s="332" t="str">
        <f>IF(ISERROR(AN304/VLOOKUP(C304,$W$1:$X$1,2,0)),"",AN304/VLOOKUP(C304,$W$1:$X$1,2,0))</f>
        <v/>
      </c>
      <c r="AR304" s="287"/>
      <c r="AS304" s="287"/>
      <c r="AT304" s="287"/>
      <c r="AU304" s="288"/>
      <c r="AV304" s="287">
        <f t="shared" si="120"/>
        <v>0</v>
      </c>
      <c r="AW304" s="287">
        <f t="shared" si="121"/>
        <v>0</v>
      </c>
      <c r="AX304" s="287">
        <f t="shared" si="122"/>
        <v>0</v>
      </c>
      <c r="AY304" s="287">
        <f t="shared" si="123"/>
        <v>0</v>
      </c>
      <c r="AZ304" s="337"/>
      <c r="BA304" s="287"/>
      <c r="BB304" s="287"/>
      <c r="BC304" s="287"/>
      <c r="BD304" s="288"/>
      <c r="BE304" s="287">
        <f t="shared" si="124"/>
        <v>0</v>
      </c>
      <c r="BF304" s="287">
        <f t="shared" si="110"/>
        <v>0</v>
      </c>
      <c r="BG304" s="287">
        <f t="shared" si="111"/>
        <v>0</v>
      </c>
      <c r="BH304" s="287">
        <f t="shared" si="112"/>
        <v>0</v>
      </c>
      <c r="DJ304" s="338"/>
    </row>
    <row r="305" spans="1:114" ht="12.75" customHeight="1" outlineLevel="1" x14ac:dyDescent="0.25">
      <c r="A305" s="328" t="str">
        <f t="shared" si="113"/>
        <v>Hotel NameJan-24</v>
      </c>
      <c r="B305" s="328" t="str">
        <f t="shared" si="114"/>
        <v>Hotel Name45320</v>
      </c>
      <c r="C305" s="329" t="s">
        <v>183</v>
      </c>
      <c r="D305" s="330" t="str">
        <f t="shared" si="115"/>
        <v>Jan-24</v>
      </c>
      <c r="E305" s="330" t="s">
        <v>54</v>
      </c>
      <c r="F305" s="330">
        <v>45320</v>
      </c>
      <c r="G305" s="331">
        <f t="shared" si="116"/>
        <v>2</v>
      </c>
      <c r="H305" s="287"/>
      <c r="I305" s="287"/>
      <c r="J305" s="287"/>
      <c r="K305" s="288">
        <f t="shared" si="130"/>
        <v>0</v>
      </c>
      <c r="L305" s="287"/>
      <c r="M305" s="287"/>
      <c r="N305" s="287"/>
      <c r="O305" s="288">
        <f t="shared" si="105"/>
        <v>0</v>
      </c>
      <c r="P305" s="332" t="str">
        <f>IF(ISERROR(K305/VLOOKUP(C305,$W$1:$X$1,2,0)),"",K305/VLOOKUP(C305,$W$1:$X$1,2,0))</f>
        <v/>
      </c>
      <c r="Q305" s="332" t="str">
        <f>IF(ISERROR(O305/VLOOKUP(C305,$W$1:$X$1,2,0)),"",O305/VLOOKUP(C305,$W$1:$X$1,2,0))</f>
        <v/>
      </c>
      <c r="R305" s="287" t="s">
        <v>78</v>
      </c>
      <c r="S305" s="287">
        <f t="shared" si="127"/>
        <v>0</v>
      </c>
      <c r="T305" s="332" t="e">
        <f>(O305+S305)/VLOOKUP(C305,$W$1:$X$1,2,0)</f>
        <v>#N/A</v>
      </c>
      <c r="U305" s="287" t="s">
        <v>75</v>
      </c>
      <c r="V305" s="333" t="b">
        <f t="shared" si="117"/>
        <v>0</v>
      </c>
      <c r="W305" s="334">
        <f t="shared" si="129"/>
        <v>0</v>
      </c>
      <c r="X305" s="334">
        <f t="shared" si="128"/>
        <v>0</v>
      </c>
      <c r="Y305" s="326"/>
      <c r="Z305" s="336"/>
      <c r="AB305" s="287">
        <f t="shared" si="106"/>
        <v>0</v>
      </c>
      <c r="AC305" s="287">
        <f t="shared" si="107"/>
        <v>0</v>
      </c>
      <c r="AD305" s="287">
        <f t="shared" si="108"/>
        <v>0</v>
      </c>
      <c r="AE305" s="287">
        <f t="shared" si="109"/>
        <v>0</v>
      </c>
      <c r="AF305" s="287"/>
      <c r="AG305" s="287"/>
      <c r="AH305" s="287"/>
      <c r="AI305" s="287"/>
      <c r="AJ305" s="287">
        <f t="shared" si="118"/>
        <v>0</v>
      </c>
      <c r="AK305" s="287"/>
      <c r="AL305" s="287"/>
      <c r="AM305" s="287"/>
      <c r="AN305" s="287">
        <f t="shared" si="119"/>
        <v>0</v>
      </c>
      <c r="AO305" s="332" t="str">
        <f>IF(ISERROR(AJ305/VLOOKUP(C305,$W$1:$X$1,2,0)),"",AJ305/VLOOKUP(C305,$W$1:$X$1,2,0))</f>
        <v/>
      </c>
      <c r="AP305" s="332" t="str">
        <f>IF(ISERROR(AN305/VLOOKUP(C305,$W$1:$X$1,2,0)),"",AN305/VLOOKUP(C305,$W$1:$X$1,2,0))</f>
        <v/>
      </c>
      <c r="AR305" s="287"/>
      <c r="AS305" s="287"/>
      <c r="AT305" s="287"/>
      <c r="AU305" s="288"/>
      <c r="AV305" s="287">
        <f t="shared" si="120"/>
        <v>0</v>
      </c>
      <c r="AW305" s="287">
        <f t="shared" si="121"/>
        <v>0</v>
      </c>
      <c r="AX305" s="287">
        <f t="shared" si="122"/>
        <v>0</v>
      </c>
      <c r="AY305" s="287">
        <f t="shared" si="123"/>
        <v>0</v>
      </c>
      <c r="AZ305" s="337"/>
      <c r="BA305" s="287"/>
      <c r="BB305" s="287"/>
      <c r="BC305" s="287"/>
      <c r="BD305" s="288"/>
      <c r="BE305" s="287">
        <f t="shared" si="124"/>
        <v>0</v>
      </c>
      <c r="BF305" s="287">
        <f t="shared" si="110"/>
        <v>0</v>
      </c>
      <c r="BG305" s="287">
        <f t="shared" si="111"/>
        <v>0</v>
      </c>
      <c r="BH305" s="287">
        <f t="shared" si="112"/>
        <v>0</v>
      </c>
      <c r="DJ305" s="338"/>
    </row>
    <row r="306" spans="1:114" ht="12.75" customHeight="1" outlineLevel="1" x14ac:dyDescent="0.25">
      <c r="A306" s="328" t="str">
        <f t="shared" si="113"/>
        <v>Hotel NameJan-24</v>
      </c>
      <c r="B306" s="328" t="str">
        <f t="shared" si="114"/>
        <v>Hotel Name45321</v>
      </c>
      <c r="C306" s="329" t="s">
        <v>183</v>
      </c>
      <c r="D306" s="330" t="str">
        <f t="shared" si="115"/>
        <v>Jan-24</v>
      </c>
      <c r="E306" s="330" t="s">
        <v>54</v>
      </c>
      <c r="F306" s="330">
        <v>45321</v>
      </c>
      <c r="G306" s="331">
        <f t="shared" si="116"/>
        <v>3</v>
      </c>
      <c r="H306" s="287"/>
      <c r="I306" s="287"/>
      <c r="J306" s="287"/>
      <c r="K306" s="288">
        <f t="shared" si="130"/>
        <v>0</v>
      </c>
      <c r="L306" s="287"/>
      <c r="M306" s="287"/>
      <c r="N306" s="287"/>
      <c r="O306" s="288">
        <f t="shared" si="105"/>
        <v>0</v>
      </c>
      <c r="P306" s="332" t="str">
        <f>IF(ISERROR(K306/VLOOKUP(C306,$W$1:$X$1,2,0)),"",K306/VLOOKUP(C306,$W$1:$X$1,2,0))</f>
        <v/>
      </c>
      <c r="Q306" s="332" t="str">
        <f>IF(ISERROR(O306/VLOOKUP(C306,$W$1:$X$1,2,0)),"",O306/VLOOKUP(C306,$W$1:$X$1,2,0))</f>
        <v/>
      </c>
      <c r="R306" s="287" t="s">
        <v>78</v>
      </c>
      <c r="S306" s="287">
        <f t="shared" si="127"/>
        <v>0</v>
      </c>
      <c r="T306" s="332" t="e">
        <f>(O306+S306)/VLOOKUP(C306,$W$1:$X$1,2,0)</f>
        <v>#N/A</v>
      </c>
      <c r="U306" s="287" t="s">
        <v>75</v>
      </c>
      <c r="V306" s="333" t="b">
        <f t="shared" si="117"/>
        <v>0</v>
      </c>
      <c r="W306" s="334">
        <f t="shared" si="129"/>
        <v>0</v>
      </c>
      <c r="X306" s="334">
        <f t="shared" si="128"/>
        <v>0</v>
      </c>
      <c r="Y306" s="326"/>
      <c r="Z306" s="336"/>
      <c r="AB306" s="287">
        <f t="shared" si="106"/>
        <v>0</v>
      </c>
      <c r="AC306" s="287">
        <f t="shared" si="107"/>
        <v>0</v>
      </c>
      <c r="AD306" s="287">
        <f t="shared" si="108"/>
        <v>0</v>
      </c>
      <c r="AE306" s="287">
        <f t="shared" si="109"/>
        <v>0</v>
      </c>
      <c r="AF306" s="287"/>
      <c r="AG306" s="287"/>
      <c r="AH306" s="287"/>
      <c r="AI306" s="287"/>
      <c r="AJ306" s="287">
        <f t="shared" si="118"/>
        <v>0</v>
      </c>
      <c r="AK306" s="287"/>
      <c r="AL306" s="287"/>
      <c r="AM306" s="287"/>
      <c r="AN306" s="287">
        <f t="shared" si="119"/>
        <v>0</v>
      </c>
      <c r="AO306" s="332" t="str">
        <f>IF(ISERROR(AJ306/VLOOKUP(C306,$W$1:$X$1,2,0)),"",AJ306/VLOOKUP(C306,$W$1:$X$1,2,0))</f>
        <v/>
      </c>
      <c r="AP306" s="332" t="str">
        <f>IF(ISERROR(AN306/VLOOKUP(C306,$W$1:$X$1,2,0)),"",AN306/VLOOKUP(C306,$W$1:$X$1,2,0))</f>
        <v/>
      </c>
      <c r="AR306" s="287"/>
      <c r="AS306" s="287"/>
      <c r="AT306" s="287"/>
      <c r="AU306" s="288"/>
      <c r="AV306" s="287">
        <f t="shared" si="120"/>
        <v>0</v>
      </c>
      <c r="AW306" s="287">
        <f t="shared" si="121"/>
        <v>0</v>
      </c>
      <c r="AX306" s="287">
        <f t="shared" si="122"/>
        <v>0</v>
      </c>
      <c r="AY306" s="287">
        <f t="shared" si="123"/>
        <v>0</v>
      </c>
      <c r="AZ306" s="337"/>
      <c r="BA306" s="287"/>
      <c r="BB306" s="287"/>
      <c r="BC306" s="287"/>
      <c r="BD306" s="288"/>
      <c r="BE306" s="287">
        <f t="shared" si="124"/>
        <v>0</v>
      </c>
      <c r="BF306" s="287">
        <f t="shared" si="110"/>
        <v>0</v>
      </c>
      <c r="BG306" s="287">
        <f t="shared" si="111"/>
        <v>0</v>
      </c>
      <c r="BH306" s="287">
        <f t="shared" si="112"/>
        <v>0</v>
      </c>
      <c r="DJ306" s="338"/>
    </row>
    <row r="307" spans="1:114" ht="12.75" customHeight="1" outlineLevel="1" x14ac:dyDescent="0.25">
      <c r="A307" s="328" t="str">
        <f t="shared" si="113"/>
        <v>Hotel NameJan-24</v>
      </c>
      <c r="B307" s="328" t="str">
        <f t="shared" si="114"/>
        <v>Hotel Name45322</v>
      </c>
      <c r="C307" s="329" t="s">
        <v>183</v>
      </c>
      <c r="D307" s="330" t="str">
        <f t="shared" si="115"/>
        <v>Jan-24</v>
      </c>
      <c r="E307" s="330" t="s">
        <v>54</v>
      </c>
      <c r="F307" s="330">
        <v>45322</v>
      </c>
      <c r="G307" s="331">
        <f t="shared" si="116"/>
        <v>4</v>
      </c>
      <c r="H307" s="287"/>
      <c r="I307" s="287"/>
      <c r="J307" s="287"/>
      <c r="K307" s="288">
        <f t="shared" si="130"/>
        <v>0</v>
      </c>
      <c r="L307" s="287"/>
      <c r="M307" s="287"/>
      <c r="N307" s="287"/>
      <c r="O307" s="288">
        <f t="shared" si="105"/>
        <v>0</v>
      </c>
      <c r="P307" s="332" t="str">
        <f>IF(ISERROR(K307/VLOOKUP(C307,$W$1:$X$1,2,0)),"",K307/VLOOKUP(C307,$W$1:$X$1,2,0))</f>
        <v/>
      </c>
      <c r="Q307" s="332" t="str">
        <f>IF(ISERROR(O307/VLOOKUP(C307,$W$1:$X$1,2,0)),"",O307/VLOOKUP(C307,$W$1:$X$1,2,0))</f>
        <v/>
      </c>
      <c r="R307" s="287" t="s">
        <v>78</v>
      </c>
      <c r="S307" s="287">
        <f t="shared" si="127"/>
        <v>0</v>
      </c>
      <c r="T307" s="332" t="e">
        <f>(O307+S307)/VLOOKUP(C307,$W$1:$X$1,2,0)</f>
        <v>#N/A</v>
      </c>
      <c r="U307" s="287" t="s">
        <v>75</v>
      </c>
      <c r="V307" s="333" t="b">
        <f t="shared" si="117"/>
        <v>0</v>
      </c>
      <c r="W307" s="334">
        <f t="shared" si="129"/>
        <v>0</v>
      </c>
      <c r="X307" s="334">
        <f t="shared" si="128"/>
        <v>0</v>
      </c>
      <c r="Y307" s="326"/>
      <c r="Z307" s="336"/>
      <c r="AB307" s="287">
        <f t="shared" si="106"/>
        <v>0</v>
      </c>
      <c r="AC307" s="287">
        <f t="shared" si="107"/>
        <v>0</v>
      </c>
      <c r="AD307" s="287">
        <f t="shared" si="108"/>
        <v>0</v>
      </c>
      <c r="AE307" s="287">
        <f t="shared" si="109"/>
        <v>0</v>
      </c>
      <c r="AF307" s="287"/>
      <c r="AG307" s="287"/>
      <c r="AH307" s="287"/>
      <c r="AI307" s="287"/>
      <c r="AJ307" s="287">
        <f t="shared" si="118"/>
        <v>0</v>
      </c>
      <c r="AK307" s="287"/>
      <c r="AL307" s="287"/>
      <c r="AM307" s="287"/>
      <c r="AN307" s="287">
        <f t="shared" si="119"/>
        <v>0</v>
      </c>
      <c r="AO307" s="332" t="str">
        <f>IF(ISERROR(AJ307/VLOOKUP(C307,$W$1:$X$1,2,0)),"",AJ307/VLOOKUP(C307,$W$1:$X$1,2,0))</f>
        <v/>
      </c>
      <c r="AP307" s="332" t="str">
        <f>IF(ISERROR(AN307/VLOOKUP(C307,$W$1:$X$1,2,0)),"",AN307/VLOOKUP(C307,$W$1:$X$1,2,0))</f>
        <v/>
      </c>
      <c r="AR307" s="287"/>
      <c r="AS307" s="287"/>
      <c r="AT307" s="287"/>
      <c r="AU307" s="288"/>
      <c r="AV307" s="287">
        <f t="shared" si="120"/>
        <v>0</v>
      </c>
      <c r="AW307" s="287">
        <f t="shared" si="121"/>
        <v>0</v>
      </c>
      <c r="AX307" s="287">
        <f t="shared" si="122"/>
        <v>0</v>
      </c>
      <c r="AY307" s="287">
        <f t="shared" si="123"/>
        <v>0</v>
      </c>
      <c r="AZ307" s="337"/>
      <c r="BA307" s="287"/>
      <c r="BB307" s="287"/>
      <c r="BC307" s="287"/>
      <c r="BD307" s="288"/>
      <c r="BE307" s="287">
        <f t="shared" si="124"/>
        <v>0</v>
      </c>
      <c r="BF307" s="287">
        <f t="shared" si="110"/>
        <v>0</v>
      </c>
      <c r="BG307" s="287">
        <f t="shared" si="111"/>
        <v>0</v>
      </c>
      <c r="BH307" s="287">
        <f t="shared" si="112"/>
        <v>0</v>
      </c>
      <c r="DJ307" s="338"/>
    </row>
    <row r="308" spans="1:114" ht="12.75" customHeight="1" outlineLevel="1" collapsed="1" x14ac:dyDescent="0.25">
      <c r="A308" s="328" t="str">
        <f t="shared" si="113"/>
        <v>Hotel NameFeb-24</v>
      </c>
      <c r="B308" s="328" t="str">
        <f t="shared" si="114"/>
        <v>Hotel Name45323</v>
      </c>
      <c r="C308" s="329" t="s">
        <v>183</v>
      </c>
      <c r="D308" s="330" t="str">
        <f t="shared" si="115"/>
        <v>Feb-24</v>
      </c>
      <c r="E308" s="330" t="s">
        <v>54</v>
      </c>
      <c r="F308" s="330">
        <v>45323</v>
      </c>
      <c r="G308" s="331">
        <f t="shared" si="116"/>
        <v>5</v>
      </c>
      <c r="H308" s="287"/>
      <c r="I308" s="287"/>
      <c r="J308" s="287"/>
      <c r="K308" s="288">
        <f t="shared" si="130"/>
        <v>0</v>
      </c>
      <c r="L308" s="287"/>
      <c r="M308" s="287"/>
      <c r="N308" s="287"/>
      <c r="O308" s="288">
        <f t="shared" si="105"/>
        <v>0</v>
      </c>
      <c r="P308" s="332" t="str">
        <f>IF(ISERROR(K308/VLOOKUP(C308,$W$1:$X$1,2,0)),"",K308/VLOOKUP(C308,$W$1:$X$1,2,0))</f>
        <v/>
      </c>
      <c r="Q308" s="332" t="str">
        <f>IF(ISERROR(O308/VLOOKUP(C308,$W$1:$X$1,2,0)),"",O308/VLOOKUP(C308,$W$1:$X$1,2,0))</f>
        <v/>
      </c>
      <c r="R308" s="287" t="s">
        <v>75</v>
      </c>
      <c r="S308" s="287">
        <f t="shared" si="127"/>
        <v>0</v>
      </c>
      <c r="T308" s="332" t="e">
        <f>(O308+S308)/VLOOKUP(C308,$W$1:$X$1,2,0)</f>
        <v>#N/A</v>
      </c>
      <c r="U308" s="287" t="s">
        <v>75</v>
      </c>
      <c r="V308" s="333" t="b">
        <f t="shared" si="117"/>
        <v>1</v>
      </c>
      <c r="W308" s="334">
        <f t="shared" ref="W308:W335" si="131">ROUND(L308,0)</f>
        <v>0</v>
      </c>
      <c r="X308" s="334">
        <f t="shared" ref="X308:X335" si="132">ROUND(M308,0)</f>
        <v>0</v>
      </c>
      <c r="Y308" s="326"/>
      <c r="Z308" s="336"/>
      <c r="AB308" s="287">
        <f t="shared" si="106"/>
        <v>0</v>
      </c>
      <c r="AC308" s="287">
        <f t="shared" si="107"/>
        <v>0</v>
      </c>
      <c r="AD308" s="287">
        <f t="shared" si="108"/>
        <v>0</v>
      </c>
      <c r="AE308" s="287">
        <f t="shared" si="109"/>
        <v>0</v>
      </c>
      <c r="AF308" s="287"/>
      <c r="AG308" s="287"/>
      <c r="AH308" s="287"/>
      <c r="AI308" s="287"/>
      <c r="AJ308" s="288">
        <f t="shared" si="118"/>
        <v>0</v>
      </c>
      <c r="AK308" s="287"/>
      <c r="AL308" s="287"/>
      <c r="AM308" s="287"/>
      <c r="AN308" s="288">
        <f t="shared" si="119"/>
        <v>0</v>
      </c>
      <c r="AO308" s="332" t="str">
        <f>IF(ISERROR(AJ308/VLOOKUP(C308,$W$1:$X$1,2,0)),"",AJ308/VLOOKUP(C308,$W$1:$X$1,2,0))</f>
        <v/>
      </c>
      <c r="AP308" s="332" t="str">
        <f>IF(ISERROR(AN308/VLOOKUP(C308,$W$1:$X$1,2,0)),"",AN308/VLOOKUP(C308,$W$1:$X$1,2,0))</f>
        <v/>
      </c>
      <c r="AR308" s="287"/>
      <c r="AS308" s="287"/>
      <c r="AT308" s="287"/>
      <c r="AU308" s="288"/>
      <c r="AV308" s="287">
        <f t="shared" si="120"/>
        <v>0</v>
      </c>
      <c r="AW308" s="287">
        <f t="shared" si="121"/>
        <v>0</v>
      </c>
      <c r="AX308" s="287">
        <f t="shared" si="122"/>
        <v>0</v>
      </c>
      <c r="AY308" s="287">
        <f t="shared" si="123"/>
        <v>0</v>
      </c>
      <c r="AZ308" s="337"/>
      <c r="BA308" s="287"/>
      <c r="BB308" s="287"/>
      <c r="BC308" s="287"/>
      <c r="BD308" s="288"/>
      <c r="BE308" s="287">
        <f t="shared" si="124"/>
        <v>0</v>
      </c>
      <c r="BF308" s="287">
        <f t="shared" si="110"/>
        <v>0</v>
      </c>
      <c r="BG308" s="287">
        <f t="shared" si="111"/>
        <v>0</v>
      </c>
      <c r="BH308" s="287">
        <f t="shared" si="112"/>
        <v>0</v>
      </c>
      <c r="DJ308" s="338"/>
    </row>
    <row r="309" spans="1:114" ht="12.75" customHeight="1" outlineLevel="1" x14ac:dyDescent="0.25">
      <c r="A309" s="328" t="str">
        <f t="shared" si="113"/>
        <v>Hotel NameFeb-24</v>
      </c>
      <c r="B309" s="328" t="str">
        <f t="shared" si="114"/>
        <v>Hotel Name45324</v>
      </c>
      <c r="C309" s="329" t="s">
        <v>183</v>
      </c>
      <c r="D309" s="330" t="str">
        <f t="shared" si="115"/>
        <v>Feb-24</v>
      </c>
      <c r="E309" s="330" t="s">
        <v>54</v>
      </c>
      <c r="F309" s="330">
        <v>45324</v>
      </c>
      <c r="G309" s="331">
        <f t="shared" si="116"/>
        <v>6</v>
      </c>
      <c r="H309" s="287"/>
      <c r="I309" s="287"/>
      <c r="J309" s="287"/>
      <c r="K309" s="288">
        <f t="shared" si="130"/>
        <v>0</v>
      </c>
      <c r="L309" s="287"/>
      <c r="M309" s="287"/>
      <c r="N309" s="287"/>
      <c r="O309" s="288">
        <f t="shared" si="105"/>
        <v>0</v>
      </c>
      <c r="P309" s="332" t="str">
        <f>IF(ISERROR(K309/VLOOKUP(C309,$W$1:$X$1,2,0)),"",K309/VLOOKUP(C309,$W$1:$X$1,2,0))</f>
        <v/>
      </c>
      <c r="Q309" s="332" t="str">
        <f>IF(ISERROR(O309/VLOOKUP(C309,$W$1:$X$1,2,0)),"",O309/VLOOKUP(C309,$W$1:$X$1,2,0))</f>
        <v/>
      </c>
      <c r="R309" s="287" t="s">
        <v>75</v>
      </c>
      <c r="S309" s="287">
        <f t="shared" si="127"/>
        <v>0</v>
      </c>
      <c r="T309" s="332" t="e">
        <f>(O309+S309)/VLOOKUP(C309,$W$1:$X$1,2,0)</f>
        <v>#N/A</v>
      </c>
      <c r="U309" s="287" t="s">
        <v>75</v>
      </c>
      <c r="V309" s="333" t="b">
        <f t="shared" si="117"/>
        <v>1</v>
      </c>
      <c r="W309" s="334">
        <f t="shared" si="131"/>
        <v>0</v>
      </c>
      <c r="X309" s="334">
        <f t="shared" si="132"/>
        <v>0</v>
      </c>
      <c r="Y309" s="326"/>
      <c r="Z309" s="336"/>
      <c r="AB309" s="287">
        <f t="shared" si="106"/>
        <v>0</v>
      </c>
      <c r="AC309" s="287">
        <f t="shared" si="107"/>
        <v>0</v>
      </c>
      <c r="AD309" s="287">
        <f t="shared" si="108"/>
        <v>0</v>
      </c>
      <c r="AE309" s="287">
        <f t="shared" si="109"/>
        <v>0</v>
      </c>
      <c r="AF309" s="287"/>
      <c r="AG309" s="287"/>
      <c r="AH309" s="287"/>
      <c r="AI309" s="287"/>
      <c r="AJ309" s="288">
        <f t="shared" si="118"/>
        <v>0</v>
      </c>
      <c r="AK309" s="287"/>
      <c r="AL309" s="287"/>
      <c r="AM309" s="287"/>
      <c r="AN309" s="288">
        <f t="shared" si="119"/>
        <v>0</v>
      </c>
      <c r="AO309" s="332" t="str">
        <f>IF(ISERROR(AJ309/VLOOKUP(C309,$W$1:$X$1,2,0)),"",AJ309/VLOOKUP(C309,$W$1:$X$1,2,0))</f>
        <v/>
      </c>
      <c r="AP309" s="332" t="str">
        <f>IF(ISERROR(AN309/VLOOKUP(C309,$W$1:$X$1,2,0)),"",AN309/VLOOKUP(C309,$W$1:$X$1,2,0))</f>
        <v/>
      </c>
      <c r="AR309" s="287"/>
      <c r="AS309" s="287"/>
      <c r="AT309" s="287"/>
      <c r="AU309" s="288"/>
      <c r="AV309" s="287">
        <f t="shared" si="120"/>
        <v>0</v>
      </c>
      <c r="AW309" s="287">
        <f t="shared" si="121"/>
        <v>0</v>
      </c>
      <c r="AX309" s="287">
        <f t="shared" si="122"/>
        <v>0</v>
      </c>
      <c r="AY309" s="287">
        <f t="shared" si="123"/>
        <v>0</v>
      </c>
      <c r="AZ309" s="337"/>
      <c r="BA309" s="287"/>
      <c r="BB309" s="287"/>
      <c r="BC309" s="287"/>
      <c r="BD309" s="288"/>
      <c r="BE309" s="287">
        <f t="shared" si="124"/>
        <v>0</v>
      </c>
      <c r="BF309" s="287">
        <f t="shared" si="110"/>
        <v>0</v>
      </c>
      <c r="BG309" s="287">
        <f t="shared" si="111"/>
        <v>0</v>
      </c>
      <c r="BH309" s="287">
        <f t="shared" si="112"/>
        <v>0</v>
      </c>
      <c r="DJ309" s="338"/>
    </row>
    <row r="310" spans="1:114" ht="12.75" customHeight="1" outlineLevel="1" x14ac:dyDescent="0.25">
      <c r="A310" s="328" t="str">
        <f t="shared" si="113"/>
        <v>Hotel NameFeb-24</v>
      </c>
      <c r="B310" s="328" t="str">
        <f t="shared" si="114"/>
        <v>Hotel Name45325</v>
      </c>
      <c r="C310" s="329" t="s">
        <v>183</v>
      </c>
      <c r="D310" s="330" t="str">
        <f t="shared" si="115"/>
        <v>Feb-24</v>
      </c>
      <c r="E310" s="330" t="s">
        <v>54</v>
      </c>
      <c r="F310" s="330">
        <v>45325</v>
      </c>
      <c r="G310" s="331">
        <f t="shared" si="116"/>
        <v>7</v>
      </c>
      <c r="H310" s="287"/>
      <c r="I310" s="287"/>
      <c r="J310" s="287"/>
      <c r="K310" s="288">
        <f t="shared" si="130"/>
        <v>0</v>
      </c>
      <c r="L310" s="287"/>
      <c r="M310" s="287"/>
      <c r="N310" s="287"/>
      <c r="O310" s="288">
        <f t="shared" si="105"/>
        <v>0</v>
      </c>
      <c r="P310" s="332" t="str">
        <f>IF(ISERROR(K310/VLOOKUP(C310,$W$1:$X$1,2,0)),"",K310/VLOOKUP(C310,$W$1:$X$1,2,0))</f>
        <v/>
      </c>
      <c r="Q310" s="332" t="str">
        <f>IF(ISERROR(O310/VLOOKUP(C310,$W$1:$X$1,2,0)),"",O310/VLOOKUP(C310,$W$1:$X$1,2,0))</f>
        <v/>
      </c>
      <c r="R310" s="287" t="s">
        <v>75</v>
      </c>
      <c r="S310" s="287">
        <f t="shared" si="127"/>
        <v>0</v>
      </c>
      <c r="T310" s="332" t="e">
        <f>(O310+S310)/VLOOKUP(C310,$W$1:$X$1,2,0)</f>
        <v>#N/A</v>
      </c>
      <c r="U310" s="287" t="s">
        <v>75</v>
      </c>
      <c r="V310" s="333" t="b">
        <f t="shared" si="117"/>
        <v>1</v>
      </c>
      <c r="W310" s="334">
        <f t="shared" si="131"/>
        <v>0</v>
      </c>
      <c r="X310" s="334">
        <f t="shared" si="132"/>
        <v>0</v>
      </c>
      <c r="Y310" s="326"/>
      <c r="Z310" s="336"/>
      <c r="AB310" s="287">
        <f t="shared" si="106"/>
        <v>0</v>
      </c>
      <c r="AC310" s="287">
        <f t="shared" si="107"/>
        <v>0</v>
      </c>
      <c r="AD310" s="287">
        <f t="shared" si="108"/>
        <v>0</v>
      </c>
      <c r="AE310" s="287">
        <f t="shared" si="109"/>
        <v>0</v>
      </c>
      <c r="AF310" s="287"/>
      <c r="AG310" s="287"/>
      <c r="AH310" s="287"/>
      <c r="AI310" s="287"/>
      <c r="AJ310" s="288">
        <f t="shared" si="118"/>
        <v>0</v>
      </c>
      <c r="AK310" s="287"/>
      <c r="AL310" s="287"/>
      <c r="AM310" s="287"/>
      <c r="AN310" s="288">
        <f t="shared" si="119"/>
        <v>0</v>
      </c>
      <c r="AO310" s="332" t="str">
        <f>IF(ISERROR(AJ310/VLOOKUP(C310,$W$1:$X$1,2,0)),"",AJ310/VLOOKUP(C310,$W$1:$X$1,2,0))</f>
        <v/>
      </c>
      <c r="AP310" s="332" t="str">
        <f>IF(ISERROR(AN310/VLOOKUP(C310,$W$1:$X$1,2,0)),"",AN310/VLOOKUP(C310,$W$1:$X$1,2,0))</f>
        <v/>
      </c>
      <c r="AR310" s="287"/>
      <c r="AS310" s="287"/>
      <c r="AT310" s="287"/>
      <c r="AU310" s="288"/>
      <c r="AV310" s="287">
        <f t="shared" si="120"/>
        <v>0</v>
      </c>
      <c r="AW310" s="287">
        <f t="shared" si="121"/>
        <v>0</v>
      </c>
      <c r="AX310" s="287">
        <f t="shared" si="122"/>
        <v>0</v>
      </c>
      <c r="AY310" s="287">
        <f t="shared" si="123"/>
        <v>0</v>
      </c>
      <c r="AZ310" s="337"/>
      <c r="BA310" s="287"/>
      <c r="BB310" s="287"/>
      <c r="BC310" s="287"/>
      <c r="BD310" s="288"/>
      <c r="BE310" s="287">
        <f t="shared" si="124"/>
        <v>0</v>
      </c>
      <c r="BF310" s="287">
        <f t="shared" si="110"/>
        <v>0</v>
      </c>
      <c r="BG310" s="287">
        <f t="shared" si="111"/>
        <v>0</v>
      </c>
      <c r="BH310" s="287">
        <f t="shared" si="112"/>
        <v>0</v>
      </c>
      <c r="DJ310" s="338"/>
    </row>
    <row r="311" spans="1:114" ht="12.75" customHeight="1" outlineLevel="1" x14ac:dyDescent="0.25">
      <c r="A311" s="328" t="str">
        <f t="shared" si="113"/>
        <v>Hotel NameFeb-24</v>
      </c>
      <c r="B311" s="328" t="str">
        <f t="shared" si="114"/>
        <v>Hotel Name45326</v>
      </c>
      <c r="C311" s="329" t="s">
        <v>183</v>
      </c>
      <c r="D311" s="330" t="str">
        <f t="shared" si="115"/>
        <v>Feb-24</v>
      </c>
      <c r="E311" s="330" t="s">
        <v>54</v>
      </c>
      <c r="F311" s="330">
        <v>45326</v>
      </c>
      <c r="G311" s="331">
        <f t="shared" si="116"/>
        <v>1</v>
      </c>
      <c r="H311" s="287"/>
      <c r="I311" s="287"/>
      <c r="J311" s="287"/>
      <c r="K311" s="288">
        <f t="shared" si="130"/>
        <v>0</v>
      </c>
      <c r="L311" s="287"/>
      <c r="M311" s="287"/>
      <c r="N311" s="287"/>
      <c r="O311" s="288">
        <f t="shared" si="105"/>
        <v>0</v>
      </c>
      <c r="P311" s="332" t="str">
        <f>IF(ISERROR(K311/VLOOKUP(C311,$W$1:$X$1,2,0)),"",K311/VLOOKUP(C311,$W$1:$X$1,2,0))</f>
        <v/>
      </c>
      <c r="Q311" s="332" t="str">
        <f>IF(ISERROR(O311/VLOOKUP(C311,$W$1:$X$1,2,0)),"",O311/VLOOKUP(C311,$W$1:$X$1,2,0))</f>
        <v/>
      </c>
      <c r="R311" s="287" t="s">
        <v>75</v>
      </c>
      <c r="S311" s="287">
        <f t="shared" si="127"/>
        <v>0</v>
      </c>
      <c r="T311" s="332" t="e">
        <f>(O311+S311)/VLOOKUP(C311,$W$1:$X$1,2,0)</f>
        <v>#N/A</v>
      </c>
      <c r="U311" s="287" t="s">
        <v>75</v>
      </c>
      <c r="V311" s="333" t="b">
        <f t="shared" si="117"/>
        <v>1</v>
      </c>
      <c r="W311" s="334">
        <f t="shared" si="131"/>
        <v>0</v>
      </c>
      <c r="X311" s="334">
        <f t="shared" si="132"/>
        <v>0</v>
      </c>
      <c r="Y311" s="326"/>
      <c r="Z311" s="336"/>
      <c r="AB311" s="287">
        <f t="shared" si="106"/>
        <v>0</v>
      </c>
      <c r="AC311" s="287">
        <f t="shared" si="107"/>
        <v>0</v>
      </c>
      <c r="AD311" s="287">
        <f t="shared" si="108"/>
        <v>0</v>
      </c>
      <c r="AE311" s="287">
        <f t="shared" si="109"/>
        <v>0</v>
      </c>
      <c r="AF311" s="287"/>
      <c r="AG311" s="287"/>
      <c r="AH311" s="287"/>
      <c r="AI311" s="287"/>
      <c r="AJ311" s="288">
        <f t="shared" si="118"/>
        <v>0</v>
      </c>
      <c r="AK311" s="287"/>
      <c r="AL311" s="287"/>
      <c r="AM311" s="287"/>
      <c r="AN311" s="288">
        <f t="shared" si="119"/>
        <v>0</v>
      </c>
      <c r="AO311" s="332" t="str">
        <f>IF(ISERROR(AJ311/VLOOKUP(C311,$W$1:$X$1,2,0)),"",AJ311/VLOOKUP(C311,$W$1:$X$1,2,0))</f>
        <v/>
      </c>
      <c r="AP311" s="332" t="str">
        <f>IF(ISERROR(AN311/VLOOKUP(C311,$W$1:$X$1,2,0)),"",AN311/VLOOKUP(C311,$W$1:$X$1,2,0))</f>
        <v/>
      </c>
      <c r="AR311" s="287"/>
      <c r="AS311" s="287"/>
      <c r="AT311" s="287"/>
      <c r="AU311" s="288"/>
      <c r="AV311" s="287">
        <f t="shared" si="120"/>
        <v>0</v>
      </c>
      <c r="AW311" s="287">
        <f t="shared" si="121"/>
        <v>0</v>
      </c>
      <c r="AX311" s="287">
        <f t="shared" si="122"/>
        <v>0</v>
      </c>
      <c r="AY311" s="287">
        <f t="shared" si="123"/>
        <v>0</v>
      </c>
      <c r="AZ311" s="337"/>
      <c r="BA311" s="287"/>
      <c r="BB311" s="287"/>
      <c r="BC311" s="287"/>
      <c r="BD311" s="288"/>
      <c r="BE311" s="287">
        <f t="shared" si="124"/>
        <v>0</v>
      </c>
      <c r="BF311" s="287">
        <f t="shared" si="110"/>
        <v>0</v>
      </c>
      <c r="BG311" s="287">
        <f t="shared" si="111"/>
        <v>0</v>
      </c>
      <c r="BH311" s="287">
        <f t="shared" si="112"/>
        <v>0</v>
      </c>
      <c r="DJ311" s="338"/>
    </row>
    <row r="312" spans="1:114" ht="12.75" customHeight="1" outlineLevel="1" x14ac:dyDescent="0.25">
      <c r="A312" s="328" t="str">
        <f t="shared" si="113"/>
        <v>Hotel NameFeb-24</v>
      </c>
      <c r="B312" s="328" t="str">
        <f t="shared" si="114"/>
        <v>Hotel Name45327</v>
      </c>
      <c r="C312" s="329" t="s">
        <v>183</v>
      </c>
      <c r="D312" s="330" t="str">
        <f t="shared" si="115"/>
        <v>Feb-24</v>
      </c>
      <c r="E312" s="330" t="s">
        <v>54</v>
      </c>
      <c r="F312" s="330">
        <v>45327</v>
      </c>
      <c r="G312" s="331">
        <f t="shared" si="116"/>
        <v>2</v>
      </c>
      <c r="H312" s="287"/>
      <c r="I312" s="287"/>
      <c r="J312" s="287"/>
      <c r="K312" s="288">
        <f t="shared" si="130"/>
        <v>0</v>
      </c>
      <c r="L312" s="287"/>
      <c r="M312" s="287"/>
      <c r="N312" s="287"/>
      <c r="O312" s="288">
        <f t="shared" si="105"/>
        <v>0</v>
      </c>
      <c r="P312" s="332" t="str">
        <f>IF(ISERROR(K312/VLOOKUP(C312,$W$1:$X$1,2,0)),"",K312/VLOOKUP(C312,$W$1:$X$1,2,0))</f>
        <v/>
      </c>
      <c r="Q312" s="332" t="str">
        <f>IF(ISERROR(O312/VLOOKUP(C312,$W$1:$X$1,2,0)),"",O312/VLOOKUP(C312,$W$1:$X$1,2,0))</f>
        <v/>
      </c>
      <c r="R312" s="287" t="s">
        <v>75</v>
      </c>
      <c r="S312" s="287">
        <f t="shared" si="127"/>
        <v>0</v>
      </c>
      <c r="T312" s="332" t="e">
        <f>(O312+S312)/VLOOKUP(C312,$W$1:$X$1,2,0)</f>
        <v>#N/A</v>
      </c>
      <c r="U312" s="287" t="s">
        <v>75</v>
      </c>
      <c r="V312" s="333" t="b">
        <f t="shared" si="117"/>
        <v>1</v>
      </c>
      <c r="W312" s="334">
        <f t="shared" si="131"/>
        <v>0</v>
      </c>
      <c r="X312" s="334">
        <f t="shared" si="132"/>
        <v>0</v>
      </c>
      <c r="Y312" s="326"/>
      <c r="Z312" s="336"/>
      <c r="AB312" s="287">
        <f t="shared" si="106"/>
        <v>0</v>
      </c>
      <c r="AC312" s="287">
        <f t="shared" si="107"/>
        <v>0</v>
      </c>
      <c r="AD312" s="287">
        <f t="shared" si="108"/>
        <v>0</v>
      </c>
      <c r="AE312" s="287">
        <f t="shared" si="109"/>
        <v>0</v>
      </c>
      <c r="AF312" s="287"/>
      <c r="AG312" s="287"/>
      <c r="AH312" s="287"/>
      <c r="AI312" s="287"/>
      <c r="AJ312" s="288">
        <f t="shared" si="118"/>
        <v>0</v>
      </c>
      <c r="AK312" s="287"/>
      <c r="AL312" s="287"/>
      <c r="AM312" s="287"/>
      <c r="AN312" s="288">
        <f t="shared" si="119"/>
        <v>0</v>
      </c>
      <c r="AO312" s="332" t="str">
        <f>IF(ISERROR(AJ312/VLOOKUP(C312,$W$1:$X$1,2,0)),"",AJ312/VLOOKUP(C312,$W$1:$X$1,2,0))</f>
        <v/>
      </c>
      <c r="AP312" s="332" t="str">
        <f>IF(ISERROR(AN312/VLOOKUP(C312,$W$1:$X$1,2,0)),"",AN312/VLOOKUP(C312,$W$1:$X$1,2,0))</f>
        <v/>
      </c>
      <c r="AR312" s="287"/>
      <c r="AS312" s="287"/>
      <c r="AT312" s="287"/>
      <c r="AU312" s="288"/>
      <c r="AV312" s="287">
        <f t="shared" si="120"/>
        <v>0</v>
      </c>
      <c r="AW312" s="287">
        <f t="shared" si="121"/>
        <v>0</v>
      </c>
      <c r="AX312" s="287">
        <f t="shared" si="122"/>
        <v>0</v>
      </c>
      <c r="AY312" s="287">
        <f t="shared" si="123"/>
        <v>0</v>
      </c>
      <c r="AZ312" s="337"/>
      <c r="BA312" s="287"/>
      <c r="BB312" s="287"/>
      <c r="BC312" s="287"/>
      <c r="BD312" s="288"/>
      <c r="BE312" s="287">
        <f t="shared" si="124"/>
        <v>0</v>
      </c>
      <c r="BF312" s="287">
        <f t="shared" si="110"/>
        <v>0</v>
      </c>
      <c r="BG312" s="287">
        <f t="shared" si="111"/>
        <v>0</v>
      </c>
      <c r="BH312" s="287">
        <f t="shared" si="112"/>
        <v>0</v>
      </c>
      <c r="DJ312" s="338"/>
    </row>
    <row r="313" spans="1:114" ht="12.75" customHeight="1" outlineLevel="1" x14ac:dyDescent="0.25">
      <c r="A313" s="328" t="str">
        <f t="shared" si="113"/>
        <v>Hotel NameFeb-24</v>
      </c>
      <c r="B313" s="328" t="str">
        <f t="shared" si="114"/>
        <v>Hotel Name45328</v>
      </c>
      <c r="C313" s="329" t="s">
        <v>183</v>
      </c>
      <c r="D313" s="330" t="str">
        <f t="shared" si="115"/>
        <v>Feb-24</v>
      </c>
      <c r="E313" s="330" t="s">
        <v>54</v>
      </c>
      <c r="F313" s="330">
        <v>45328</v>
      </c>
      <c r="G313" s="331">
        <f t="shared" si="116"/>
        <v>3</v>
      </c>
      <c r="H313" s="287"/>
      <c r="I313" s="287"/>
      <c r="J313" s="287"/>
      <c r="K313" s="288">
        <f t="shared" si="130"/>
        <v>0</v>
      </c>
      <c r="L313" s="287"/>
      <c r="M313" s="287"/>
      <c r="N313" s="287"/>
      <c r="O313" s="288">
        <f t="shared" si="105"/>
        <v>0</v>
      </c>
      <c r="P313" s="332" t="str">
        <f>IF(ISERROR(K313/VLOOKUP(C313,$W$1:$X$1,2,0)),"",K313/VLOOKUP(C313,$W$1:$X$1,2,0))</f>
        <v/>
      </c>
      <c r="Q313" s="332" t="str">
        <f>IF(ISERROR(O313/VLOOKUP(C313,$W$1:$X$1,2,0)),"",O313/VLOOKUP(C313,$W$1:$X$1,2,0))</f>
        <v/>
      </c>
      <c r="R313" s="287" t="s">
        <v>75</v>
      </c>
      <c r="S313" s="287">
        <f t="shared" si="127"/>
        <v>0</v>
      </c>
      <c r="T313" s="332" t="e">
        <f>(O313+S313)/VLOOKUP(C313,$W$1:$X$1,2,0)</f>
        <v>#N/A</v>
      </c>
      <c r="U313" s="287" t="s">
        <v>75</v>
      </c>
      <c r="V313" s="333" t="b">
        <f t="shared" si="117"/>
        <v>1</v>
      </c>
      <c r="W313" s="334">
        <f t="shared" si="131"/>
        <v>0</v>
      </c>
      <c r="X313" s="334">
        <f t="shared" si="132"/>
        <v>0</v>
      </c>
      <c r="Y313" s="326"/>
      <c r="Z313" s="336"/>
      <c r="AB313" s="287">
        <f t="shared" si="106"/>
        <v>0</v>
      </c>
      <c r="AC313" s="287">
        <f t="shared" si="107"/>
        <v>0</v>
      </c>
      <c r="AD313" s="287">
        <f t="shared" si="108"/>
        <v>0</v>
      </c>
      <c r="AE313" s="287">
        <f t="shared" si="109"/>
        <v>0</v>
      </c>
      <c r="AF313" s="287"/>
      <c r="AG313" s="287"/>
      <c r="AH313" s="287"/>
      <c r="AI313" s="287"/>
      <c r="AJ313" s="288">
        <f t="shared" ref="AJ313:AJ322" si="133">SUM(AG313:AI313)-AI313</f>
        <v>0</v>
      </c>
      <c r="AK313" s="287"/>
      <c r="AL313" s="287"/>
      <c r="AM313" s="287"/>
      <c r="AN313" s="288">
        <f t="shared" si="119"/>
        <v>0</v>
      </c>
      <c r="AO313" s="332" t="str">
        <f>IF(ISERROR(AJ313/VLOOKUP(C313,$W$1:$X$1,2,0)),"",AJ313/VLOOKUP(C313,$W$1:$X$1,2,0))</f>
        <v/>
      </c>
      <c r="AP313" s="332" t="str">
        <f>IF(ISERROR(AN313/VLOOKUP(C313,$W$1:$X$1,2,0)),"",AN313/VLOOKUP(C313,$W$1:$X$1,2,0))</f>
        <v/>
      </c>
      <c r="AR313" s="287"/>
      <c r="AS313" s="287"/>
      <c r="AT313" s="287"/>
      <c r="AU313" s="288"/>
      <c r="AV313" s="287">
        <f t="shared" si="120"/>
        <v>0</v>
      </c>
      <c r="AW313" s="287">
        <f t="shared" si="121"/>
        <v>0</v>
      </c>
      <c r="AX313" s="287">
        <f t="shared" si="122"/>
        <v>0</v>
      </c>
      <c r="AY313" s="287">
        <f t="shared" si="123"/>
        <v>0</v>
      </c>
      <c r="AZ313" s="337"/>
      <c r="BA313" s="287"/>
      <c r="BB313" s="287"/>
      <c r="BC313" s="287"/>
      <c r="BD313" s="288"/>
      <c r="BE313" s="287">
        <f t="shared" si="124"/>
        <v>0</v>
      </c>
      <c r="BF313" s="287">
        <f t="shared" si="110"/>
        <v>0</v>
      </c>
      <c r="BG313" s="287">
        <f t="shared" si="111"/>
        <v>0</v>
      </c>
      <c r="BH313" s="287">
        <f t="shared" si="112"/>
        <v>0</v>
      </c>
      <c r="DJ313" s="338"/>
    </row>
    <row r="314" spans="1:114" ht="12.75" customHeight="1" outlineLevel="1" x14ac:dyDescent="0.25">
      <c r="A314" s="328" t="str">
        <f t="shared" si="113"/>
        <v>Hotel NameFeb-24</v>
      </c>
      <c r="B314" s="328" t="str">
        <f t="shared" si="114"/>
        <v>Hotel Name45329</v>
      </c>
      <c r="C314" s="329" t="s">
        <v>183</v>
      </c>
      <c r="D314" s="330" t="str">
        <f t="shared" si="115"/>
        <v>Feb-24</v>
      </c>
      <c r="E314" s="330" t="s">
        <v>54</v>
      </c>
      <c r="F314" s="330">
        <v>45329</v>
      </c>
      <c r="G314" s="331">
        <f t="shared" si="116"/>
        <v>4</v>
      </c>
      <c r="H314" s="287"/>
      <c r="I314" s="287"/>
      <c r="J314" s="287"/>
      <c r="K314" s="288">
        <f t="shared" si="130"/>
        <v>0</v>
      </c>
      <c r="L314" s="287"/>
      <c r="M314" s="287"/>
      <c r="N314" s="287"/>
      <c r="O314" s="288">
        <f t="shared" si="105"/>
        <v>0</v>
      </c>
      <c r="P314" s="332" t="str">
        <f>IF(ISERROR(K314/VLOOKUP(C314,$W$1:$X$1,2,0)),"",K314/VLOOKUP(C314,$W$1:$X$1,2,0))</f>
        <v/>
      </c>
      <c r="Q314" s="332" t="str">
        <f>IF(ISERROR(O314/VLOOKUP(C314,$W$1:$X$1,2,0)),"",O314/VLOOKUP(C314,$W$1:$X$1,2,0))</f>
        <v/>
      </c>
      <c r="R314" s="287" t="s">
        <v>75</v>
      </c>
      <c r="S314" s="287">
        <f t="shared" si="127"/>
        <v>0</v>
      </c>
      <c r="T314" s="332" t="e">
        <f>(O314+S314)/VLOOKUP(C314,$W$1:$X$1,2,0)</f>
        <v>#N/A</v>
      </c>
      <c r="U314" s="287" t="s">
        <v>75</v>
      </c>
      <c r="V314" s="333" t="b">
        <f t="shared" si="117"/>
        <v>1</v>
      </c>
      <c r="W314" s="334">
        <f t="shared" si="131"/>
        <v>0</v>
      </c>
      <c r="X314" s="334">
        <f t="shared" si="132"/>
        <v>0</v>
      </c>
      <c r="Y314" s="326"/>
      <c r="Z314" s="336"/>
      <c r="AB314" s="287">
        <f t="shared" si="106"/>
        <v>0</v>
      </c>
      <c r="AC314" s="287">
        <f t="shared" si="107"/>
        <v>0</v>
      </c>
      <c r="AD314" s="287">
        <f t="shared" si="108"/>
        <v>0</v>
      </c>
      <c r="AE314" s="287">
        <f t="shared" si="109"/>
        <v>0</v>
      </c>
      <c r="AF314" s="287"/>
      <c r="AG314" s="287"/>
      <c r="AH314" s="287"/>
      <c r="AI314" s="287"/>
      <c r="AJ314" s="288">
        <f t="shared" si="133"/>
        <v>0</v>
      </c>
      <c r="AK314" s="287"/>
      <c r="AL314" s="287"/>
      <c r="AM314" s="287"/>
      <c r="AN314" s="288">
        <f t="shared" si="119"/>
        <v>0</v>
      </c>
      <c r="AO314" s="332" t="str">
        <f>IF(ISERROR(AJ314/VLOOKUP(C314,$W$1:$X$1,2,0)),"",AJ314/VLOOKUP(C314,$W$1:$X$1,2,0))</f>
        <v/>
      </c>
      <c r="AP314" s="332" t="str">
        <f>IF(ISERROR(AN314/VLOOKUP(C314,$W$1:$X$1,2,0)),"",AN314/VLOOKUP(C314,$W$1:$X$1,2,0))</f>
        <v/>
      </c>
      <c r="AR314" s="287"/>
      <c r="AS314" s="287"/>
      <c r="AT314" s="287"/>
      <c r="AU314" s="288"/>
      <c r="AV314" s="287">
        <f t="shared" si="120"/>
        <v>0</v>
      </c>
      <c r="AW314" s="287">
        <f t="shared" si="121"/>
        <v>0</v>
      </c>
      <c r="AX314" s="287">
        <f t="shared" si="122"/>
        <v>0</v>
      </c>
      <c r="AY314" s="287">
        <f t="shared" si="123"/>
        <v>0</v>
      </c>
      <c r="AZ314" s="337"/>
      <c r="BA314" s="287"/>
      <c r="BB314" s="287"/>
      <c r="BC314" s="287"/>
      <c r="BD314" s="288"/>
      <c r="BE314" s="287">
        <f t="shared" si="124"/>
        <v>0</v>
      </c>
      <c r="BF314" s="287">
        <f t="shared" si="110"/>
        <v>0</v>
      </c>
      <c r="BG314" s="287">
        <f t="shared" si="111"/>
        <v>0</v>
      </c>
      <c r="BH314" s="287">
        <f t="shared" si="112"/>
        <v>0</v>
      </c>
      <c r="DJ314" s="338"/>
    </row>
    <row r="315" spans="1:114" ht="12.75" customHeight="1" outlineLevel="1" x14ac:dyDescent="0.25">
      <c r="A315" s="328" t="str">
        <f t="shared" si="113"/>
        <v>Hotel NameFeb-24</v>
      </c>
      <c r="B315" s="328" t="str">
        <f t="shared" si="114"/>
        <v>Hotel Name45330</v>
      </c>
      <c r="C315" s="329" t="s">
        <v>183</v>
      </c>
      <c r="D315" s="330" t="str">
        <f t="shared" si="115"/>
        <v>Feb-24</v>
      </c>
      <c r="E315" s="330" t="s">
        <v>54</v>
      </c>
      <c r="F315" s="330">
        <v>45330</v>
      </c>
      <c r="G315" s="331">
        <f t="shared" si="116"/>
        <v>5</v>
      </c>
      <c r="H315" s="287"/>
      <c r="I315" s="287"/>
      <c r="J315" s="287"/>
      <c r="K315" s="288">
        <f t="shared" si="130"/>
        <v>0</v>
      </c>
      <c r="L315" s="287"/>
      <c r="M315" s="287"/>
      <c r="N315" s="287"/>
      <c r="O315" s="288">
        <f t="shared" si="105"/>
        <v>0</v>
      </c>
      <c r="P315" s="332" t="str">
        <f>IF(ISERROR(K315/VLOOKUP(C315,$W$1:$X$1,2,0)),"",K315/VLOOKUP(C315,$W$1:$X$1,2,0))</f>
        <v/>
      </c>
      <c r="Q315" s="332" t="str">
        <f>IF(ISERROR(O315/VLOOKUP(C315,$W$1:$X$1,2,0)),"",O315/VLOOKUP(C315,$W$1:$X$1,2,0))</f>
        <v/>
      </c>
      <c r="R315" s="287" t="s">
        <v>75</v>
      </c>
      <c r="S315" s="287">
        <f t="shared" si="127"/>
        <v>0</v>
      </c>
      <c r="T315" s="332" t="e">
        <f>(O315+S315)/VLOOKUP(C315,$W$1:$X$1,2,0)</f>
        <v>#N/A</v>
      </c>
      <c r="U315" s="287" t="s">
        <v>75</v>
      </c>
      <c r="V315" s="333" t="b">
        <f t="shared" si="117"/>
        <v>1</v>
      </c>
      <c r="W315" s="334">
        <f t="shared" si="131"/>
        <v>0</v>
      </c>
      <c r="X315" s="334">
        <f t="shared" si="132"/>
        <v>0</v>
      </c>
      <c r="Y315" s="326"/>
      <c r="Z315" s="336"/>
      <c r="AB315" s="287">
        <f t="shared" si="106"/>
        <v>0</v>
      </c>
      <c r="AC315" s="287">
        <f t="shared" si="107"/>
        <v>0</v>
      </c>
      <c r="AD315" s="287">
        <f t="shared" si="108"/>
        <v>0</v>
      </c>
      <c r="AE315" s="287">
        <f t="shared" si="109"/>
        <v>0</v>
      </c>
      <c r="AF315" s="287"/>
      <c r="AG315" s="287"/>
      <c r="AH315" s="287"/>
      <c r="AI315" s="287"/>
      <c r="AJ315" s="288">
        <f t="shared" si="133"/>
        <v>0</v>
      </c>
      <c r="AK315" s="287"/>
      <c r="AL315" s="287"/>
      <c r="AM315" s="287"/>
      <c r="AN315" s="288">
        <f t="shared" si="119"/>
        <v>0</v>
      </c>
      <c r="AO315" s="332" t="str">
        <f>IF(ISERROR(AJ315/VLOOKUP(C315,$W$1:$X$1,2,0)),"",AJ315/VLOOKUP(C315,$W$1:$X$1,2,0))</f>
        <v/>
      </c>
      <c r="AP315" s="332" t="str">
        <f>IF(ISERROR(AN315/VLOOKUP(C315,$W$1:$X$1,2,0)),"",AN315/VLOOKUP(C315,$W$1:$X$1,2,0))</f>
        <v/>
      </c>
      <c r="AR315" s="287"/>
      <c r="AS315" s="287"/>
      <c r="AT315" s="287"/>
      <c r="AU315" s="288"/>
      <c r="AV315" s="287">
        <f t="shared" si="120"/>
        <v>0</v>
      </c>
      <c r="AW315" s="287">
        <f t="shared" si="121"/>
        <v>0</v>
      </c>
      <c r="AX315" s="287">
        <f t="shared" si="122"/>
        <v>0</v>
      </c>
      <c r="AY315" s="287">
        <f t="shared" si="123"/>
        <v>0</v>
      </c>
      <c r="AZ315" s="337"/>
      <c r="BA315" s="287"/>
      <c r="BB315" s="287"/>
      <c r="BC315" s="287"/>
      <c r="BD315" s="288"/>
      <c r="BE315" s="287">
        <f t="shared" si="124"/>
        <v>0</v>
      </c>
      <c r="BF315" s="287">
        <f t="shared" si="110"/>
        <v>0</v>
      </c>
      <c r="BG315" s="287">
        <f t="shared" si="111"/>
        <v>0</v>
      </c>
      <c r="BH315" s="287">
        <f t="shared" si="112"/>
        <v>0</v>
      </c>
      <c r="DJ315" s="338"/>
    </row>
    <row r="316" spans="1:114" ht="12.75" customHeight="1" outlineLevel="1" x14ac:dyDescent="0.25">
      <c r="A316" s="328" t="str">
        <f t="shared" si="113"/>
        <v>Hotel NameFeb-24</v>
      </c>
      <c r="B316" s="328" t="str">
        <f t="shared" si="114"/>
        <v>Hotel Name45331</v>
      </c>
      <c r="C316" s="329" t="s">
        <v>183</v>
      </c>
      <c r="D316" s="330" t="str">
        <f t="shared" si="115"/>
        <v>Feb-24</v>
      </c>
      <c r="E316" s="330" t="s">
        <v>54</v>
      </c>
      <c r="F316" s="330">
        <v>45331</v>
      </c>
      <c r="G316" s="331">
        <f t="shared" si="116"/>
        <v>6</v>
      </c>
      <c r="H316" s="287"/>
      <c r="I316" s="287"/>
      <c r="J316" s="287"/>
      <c r="K316" s="288">
        <f t="shared" si="130"/>
        <v>0</v>
      </c>
      <c r="L316" s="287"/>
      <c r="M316" s="287"/>
      <c r="N316" s="287"/>
      <c r="O316" s="288">
        <f t="shared" si="105"/>
        <v>0</v>
      </c>
      <c r="P316" s="332" t="str">
        <f>IF(ISERROR(K316/VLOOKUP(C316,$W$1:$X$1,2,0)),"",K316/VLOOKUP(C316,$W$1:$X$1,2,0))</f>
        <v/>
      </c>
      <c r="Q316" s="332" t="str">
        <f>IF(ISERROR(O316/VLOOKUP(C316,$W$1:$X$1,2,0)),"",O316/VLOOKUP(C316,$W$1:$X$1,2,0))</f>
        <v/>
      </c>
      <c r="R316" s="287" t="s">
        <v>75</v>
      </c>
      <c r="S316" s="287">
        <f t="shared" si="127"/>
        <v>0</v>
      </c>
      <c r="T316" s="332" t="e">
        <f>(O316+S316)/VLOOKUP(C316,$W$1:$X$1,2,0)</f>
        <v>#N/A</v>
      </c>
      <c r="U316" s="287" t="s">
        <v>75</v>
      </c>
      <c r="V316" s="333" t="b">
        <f t="shared" si="117"/>
        <v>1</v>
      </c>
      <c r="W316" s="334">
        <f t="shared" si="131"/>
        <v>0</v>
      </c>
      <c r="X316" s="334">
        <f t="shared" si="132"/>
        <v>0</v>
      </c>
      <c r="Y316" s="326"/>
      <c r="Z316" s="336"/>
      <c r="AB316" s="287">
        <f t="shared" si="106"/>
        <v>0</v>
      </c>
      <c r="AC316" s="287">
        <f t="shared" si="107"/>
        <v>0</v>
      </c>
      <c r="AD316" s="287">
        <f t="shared" si="108"/>
        <v>0</v>
      </c>
      <c r="AE316" s="287">
        <f t="shared" si="109"/>
        <v>0</v>
      </c>
      <c r="AF316" s="287"/>
      <c r="AG316" s="287"/>
      <c r="AH316" s="287"/>
      <c r="AI316" s="287"/>
      <c r="AJ316" s="288">
        <f t="shared" si="133"/>
        <v>0</v>
      </c>
      <c r="AK316" s="287"/>
      <c r="AL316" s="287"/>
      <c r="AM316" s="287"/>
      <c r="AN316" s="288">
        <f t="shared" si="119"/>
        <v>0</v>
      </c>
      <c r="AO316" s="332" t="str">
        <f>IF(ISERROR(AJ316/VLOOKUP(C316,$W$1:$X$1,2,0)),"",AJ316/VLOOKUP(C316,$W$1:$X$1,2,0))</f>
        <v/>
      </c>
      <c r="AP316" s="332" t="str">
        <f>IF(ISERROR(AN316/VLOOKUP(C316,$W$1:$X$1,2,0)),"",AN316/VLOOKUP(C316,$W$1:$X$1,2,0))</f>
        <v/>
      </c>
      <c r="AR316" s="287"/>
      <c r="AS316" s="287"/>
      <c r="AT316" s="287"/>
      <c r="AU316" s="288"/>
      <c r="AV316" s="287">
        <f t="shared" si="120"/>
        <v>0</v>
      </c>
      <c r="AW316" s="287">
        <f t="shared" si="121"/>
        <v>0</v>
      </c>
      <c r="AX316" s="287">
        <f t="shared" si="122"/>
        <v>0</v>
      </c>
      <c r="AY316" s="287">
        <f t="shared" si="123"/>
        <v>0</v>
      </c>
      <c r="AZ316" s="337"/>
      <c r="BA316" s="287"/>
      <c r="BB316" s="287"/>
      <c r="BC316" s="287"/>
      <c r="BD316" s="288"/>
      <c r="BE316" s="287">
        <f t="shared" si="124"/>
        <v>0</v>
      </c>
      <c r="BF316" s="287">
        <f t="shared" si="110"/>
        <v>0</v>
      </c>
      <c r="BG316" s="287">
        <f t="shared" si="111"/>
        <v>0</v>
      </c>
      <c r="BH316" s="287">
        <f t="shared" si="112"/>
        <v>0</v>
      </c>
      <c r="DJ316" s="338"/>
    </row>
    <row r="317" spans="1:114" ht="12.75" customHeight="1" outlineLevel="1" x14ac:dyDescent="0.25">
      <c r="A317" s="328" t="str">
        <f t="shared" si="113"/>
        <v>Hotel NameFeb-24</v>
      </c>
      <c r="B317" s="328" t="str">
        <f t="shared" si="114"/>
        <v>Hotel Name45332</v>
      </c>
      <c r="C317" s="329" t="s">
        <v>183</v>
      </c>
      <c r="D317" s="330" t="str">
        <f t="shared" si="115"/>
        <v>Feb-24</v>
      </c>
      <c r="E317" s="330" t="s">
        <v>54</v>
      </c>
      <c r="F317" s="330">
        <v>45332</v>
      </c>
      <c r="G317" s="331">
        <f t="shared" si="116"/>
        <v>7</v>
      </c>
      <c r="H317" s="287"/>
      <c r="I317" s="287"/>
      <c r="J317" s="287"/>
      <c r="K317" s="288">
        <f t="shared" si="130"/>
        <v>0</v>
      </c>
      <c r="L317" s="287"/>
      <c r="M317" s="287"/>
      <c r="N317" s="287"/>
      <c r="O317" s="288">
        <f t="shared" si="105"/>
        <v>0</v>
      </c>
      <c r="P317" s="332" t="str">
        <f>IF(ISERROR(K317/VLOOKUP(C317,$W$1:$X$1,2,0)),"",K317/VLOOKUP(C317,$W$1:$X$1,2,0))</f>
        <v/>
      </c>
      <c r="Q317" s="332" t="str">
        <f>IF(ISERROR(O317/VLOOKUP(C317,$W$1:$X$1,2,0)),"",O317/VLOOKUP(C317,$W$1:$X$1,2,0))</f>
        <v/>
      </c>
      <c r="R317" s="287" t="s">
        <v>75</v>
      </c>
      <c r="S317" s="287">
        <f t="shared" si="127"/>
        <v>0</v>
      </c>
      <c r="T317" s="332" t="e">
        <f>(O317+S317)/VLOOKUP(C317,$W$1:$X$1,2,0)</f>
        <v>#N/A</v>
      </c>
      <c r="U317" s="287" t="s">
        <v>75</v>
      </c>
      <c r="V317" s="333" t="b">
        <f t="shared" si="117"/>
        <v>1</v>
      </c>
      <c r="W317" s="334">
        <f t="shared" si="131"/>
        <v>0</v>
      </c>
      <c r="X317" s="334">
        <f t="shared" si="132"/>
        <v>0</v>
      </c>
      <c r="Y317" s="326"/>
      <c r="Z317" s="336"/>
      <c r="AB317" s="287">
        <f t="shared" si="106"/>
        <v>0</v>
      </c>
      <c r="AC317" s="287">
        <f t="shared" si="107"/>
        <v>0</v>
      </c>
      <c r="AD317" s="287">
        <f t="shared" si="108"/>
        <v>0</v>
      </c>
      <c r="AE317" s="287">
        <f t="shared" si="109"/>
        <v>0</v>
      </c>
      <c r="AF317" s="287"/>
      <c r="AG317" s="287"/>
      <c r="AH317" s="287"/>
      <c r="AI317" s="287"/>
      <c r="AJ317" s="288">
        <f t="shared" si="133"/>
        <v>0</v>
      </c>
      <c r="AK317" s="287"/>
      <c r="AL317" s="287"/>
      <c r="AM317" s="287"/>
      <c r="AN317" s="288">
        <f t="shared" si="119"/>
        <v>0</v>
      </c>
      <c r="AO317" s="332" t="str">
        <f>IF(ISERROR(AJ317/VLOOKUP(C317,$W$1:$X$1,2,0)),"",AJ317/VLOOKUP(C317,$W$1:$X$1,2,0))</f>
        <v/>
      </c>
      <c r="AP317" s="332" t="str">
        <f>IF(ISERROR(AN317/VLOOKUP(C317,$W$1:$X$1,2,0)),"",AN317/VLOOKUP(C317,$W$1:$X$1,2,0))</f>
        <v/>
      </c>
      <c r="AR317" s="287"/>
      <c r="AS317" s="287"/>
      <c r="AT317" s="287"/>
      <c r="AU317" s="288"/>
      <c r="AV317" s="287">
        <f t="shared" si="120"/>
        <v>0</v>
      </c>
      <c r="AW317" s="287">
        <f t="shared" si="121"/>
        <v>0</v>
      </c>
      <c r="AX317" s="287">
        <f t="shared" si="122"/>
        <v>0</v>
      </c>
      <c r="AY317" s="287">
        <f t="shared" si="123"/>
        <v>0</v>
      </c>
      <c r="AZ317" s="337"/>
      <c r="BA317" s="287"/>
      <c r="BB317" s="287"/>
      <c r="BC317" s="287"/>
      <c r="BD317" s="288"/>
      <c r="BE317" s="287">
        <f t="shared" si="124"/>
        <v>0</v>
      </c>
      <c r="BF317" s="287">
        <f t="shared" si="110"/>
        <v>0</v>
      </c>
      <c r="BG317" s="287">
        <f t="shared" si="111"/>
        <v>0</v>
      </c>
      <c r="BH317" s="287">
        <f t="shared" si="112"/>
        <v>0</v>
      </c>
      <c r="DJ317" s="338"/>
    </row>
    <row r="318" spans="1:114" ht="12.75" customHeight="1" outlineLevel="1" x14ac:dyDescent="0.25">
      <c r="A318" s="328" t="str">
        <f t="shared" si="113"/>
        <v>Hotel NameFeb-24</v>
      </c>
      <c r="B318" s="328" t="str">
        <f t="shared" si="114"/>
        <v>Hotel Name45333</v>
      </c>
      <c r="C318" s="329" t="s">
        <v>183</v>
      </c>
      <c r="D318" s="330" t="str">
        <f t="shared" si="115"/>
        <v>Feb-24</v>
      </c>
      <c r="E318" s="330" t="s">
        <v>54</v>
      </c>
      <c r="F318" s="330">
        <v>45333</v>
      </c>
      <c r="G318" s="331">
        <f t="shared" si="116"/>
        <v>1</v>
      </c>
      <c r="H318" s="287"/>
      <c r="I318" s="287"/>
      <c r="J318" s="287"/>
      <c r="K318" s="288">
        <f t="shared" si="130"/>
        <v>0</v>
      </c>
      <c r="L318" s="287"/>
      <c r="M318" s="287"/>
      <c r="N318" s="287"/>
      <c r="O318" s="288">
        <f t="shared" si="105"/>
        <v>0</v>
      </c>
      <c r="P318" s="332" t="str">
        <f>IF(ISERROR(K318/VLOOKUP(C318,$W$1:$X$1,2,0)),"",K318/VLOOKUP(C318,$W$1:$X$1,2,0))</f>
        <v/>
      </c>
      <c r="Q318" s="332" t="str">
        <f>IF(ISERROR(O318/VLOOKUP(C318,$W$1:$X$1,2,0)),"",O318/VLOOKUP(C318,$W$1:$X$1,2,0))</f>
        <v/>
      </c>
      <c r="R318" s="287" t="s">
        <v>75</v>
      </c>
      <c r="S318" s="287">
        <f t="shared" si="127"/>
        <v>0</v>
      </c>
      <c r="T318" s="332" t="e">
        <f>(O318+S318)/VLOOKUP(C318,$W$1:$X$1,2,0)</f>
        <v>#N/A</v>
      </c>
      <c r="U318" s="287" t="s">
        <v>75</v>
      </c>
      <c r="V318" s="333" t="b">
        <f t="shared" si="117"/>
        <v>1</v>
      </c>
      <c r="W318" s="334">
        <f t="shared" si="131"/>
        <v>0</v>
      </c>
      <c r="X318" s="334">
        <f t="shared" si="132"/>
        <v>0</v>
      </c>
      <c r="Y318" s="326"/>
      <c r="Z318" s="336"/>
      <c r="AB318" s="287">
        <f t="shared" si="106"/>
        <v>0</v>
      </c>
      <c r="AC318" s="287">
        <f t="shared" si="107"/>
        <v>0</v>
      </c>
      <c r="AD318" s="287">
        <f t="shared" si="108"/>
        <v>0</v>
      </c>
      <c r="AE318" s="287">
        <f t="shared" si="109"/>
        <v>0</v>
      </c>
      <c r="AF318" s="287"/>
      <c r="AG318" s="287"/>
      <c r="AH318" s="287"/>
      <c r="AI318" s="287"/>
      <c r="AJ318" s="288">
        <f t="shared" si="133"/>
        <v>0</v>
      </c>
      <c r="AK318" s="287"/>
      <c r="AL318" s="287"/>
      <c r="AM318" s="287"/>
      <c r="AN318" s="288">
        <f t="shared" si="119"/>
        <v>0</v>
      </c>
      <c r="AO318" s="332" t="str">
        <f>IF(ISERROR(AJ318/VLOOKUP(C318,$W$1:$X$1,2,0)),"",AJ318/VLOOKUP(C318,$W$1:$X$1,2,0))</f>
        <v/>
      </c>
      <c r="AP318" s="332" t="str">
        <f>IF(ISERROR(AN318/VLOOKUP(C318,$W$1:$X$1,2,0)),"",AN318/VLOOKUP(C318,$W$1:$X$1,2,0))</f>
        <v/>
      </c>
      <c r="AR318" s="287"/>
      <c r="AS318" s="287"/>
      <c r="AT318" s="287"/>
      <c r="AU318" s="288"/>
      <c r="AV318" s="287">
        <f t="shared" si="120"/>
        <v>0</v>
      </c>
      <c r="AW318" s="287">
        <f t="shared" si="121"/>
        <v>0</v>
      </c>
      <c r="AX318" s="287">
        <f t="shared" si="122"/>
        <v>0</v>
      </c>
      <c r="AY318" s="287">
        <f t="shared" si="123"/>
        <v>0</v>
      </c>
      <c r="AZ318" s="337"/>
      <c r="BA318" s="287"/>
      <c r="BB318" s="287"/>
      <c r="BC318" s="287"/>
      <c r="BD318" s="288"/>
      <c r="BE318" s="287">
        <f t="shared" si="124"/>
        <v>0</v>
      </c>
      <c r="BF318" s="287">
        <f t="shared" si="110"/>
        <v>0</v>
      </c>
      <c r="BG318" s="287">
        <f t="shared" si="111"/>
        <v>0</v>
      </c>
      <c r="BH318" s="287">
        <f t="shared" si="112"/>
        <v>0</v>
      </c>
      <c r="DJ318" s="338"/>
    </row>
    <row r="319" spans="1:114" ht="12.75" customHeight="1" outlineLevel="1" x14ac:dyDescent="0.25">
      <c r="A319" s="328" t="str">
        <f t="shared" si="113"/>
        <v>Hotel NameFeb-24</v>
      </c>
      <c r="B319" s="328" t="str">
        <f t="shared" si="114"/>
        <v>Hotel Name45334</v>
      </c>
      <c r="C319" s="329" t="s">
        <v>183</v>
      </c>
      <c r="D319" s="330" t="str">
        <f t="shared" si="115"/>
        <v>Feb-24</v>
      </c>
      <c r="E319" s="330" t="s">
        <v>54</v>
      </c>
      <c r="F319" s="330">
        <v>45334</v>
      </c>
      <c r="G319" s="331">
        <f t="shared" si="116"/>
        <v>2</v>
      </c>
      <c r="H319" s="287"/>
      <c r="I319" s="287"/>
      <c r="J319" s="287"/>
      <c r="K319" s="288">
        <f t="shared" si="130"/>
        <v>0</v>
      </c>
      <c r="L319" s="287"/>
      <c r="M319" s="287"/>
      <c r="N319" s="287"/>
      <c r="O319" s="288">
        <f t="shared" si="105"/>
        <v>0</v>
      </c>
      <c r="P319" s="332" t="str">
        <f>IF(ISERROR(K319/VLOOKUP(C319,$W$1:$X$1,2,0)),"",K319/VLOOKUP(C319,$W$1:$X$1,2,0))</f>
        <v/>
      </c>
      <c r="Q319" s="332" t="str">
        <f>IF(ISERROR(O319/VLOOKUP(C319,$W$1:$X$1,2,0)),"",O319/VLOOKUP(C319,$W$1:$X$1,2,0))</f>
        <v/>
      </c>
      <c r="R319" s="287" t="s">
        <v>75</v>
      </c>
      <c r="S319" s="287">
        <f t="shared" si="127"/>
        <v>0</v>
      </c>
      <c r="T319" s="332" t="e">
        <f>(O319+S319)/VLOOKUP(C319,$W$1:$X$1,2,0)</f>
        <v>#N/A</v>
      </c>
      <c r="U319" s="287" t="s">
        <v>75</v>
      </c>
      <c r="V319" s="333" t="b">
        <f t="shared" si="117"/>
        <v>1</v>
      </c>
      <c r="W319" s="334">
        <f t="shared" si="131"/>
        <v>0</v>
      </c>
      <c r="X319" s="334">
        <f t="shared" si="132"/>
        <v>0</v>
      </c>
      <c r="Y319" s="326"/>
      <c r="Z319" s="336"/>
      <c r="AB319" s="287">
        <f t="shared" si="106"/>
        <v>0</v>
      </c>
      <c r="AC319" s="287">
        <f t="shared" si="107"/>
        <v>0</v>
      </c>
      <c r="AD319" s="287">
        <f t="shared" si="108"/>
        <v>0</v>
      </c>
      <c r="AE319" s="287">
        <f t="shared" si="109"/>
        <v>0</v>
      </c>
      <c r="AF319" s="287"/>
      <c r="AG319" s="287"/>
      <c r="AH319" s="287"/>
      <c r="AI319" s="287"/>
      <c r="AJ319" s="288">
        <f t="shared" si="133"/>
        <v>0</v>
      </c>
      <c r="AK319" s="287"/>
      <c r="AL319" s="287"/>
      <c r="AM319" s="287"/>
      <c r="AN319" s="288">
        <f t="shared" si="119"/>
        <v>0</v>
      </c>
      <c r="AO319" s="332" t="str">
        <f>IF(ISERROR(AJ319/VLOOKUP(C319,$W$1:$X$1,2,0)),"",AJ319/VLOOKUP(C319,$W$1:$X$1,2,0))</f>
        <v/>
      </c>
      <c r="AP319" s="332" t="str">
        <f>IF(ISERROR(AN319/VLOOKUP(C319,$W$1:$X$1,2,0)),"",AN319/VLOOKUP(C319,$W$1:$X$1,2,0))</f>
        <v/>
      </c>
      <c r="AR319" s="287"/>
      <c r="AS319" s="287"/>
      <c r="AT319" s="287"/>
      <c r="AU319" s="288"/>
      <c r="AV319" s="287">
        <f t="shared" si="120"/>
        <v>0</v>
      </c>
      <c r="AW319" s="287">
        <f t="shared" si="121"/>
        <v>0</v>
      </c>
      <c r="AX319" s="287">
        <f t="shared" si="122"/>
        <v>0</v>
      </c>
      <c r="AY319" s="287">
        <f t="shared" si="123"/>
        <v>0</v>
      </c>
      <c r="AZ319" s="337"/>
      <c r="BA319" s="287"/>
      <c r="BB319" s="287"/>
      <c r="BC319" s="287"/>
      <c r="BD319" s="288"/>
      <c r="BE319" s="287">
        <f t="shared" si="124"/>
        <v>0</v>
      </c>
      <c r="BF319" s="287">
        <f t="shared" si="110"/>
        <v>0</v>
      </c>
      <c r="BG319" s="287">
        <f t="shared" si="111"/>
        <v>0</v>
      </c>
      <c r="BH319" s="287">
        <f t="shared" si="112"/>
        <v>0</v>
      </c>
      <c r="DJ319" s="338"/>
    </row>
    <row r="320" spans="1:114" ht="12.75" customHeight="1" outlineLevel="1" x14ac:dyDescent="0.25">
      <c r="A320" s="328" t="str">
        <f t="shared" si="113"/>
        <v>Hotel NameFeb-24</v>
      </c>
      <c r="B320" s="328" t="str">
        <f t="shared" si="114"/>
        <v>Hotel Name45335</v>
      </c>
      <c r="C320" s="329" t="s">
        <v>183</v>
      </c>
      <c r="D320" s="330" t="str">
        <f t="shared" si="115"/>
        <v>Feb-24</v>
      </c>
      <c r="E320" s="330" t="s">
        <v>54</v>
      </c>
      <c r="F320" s="330">
        <v>45335</v>
      </c>
      <c r="G320" s="331">
        <f t="shared" si="116"/>
        <v>3</v>
      </c>
      <c r="H320" s="287"/>
      <c r="I320" s="287"/>
      <c r="J320" s="287"/>
      <c r="K320" s="288">
        <f t="shared" si="130"/>
        <v>0</v>
      </c>
      <c r="L320" s="287"/>
      <c r="M320" s="287"/>
      <c r="N320" s="287"/>
      <c r="O320" s="288">
        <f t="shared" si="105"/>
        <v>0</v>
      </c>
      <c r="P320" s="332" t="str">
        <f>IF(ISERROR(K320/VLOOKUP(C320,$W$1:$X$1,2,0)),"",K320/VLOOKUP(C320,$W$1:$X$1,2,0))</f>
        <v/>
      </c>
      <c r="Q320" s="332" t="str">
        <f>IF(ISERROR(O320/VLOOKUP(C320,$W$1:$X$1,2,0)),"",O320/VLOOKUP(C320,$W$1:$X$1,2,0))</f>
        <v/>
      </c>
      <c r="R320" s="287" t="s">
        <v>75</v>
      </c>
      <c r="S320" s="287">
        <f t="shared" si="127"/>
        <v>0</v>
      </c>
      <c r="T320" s="332" t="e">
        <f>(O320+S320)/VLOOKUP(C320,$W$1:$X$1,2,0)</f>
        <v>#N/A</v>
      </c>
      <c r="U320" s="287" t="s">
        <v>75</v>
      </c>
      <c r="V320" s="333" t="b">
        <f t="shared" si="117"/>
        <v>1</v>
      </c>
      <c r="W320" s="334">
        <f t="shared" si="131"/>
        <v>0</v>
      </c>
      <c r="X320" s="334">
        <f t="shared" si="132"/>
        <v>0</v>
      </c>
      <c r="Y320" s="326"/>
      <c r="Z320" s="336"/>
      <c r="AB320" s="287">
        <f t="shared" si="106"/>
        <v>0</v>
      </c>
      <c r="AC320" s="287">
        <f t="shared" si="107"/>
        <v>0</v>
      </c>
      <c r="AD320" s="287">
        <f t="shared" si="108"/>
        <v>0</v>
      </c>
      <c r="AE320" s="287">
        <f t="shared" si="109"/>
        <v>0</v>
      </c>
      <c r="AF320" s="287"/>
      <c r="AG320" s="287"/>
      <c r="AH320" s="287"/>
      <c r="AI320" s="287"/>
      <c r="AJ320" s="288">
        <f t="shared" si="133"/>
        <v>0</v>
      </c>
      <c r="AK320" s="287"/>
      <c r="AL320" s="287"/>
      <c r="AM320" s="287"/>
      <c r="AN320" s="288">
        <f t="shared" si="119"/>
        <v>0</v>
      </c>
      <c r="AO320" s="332" t="str">
        <f>IF(ISERROR(AJ320/VLOOKUP(C320,$W$1:$X$1,2,0)),"",AJ320/VLOOKUP(C320,$W$1:$X$1,2,0))</f>
        <v/>
      </c>
      <c r="AP320" s="332" t="str">
        <f>IF(ISERROR(AN320/VLOOKUP(C320,$W$1:$X$1,2,0)),"",AN320/VLOOKUP(C320,$W$1:$X$1,2,0))</f>
        <v/>
      </c>
      <c r="AR320" s="287"/>
      <c r="AS320" s="287"/>
      <c r="AT320" s="287"/>
      <c r="AU320" s="288"/>
      <c r="AV320" s="287">
        <f t="shared" si="120"/>
        <v>0</v>
      </c>
      <c r="AW320" s="287">
        <f t="shared" si="121"/>
        <v>0</v>
      </c>
      <c r="AX320" s="287">
        <f t="shared" si="122"/>
        <v>0</v>
      </c>
      <c r="AY320" s="287">
        <f t="shared" si="123"/>
        <v>0</v>
      </c>
      <c r="AZ320" s="337"/>
      <c r="BA320" s="287"/>
      <c r="BB320" s="287"/>
      <c r="BC320" s="287"/>
      <c r="BD320" s="288"/>
      <c r="BE320" s="287">
        <f t="shared" si="124"/>
        <v>0</v>
      </c>
      <c r="BF320" s="287">
        <f t="shared" si="110"/>
        <v>0</v>
      </c>
      <c r="BG320" s="287">
        <f t="shared" si="111"/>
        <v>0</v>
      </c>
      <c r="BH320" s="287">
        <f t="shared" si="112"/>
        <v>0</v>
      </c>
      <c r="DJ320" s="338"/>
    </row>
    <row r="321" spans="1:114" ht="12.75" customHeight="1" outlineLevel="1" x14ac:dyDescent="0.25">
      <c r="A321" s="328" t="str">
        <f t="shared" si="113"/>
        <v>Hotel NameFeb-24</v>
      </c>
      <c r="B321" s="328" t="str">
        <f t="shared" si="114"/>
        <v>Hotel Name45336</v>
      </c>
      <c r="C321" s="329" t="s">
        <v>183</v>
      </c>
      <c r="D321" s="330" t="str">
        <f t="shared" si="115"/>
        <v>Feb-24</v>
      </c>
      <c r="E321" s="330" t="s">
        <v>54</v>
      </c>
      <c r="F321" s="330">
        <v>45336</v>
      </c>
      <c r="G321" s="331">
        <f t="shared" si="116"/>
        <v>4</v>
      </c>
      <c r="H321" s="287"/>
      <c r="I321" s="287"/>
      <c r="J321" s="287"/>
      <c r="K321" s="288">
        <f t="shared" si="130"/>
        <v>0</v>
      </c>
      <c r="L321" s="287"/>
      <c r="M321" s="287"/>
      <c r="N321" s="287"/>
      <c r="O321" s="288">
        <f t="shared" si="105"/>
        <v>0</v>
      </c>
      <c r="P321" s="332" t="str">
        <f>IF(ISERROR(K321/VLOOKUP(C321,$W$1:$X$1,2,0)),"",K321/VLOOKUP(C321,$W$1:$X$1,2,0))</f>
        <v/>
      </c>
      <c r="Q321" s="332" t="str">
        <f>IF(ISERROR(O321/VLOOKUP(C321,$W$1:$X$1,2,0)),"",O321/VLOOKUP(C321,$W$1:$X$1,2,0))</f>
        <v/>
      </c>
      <c r="R321" s="287" t="s">
        <v>75</v>
      </c>
      <c r="S321" s="287">
        <f t="shared" si="127"/>
        <v>0</v>
      </c>
      <c r="T321" s="332" t="e">
        <f>(O321+S321)/VLOOKUP(C321,$W$1:$X$1,2,0)</f>
        <v>#N/A</v>
      </c>
      <c r="U321" s="287" t="s">
        <v>75</v>
      </c>
      <c r="V321" s="333" t="b">
        <f t="shared" si="117"/>
        <v>1</v>
      </c>
      <c r="W321" s="334">
        <f t="shared" si="131"/>
        <v>0</v>
      </c>
      <c r="X321" s="334">
        <f t="shared" si="132"/>
        <v>0</v>
      </c>
      <c r="Y321" s="326"/>
      <c r="Z321" s="336"/>
      <c r="AB321" s="287">
        <f t="shared" si="106"/>
        <v>0</v>
      </c>
      <c r="AC321" s="287">
        <f t="shared" si="107"/>
        <v>0</v>
      </c>
      <c r="AD321" s="287">
        <f t="shared" si="108"/>
        <v>0</v>
      </c>
      <c r="AE321" s="287">
        <f t="shared" si="109"/>
        <v>0</v>
      </c>
      <c r="AF321" s="287"/>
      <c r="AG321" s="287"/>
      <c r="AH321" s="287"/>
      <c r="AI321" s="287"/>
      <c r="AJ321" s="288">
        <f t="shared" si="133"/>
        <v>0</v>
      </c>
      <c r="AK321" s="287"/>
      <c r="AL321" s="287"/>
      <c r="AM321" s="287"/>
      <c r="AN321" s="288">
        <f t="shared" si="119"/>
        <v>0</v>
      </c>
      <c r="AO321" s="332" t="str">
        <f>IF(ISERROR(AJ321/VLOOKUP(C321,$W$1:$X$1,2,0)),"",AJ321/VLOOKUP(C321,$W$1:$X$1,2,0))</f>
        <v/>
      </c>
      <c r="AP321" s="332" t="str">
        <f>IF(ISERROR(AN321/VLOOKUP(C321,$W$1:$X$1,2,0)),"",AN321/VLOOKUP(C321,$W$1:$X$1,2,0))</f>
        <v/>
      </c>
      <c r="AR321" s="287"/>
      <c r="AS321" s="287"/>
      <c r="AT321" s="287"/>
      <c r="AU321" s="288"/>
      <c r="AV321" s="287">
        <f t="shared" si="120"/>
        <v>0</v>
      </c>
      <c r="AW321" s="287">
        <f t="shared" si="121"/>
        <v>0</v>
      </c>
      <c r="AX321" s="287">
        <f t="shared" si="122"/>
        <v>0</v>
      </c>
      <c r="AY321" s="287">
        <f t="shared" si="123"/>
        <v>0</v>
      </c>
      <c r="AZ321" s="337"/>
      <c r="BA321" s="287"/>
      <c r="BB321" s="287"/>
      <c r="BC321" s="287"/>
      <c r="BD321" s="288"/>
      <c r="BE321" s="287">
        <f t="shared" si="124"/>
        <v>0</v>
      </c>
      <c r="BF321" s="287">
        <f t="shared" si="110"/>
        <v>0</v>
      </c>
      <c r="BG321" s="287">
        <f t="shared" si="111"/>
        <v>0</v>
      </c>
      <c r="BH321" s="287">
        <f t="shared" si="112"/>
        <v>0</v>
      </c>
      <c r="DJ321" s="338"/>
    </row>
    <row r="322" spans="1:114" ht="12.75" customHeight="1" outlineLevel="1" x14ac:dyDescent="0.25">
      <c r="A322" s="328" t="str">
        <f t="shared" si="113"/>
        <v>Hotel NameFeb-24</v>
      </c>
      <c r="B322" s="328" t="str">
        <f t="shared" si="114"/>
        <v>Hotel Name45337</v>
      </c>
      <c r="C322" s="329" t="s">
        <v>183</v>
      </c>
      <c r="D322" s="330" t="str">
        <f t="shared" si="115"/>
        <v>Feb-24</v>
      </c>
      <c r="E322" s="330" t="s">
        <v>54</v>
      </c>
      <c r="F322" s="330">
        <v>45337</v>
      </c>
      <c r="G322" s="331">
        <f t="shared" si="116"/>
        <v>5</v>
      </c>
      <c r="H322" s="287"/>
      <c r="I322" s="287"/>
      <c r="J322" s="287"/>
      <c r="K322" s="288">
        <f t="shared" si="130"/>
        <v>0</v>
      </c>
      <c r="L322" s="287"/>
      <c r="M322" s="287"/>
      <c r="N322" s="287"/>
      <c r="O322" s="288">
        <f t="shared" ref="O322:O328" si="134">SUM(L322:N322)-N322</f>
        <v>0</v>
      </c>
      <c r="P322" s="332" t="str">
        <f>IF(ISERROR(K322/VLOOKUP(C322,$W$1:$X$1,2,0)),"",K322/VLOOKUP(C322,$W$1:$X$1,2,0))</f>
        <v/>
      </c>
      <c r="Q322" s="332" t="str">
        <f>IF(ISERROR(O322/VLOOKUP(C322,$W$1:$X$1,2,0)),"",O322/VLOOKUP(C322,$W$1:$X$1,2,0))</f>
        <v/>
      </c>
      <c r="R322" s="287" t="s">
        <v>75</v>
      </c>
      <c r="S322" s="287">
        <f t="shared" si="127"/>
        <v>0</v>
      </c>
      <c r="T322" s="332" t="e">
        <f>(O322+S322)/VLOOKUP(C322,$W$1:$X$1,2,0)</f>
        <v>#N/A</v>
      </c>
      <c r="U322" s="287" t="s">
        <v>75</v>
      </c>
      <c r="V322" s="333" t="b">
        <f t="shared" si="117"/>
        <v>1</v>
      </c>
      <c r="W322" s="334">
        <f t="shared" si="131"/>
        <v>0</v>
      </c>
      <c r="X322" s="334">
        <f t="shared" si="132"/>
        <v>0</v>
      </c>
      <c r="Y322" s="326"/>
      <c r="Z322" s="336"/>
      <c r="AB322" s="287">
        <f t="shared" ref="AB322:AB366" si="135">L322-H322</f>
        <v>0</v>
      </c>
      <c r="AC322" s="287">
        <f t="shared" ref="AC322:AC366" si="136">M322-I322</f>
        <v>0</v>
      </c>
      <c r="AD322" s="287">
        <f t="shared" ref="AD322:AD366" si="137">N322-J322</f>
        <v>0</v>
      </c>
      <c r="AE322" s="287">
        <f t="shared" ref="AE322:AE366" si="138">O322-K322</f>
        <v>0</v>
      </c>
      <c r="AF322" s="287"/>
      <c r="AG322" s="287"/>
      <c r="AH322" s="287"/>
      <c r="AI322" s="287"/>
      <c r="AJ322" s="288">
        <f t="shared" si="133"/>
        <v>0</v>
      </c>
      <c r="AK322" s="287"/>
      <c r="AL322" s="287"/>
      <c r="AM322" s="287"/>
      <c r="AN322" s="288">
        <f t="shared" si="119"/>
        <v>0</v>
      </c>
      <c r="AO322" s="332" t="str">
        <f>IF(ISERROR(AJ322/VLOOKUP(C322,$W$1:$X$1,2,0)),"",AJ322/VLOOKUP(C322,$W$1:$X$1,2,0))</f>
        <v/>
      </c>
      <c r="AP322" s="332" t="str">
        <f>IF(ISERROR(AN322/VLOOKUP(C322,$W$1:$X$1,2,0)),"",AN322/VLOOKUP(C322,$W$1:$X$1,2,0))</f>
        <v/>
      </c>
      <c r="AR322" s="287"/>
      <c r="AS322" s="287"/>
      <c r="AT322" s="287"/>
      <c r="AU322" s="288"/>
      <c r="AV322" s="287">
        <f t="shared" si="120"/>
        <v>0</v>
      </c>
      <c r="AW322" s="287">
        <f t="shared" si="121"/>
        <v>0</v>
      </c>
      <c r="AX322" s="287">
        <f t="shared" si="122"/>
        <v>0</v>
      </c>
      <c r="AY322" s="287">
        <f t="shared" si="123"/>
        <v>0</v>
      </c>
      <c r="AZ322" s="337"/>
      <c r="BA322" s="287"/>
      <c r="BB322" s="287"/>
      <c r="BC322" s="287"/>
      <c r="BD322" s="288"/>
      <c r="BE322" s="287">
        <f t="shared" si="124"/>
        <v>0</v>
      </c>
      <c r="BF322" s="287">
        <f t="shared" ref="BF322:BF366" si="139">M322-BB322</f>
        <v>0</v>
      </c>
      <c r="BG322" s="287">
        <f t="shared" ref="BG322:BG366" si="140">N322-BC322</f>
        <v>0</v>
      </c>
      <c r="BH322" s="287">
        <f t="shared" ref="BH322:BH366" si="141">O322-BD322</f>
        <v>0</v>
      </c>
      <c r="DJ322" s="338"/>
    </row>
    <row r="323" spans="1:114" ht="12.75" customHeight="1" outlineLevel="1" x14ac:dyDescent="0.25">
      <c r="A323" s="328" t="str">
        <f t="shared" ref="A323:A366" si="142">C323&amp;D323</f>
        <v>Hotel NameFeb-24</v>
      </c>
      <c r="B323" s="328" t="str">
        <f t="shared" ref="B323:B366" si="143">C323&amp;F323</f>
        <v>Hotel Name45338</v>
      </c>
      <c r="C323" s="329" t="s">
        <v>183</v>
      </c>
      <c r="D323" s="330" t="str">
        <f t="shared" ref="D323:D366" si="144">TEXT(F323,"mmm")&amp;"-"&amp;RIGHT(YEAR(F323),2)</f>
        <v>Feb-24</v>
      </c>
      <c r="E323" s="330" t="s">
        <v>54</v>
      </c>
      <c r="F323" s="330">
        <v>45338</v>
      </c>
      <c r="G323" s="331">
        <f t="shared" ref="G323:G366" si="145">WEEKDAY(F323)</f>
        <v>6</v>
      </c>
      <c r="H323" s="287"/>
      <c r="I323" s="287"/>
      <c r="J323" s="287"/>
      <c r="K323" s="288">
        <f t="shared" si="130"/>
        <v>0</v>
      </c>
      <c r="L323" s="287"/>
      <c r="M323" s="287"/>
      <c r="N323" s="287"/>
      <c r="O323" s="288">
        <f t="shared" si="134"/>
        <v>0</v>
      </c>
      <c r="P323" s="332" t="str">
        <f>IF(ISERROR(K323/VLOOKUP(C323,$W$1:$X$1,2,0)),"",K323/VLOOKUP(C323,$W$1:$X$1,2,0))</f>
        <v/>
      </c>
      <c r="Q323" s="332" t="str">
        <f>IF(ISERROR(O323/VLOOKUP(C323,$W$1:$X$1,2,0)),"",O323/VLOOKUP(C323,$W$1:$X$1,2,0))</f>
        <v/>
      </c>
      <c r="R323" s="287" t="s">
        <v>75</v>
      </c>
      <c r="S323" s="287">
        <f t="shared" si="127"/>
        <v>0</v>
      </c>
      <c r="T323" s="332" t="e">
        <f>(O323+S323)/VLOOKUP(C323,$W$1:$X$1,2,0)</f>
        <v>#N/A</v>
      </c>
      <c r="U323" s="287" t="s">
        <v>75</v>
      </c>
      <c r="V323" s="333" t="b">
        <f t="shared" ref="V323:V366" si="146">U323=R323</f>
        <v>1</v>
      </c>
      <c r="W323" s="334">
        <f t="shared" si="131"/>
        <v>0</v>
      </c>
      <c r="X323" s="334">
        <f t="shared" si="132"/>
        <v>0</v>
      </c>
      <c r="Y323" s="326"/>
      <c r="Z323" s="336"/>
      <c r="AB323" s="287">
        <f t="shared" si="135"/>
        <v>0</v>
      </c>
      <c r="AC323" s="287">
        <f t="shared" si="136"/>
        <v>0</v>
      </c>
      <c r="AD323" s="287">
        <f t="shared" si="137"/>
        <v>0</v>
      </c>
      <c r="AE323" s="287">
        <f t="shared" si="138"/>
        <v>0</v>
      </c>
      <c r="AF323" s="287"/>
      <c r="AG323" s="287"/>
      <c r="AH323" s="287"/>
      <c r="AI323" s="287"/>
      <c r="AJ323" s="288">
        <f t="shared" ref="AJ323:AJ339" si="147">SUM(AG323:AI323)-AI323</f>
        <v>0</v>
      </c>
      <c r="AK323" s="287"/>
      <c r="AL323" s="287"/>
      <c r="AM323" s="287"/>
      <c r="AN323" s="288">
        <f t="shared" ref="AN323:AN366" si="148">SUM(AK323:AM323)-AM323</f>
        <v>0</v>
      </c>
      <c r="AO323" s="332" t="str">
        <f>IF(ISERROR(AJ323/VLOOKUP(C323,$W$1:$X$1,2,0)),"",AJ323/VLOOKUP(C323,$W$1:$X$1,2,0))</f>
        <v/>
      </c>
      <c r="AP323" s="332" t="str">
        <f>IF(ISERROR(AN323/VLOOKUP(C323,$W$1:$X$1,2,0)),"",AN323/VLOOKUP(C323,$W$1:$X$1,2,0))</f>
        <v/>
      </c>
      <c r="AR323" s="287"/>
      <c r="AS323" s="287"/>
      <c r="AT323" s="287"/>
      <c r="AU323" s="288"/>
      <c r="AV323" s="287">
        <f t="shared" ref="AV323:AV366" si="149">H323-AR323</f>
        <v>0</v>
      </c>
      <c r="AW323" s="287">
        <f t="shared" ref="AW323:AW366" si="150">I323-AS323</f>
        <v>0</v>
      </c>
      <c r="AX323" s="287">
        <f t="shared" ref="AX323:AX366" si="151">J323-AT323</f>
        <v>0</v>
      </c>
      <c r="AY323" s="287">
        <f t="shared" ref="AY323:AY366" si="152">K323-AU323</f>
        <v>0</v>
      </c>
      <c r="AZ323" s="337"/>
      <c r="BA323" s="287"/>
      <c r="BB323" s="287"/>
      <c r="BC323" s="287"/>
      <c r="BD323" s="288"/>
      <c r="BE323" s="287">
        <f t="shared" ref="BE323:BE366" si="153">L323-BA323</f>
        <v>0</v>
      </c>
      <c r="BF323" s="287">
        <f t="shared" si="139"/>
        <v>0</v>
      </c>
      <c r="BG323" s="287">
        <f t="shared" si="140"/>
        <v>0</v>
      </c>
      <c r="BH323" s="287">
        <f t="shared" si="141"/>
        <v>0</v>
      </c>
      <c r="DJ323" s="338"/>
    </row>
    <row r="324" spans="1:114" ht="12.75" customHeight="1" outlineLevel="1" x14ac:dyDescent="0.25">
      <c r="A324" s="328" t="str">
        <f t="shared" si="142"/>
        <v>Hotel NameFeb-24</v>
      </c>
      <c r="B324" s="328" t="str">
        <f t="shared" si="143"/>
        <v>Hotel Name45339</v>
      </c>
      <c r="C324" s="329" t="s">
        <v>183</v>
      </c>
      <c r="D324" s="330" t="str">
        <f t="shared" si="144"/>
        <v>Feb-24</v>
      </c>
      <c r="E324" s="330" t="s">
        <v>54</v>
      </c>
      <c r="F324" s="330">
        <v>45339</v>
      </c>
      <c r="G324" s="331">
        <f t="shared" si="145"/>
        <v>7</v>
      </c>
      <c r="H324" s="287"/>
      <c r="I324" s="287"/>
      <c r="J324" s="287"/>
      <c r="K324" s="288">
        <f t="shared" si="130"/>
        <v>0</v>
      </c>
      <c r="L324" s="287"/>
      <c r="M324" s="287"/>
      <c r="N324" s="287"/>
      <c r="O324" s="288">
        <f t="shared" si="134"/>
        <v>0</v>
      </c>
      <c r="P324" s="332" t="str">
        <f>IF(ISERROR(K324/VLOOKUP(C324,$W$1:$X$1,2,0)),"",K324/VLOOKUP(C324,$W$1:$X$1,2,0))</f>
        <v/>
      </c>
      <c r="Q324" s="332" t="str">
        <f>IF(ISERROR(O324/VLOOKUP(C324,$W$1:$X$1,2,0)),"",O324/VLOOKUP(C324,$W$1:$X$1,2,0))</f>
        <v/>
      </c>
      <c r="R324" s="287" t="s">
        <v>75</v>
      </c>
      <c r="S324" s="287">
        <f t="shared" si="127"/>
        <v>0</v>
      </c>
      <c r="T324" s="332" t="e">
        <f>(O324+S324)/VLOOKUP(C324,$W$1:$X$1,2,0)</f>
        <v>#N/A</v>
      </c>
      <c r="U324" s="287" t="s">
        <v>75</v>
      </c>
      <c r="V324" s="333" t="b">
        <f t="shared" si="146"/>
        <v>1</v>
      </c>
      <c r="W324" s="334">
        <f t="shared" si="131"/>
        <v>0</v>
      </c>
      <c r="X324" s="334">
        <f t="shared" si="132"/>
        <v>0</v>
      </c>
      <c r="Y324" s="326"/>
      <c r="Z324" s="336"/>
      <c r="AB324" s="287">
        <f t="shared" si="135"/>
        <v>0</v>
      </c>
      <c r="AC324" s="287">
        <f t="shared" si="136"/>
        <v>0</v>
      </c>
      <c r="AD324" s="287">
        <f t="shared" si="137"/>
        <v>0</v>
      </c>
      <c r="AE324" s="287">
        <f t="shared" si="138"/>
        <v>0</v>
      </c>
      <c r="AF324" s="287"/>
      <c r="AG324" s="287"/>
      <c r="AH324" s="287"/>
      <c r="AI324" s="287"/>
      <c r="AJ324" s="288">
        <f t="shared" si="147"/>
        <v>0</v>
      </c>
      <c r="AK324" s="287"/>
      <c r="AL324" s="287"/>
      <c r="AM324" s="287"/>
      <c r="AN324" s="288">
        <f t="shared" si="148"/>
        <v>0</v>
      </c>
      <c r="AO324" s="332" t="str">
        <f>IF(ISERROR(AJ324/VLOOKUP(C324,$W$1:$X$1,2,0)),"",AJ324/VLOOKUP(C324,$W$1:$X$1,2,0))</f>
        <v/>
      </c>
      <c r="AP324" s="332" t="str">
        <f>IF(ISERROR(AN324/VLOOKUP(C324,$W$1:$X$1,2,0)),"",AN324/VLOOKUP(C324,$W$1:$X$1,2,0))</f>
        <v/>
      </c>
      <c r="AR324" s="287"/>
      <c r="AS324" s="287"/>
      <c r="AT324" s="287"/>
      <c r="AU324" s="288"/>
      <c r="AV324" s="287">
        <f t="shared" si="149"/>
        <v>0</v>
      </c>
      <c r="AW324" s="287">
        <f t="shared" si="150"/>
        <v>0</v>
      </c>
      <c r="AX324" s="287">
        <f t="shared" si="151"/>
        <v>0</v>
      </c>
      <c r="AY324" s="287">
        <f t="shared" si="152"/>
        <v>0</v>
      </c>
      <c r="AZ324" s="337"/>
      <c r="BA324" s="287"/>
      <c r="BB324" s="287"/>
      <c r="BC324" s="287"/>
      <c r="BD324" s="288"/>
      <c r="BE324" s="287">
        <f t="shared" si="153"/>
        <v>0</v>
      </c>
      <c r="BF324" s="287">
        <f t="shared" si="139"/>
        <v>0</v>
      </c>
      <c r="BG324" s="287">
        <f t="shared" si="140"/>
        <v>0</v>
      </c>
      <c r="BH324" s="287">
        <f t="shared" si="141"/>
        <v>0</v>
      </c>
      <c r="DJ324" s="338"/>
    </row>
    <row r="325" spans="1:114" ht="12.75" customHeight="1" outlineLevel="1" x14ac:dyDescent="0.25">
      <c r="A325" s="328" t="str">
        <f t="shared" si="142"/>
        <v>Hotel NameFeb-24</v>
      </c>
      <c r="B325" s="328" t="str">
        <f t="shared" si="143"/>
        <v>Hotel Name45340</v>
      </c>
      <c r="C325" s="329" t="s">
        <v>183</v>
      </c>
      <c r="D325" s="330" t="str">
        <f t="shared" si="144"/>
        <v>Feb-24</v>
      </c>
      <c r="E325" s="330" t="s">
        <v>54</v>
      </c>
      <c r="F325" s="330">
        <v>45340</v>
      </c>
      <c r="G325" s="331">
        <f t="shared" si="145"/>
        <v>1</v>
      </c>
      <c r="H325" s="287"/>
      <c r="I325" s="287"/>
      <c r="J325" s="287"/>
      <c r="K325" s="288">
        <f t="shared" si="130"/>
        <v>0</v>
      </c>
      <c r="L325" s="287"/>
      <c r="M325" s="287"/>
      <c r="N325" s="287"/>
      <c r="O325" s="288">
        <f t="shared" si="134"/>
        <v>0</v>
      </c>
      <c r="P325" s="332" t="str">
        <f>IF(ISERROR(K325/VLOOKUP(C325,$W$1:$X$1,2,0)),"",K325/VLOOKUP(C325,$W$1:$X$1,2,0))</f>
        <v/>
      </c>
      <c r="Q325" s="332" t="str">
        <f>IF(ISERROR(O325/VLOOKUP(C325,$W$1:$X$1,2,0)),"",O325/VLOOKUP(C325,$W$1:$X$1,2,0))</f>
        <v/>
      </c>
      <c r="R325" s="287" t="s">
        <v>75</v>
      </c>
      <c r="S325" s="287">
        <f t="shared" si="127"/>
        <v>0</v>
      </c>
      <c r="T325" s="332" t="e">
        <f>(O325+S325)/VLOOKUP(C325,$W$1:$X$1,2,0)</f>
        <v>#N/A</v>
      </c>
      <c r="U325" s="287" t="s">
        <v>75</v>
      </c>
      <c r="V325" s="333" t="b">
        <f t="shared" si="146"/>
        <v>1</v>
      </c>
      <c r="W325" s="334">
        <f t="shared" si="131"/>
        <v>0</v>
      </c>
      <c r="X325" s="334">
        <f t="shared" si="132"/>
        <v>0</v>
      </c>
      <c r="Y325" s="326"/>
      <c r="Z325" s="336"/>
      <c r="AB325" s="287">
        <f t="shared" si="135"/>
        <v>0</v>
      </c>
      <c r="AC325" s="287">
        <f t="shared" si="136"/>
        <v>0</v>
      </c>
      <c r="AD325" s="287">
        <f t="shared" si="137"/>
        <v>0</v>
      </c>
      <c r="AE325" s="287">
        <f t="shared" si="138"/>
        <v>0</v>
      </c>
      <c r="AF325" s="287"/>
      <c r="AG325" s="287"/>
      <c r="AH325" s="287"/>
      <c r="AI325" s="287"/>
      <c r="AJ325" s="288">
        <f t="shared" si="147"/>
        <v>0</v>
      </c>
      <c r="AK325" s="287"/>
      <c r="AL325" s="287"/>
      <c r="AM325" s="287"/>
      <c r="AN325" s="288">
        <f t="shared" si="148"/>
        <v>0</v>
      </c>
      <c r="AO325" s="332" t="str">
        <f>IF(ISERROR(AJ325/VLOOKUP(C325,$W$1:$X$1,2,0)),"",AJ325/VLOOKUP(C325,$W$1:$X$1,2,0))</f>
        <v/>
      </c>
      <c r="AP325" s="332" t="str">
        <f>IF(ISERROR(AN325/VLOOKUP(C325,$W$1:$X$1,2,0)),"",AN325/VLOOKUP(C325,$W$1:$X$1,2,0))</f>
        <v/>
      </c>
      <c r="AR325" s="287"/>
      <c r="AS325" s="287"/>
      <c r="AT325" s="287"/>
      <c r="AU325" s="288"/>
      <c r="AV325" s="287">
        <f t="shared" si="149"/>
        <v>0</v>
      </c>
      <c r="AW325" s="287">
        <f t="shared" si="150"/>
        <v>0</v>
      </c>
      <c r="AX325" s="287">
        <f t="shared" si="151"/>
        <v>0</v>
      </c>
      <c r="AY325" s="287">
        <f t="shared" si="152"/>
        <v>0</v>
      </c>
      <c r="AZ325" s="337"/>
      <c r="BA325" s="287"/>
      <c r="BB325" s="287"/>
      <c r="BC325" s="287"/>
      <c r="BD325" s="288"/>
      <c r="BE325" s="287">
        <f t="shared" si="153"/>
        <v>0</v>
      </c>
      <c r="BF325" s="287">
        <f t="shared" si="139"/>
        <v>0</v>
      </c>
      <c r="BG325" s="287">
        <f t="shared" si="140"/>
        <v>0</v>
      </c>
      <c r="BH325" s="287">
        <f t="shared" si="141"/>
        <v>0</v>
      </c>
      <c r="DJ325" s="338"/>
    </row>
    <row r="326" spans="1:114" ht="12.75" customHeight="1" outlineLevel="1" x14ac:dyDescent="0.25">
      <c r="A326" s="328" t="str">
        <f t="shared" si="142"/>
        <v>Hotel NameFeb-24</v>
      </c>
      <c r="B326" s="328" t="str">
        <f t="shared" si="143"/>
        <v>Hotel Name45341</v>
      </c>
      <c r="C326" s="329" t="s">
        <v>183</v>
      </c>
      <c r="D326" s="330" t="str">
        <f t="shared" si="144"/>
        <v>Feb-24</v>
      </c>
      <c r="E326" s="330" t="s">
        <v>54</v>
      </c>
      <c r="F326" s="330">
        <v>45341</v>
      </c>
      <c r="G326" s="331">
        <f t="shared" si="145"/>
        <v>2</v>
      </c>
      <c r="H326" s="287"/>
      <c r="I326" s="287"/>
      <c r="J326" s="287"/>
      <c r="K326" s="288">
        <f t="shared" si="130"/>
        <v>0</v>
      </c>
      <c r="L326" s="287"/>
      <c r="M326" s="287"/>
      <c r="N326" s="287"/>
      <c r="O326" s="288">
        <f t="shared" si="134"/>
        <v>0</v>
      </c>
      <c r="P326" s="332" t="str">
        <f>IF(ISERROR(K326/VLOOKUP(C326,$W$1:$X$1,2,0)),"",K326/VLOOKUP(C326,$W$1:$X$1,2,0))</f>
        <v/>
      </c>
      <c r="Q326" s="332" t="str">
        <f>IF(ISERROR(O326/VLOOKUP(C326,$W$1:$X$1,2,0)),"",O326/VLOOKUP(C326,$W$1:$X$1,2,0))</f>
        <v/>
      </c>
      <c r="R326" s="287" t="s">
        <v>75</v>
      </c>
      <c r="S326" s="287">
        <f t="shared" si="127"/>
        <v>0</v>
      </c>
      <c r="T326" s="332" t="e">
        <f>(O326+S326)/VLOOKUP(C326,$W$1:$X$1,2,0)</f>
        <v>#N/A</v>
      </c>
      <c r="U326" s="287" t="s">
        <v>75</v>
      </c>
      <c r="V326" s="333" t="b">
        <f t="shared" si="146"/>
        <v>1</v>
      </c>
      <c r="W326" s="334">
        <f t="shared" si="131"/>
        <v>0</v>
      </c>
      <c r="X326" s="334">
        <f t="shared" si="132"/>
        <v>0</v>
      </c>
      <c r="Y326" s="326"/>
      <c r="Z326" s="336"/>
      <c r="AB326" s="287">
        <f t="shared" si="135"/>
        <v>0</v>
      </c>
      <c r="AC326" s="287">
        <f t="shared" si="136"/>
        <v>0</v>
      </c>
      <c r="AD326" s="287">
        <f t="shared" si="137"/>
        <v>0</v>
      </c>
      <c r="AE326" s="287">
        <f t="shared" si="138"/>
        <v>0</v>
      </c>
      <c r="AF326" s="287"/>
      <c r="AG326" s="287"/>
      <c r="AH326" s="287"/>
      <c r="AI326" s="287"/>
      <c r="AJ326" s="288">
        <f t="shared" si="147"/>
        <v>0</v>
      </c>
      <c r="AK326" s="287"/>
      <c r="AL326" s="287"/>
      <c r="AM326" s="287"/>
      <c r="AN326" s="288">
        <f t="shared" si="148"/>
        <v>0</v>
      </c>
      <c r="AO326" s="332" t="str">
        <f>IF(ISERROR(AJ326/VLOOKUP(C326,$W$1:$X$1,2,0)),"",AJ326/VLOOKUP(C326,$W$1:$X$1,2,0))</f>
        <v/>
      </c>
      <c r="AP326" s="332" t="str">
        <f>IF(ISERROR(AN326/VLOOKUP(C326,$W$1:$X$1,2,0)),"",AN326/VLOOKUP(C326,$W$1:$X$1,2,0))</f>
        <v/>
      </c>
      <c r="AR326" s="287"/>
      <c r="AS326" s="287"/>
      <c r="AT326" s="287"/>
      <c r="AU326" s="288"/>
      <c r="AV326" s="287">
        <f t="shared" si="149"/>
        <v>0</v>
      </c>
      <c r="AW326" s="287">
        <f t="shared" si="150"/>
        <v>0</v>
      </c>
      <c r="AX326" s="287">
        <f t="shared" si="151"/>
        <v>0</v>
      </c>
      <c r="AY326" s="287">
        <f t="shared" si="152"/>
        <v>0</v>
      </c>
      <c r="AZ326" s="337"/>
      <c r="BA326" s="287"/>
      <c r="BB326" s="287"/>
      <c r="BC326" s="287"/>
      <c r="BD326" s="288"/>
      <c r="BE326" s="287">
        <f t="shared" si="153"/>
        <v>0</v>
      </c>
      <c r="BF326" s="287">
        <f t="shared" si="139"/>
        <v>0</v>
      </c>
      <c r="BG326" s="287">
        <f t="shared" si="140"/>
        <v>0</v>
      </c>
      <c r="BH326" s="287">
        <f t="shared" si="141"/>
        <v>0</v>
      </c>
      <c r="DJ326" s="338"/>
    </row>
    <row r="327" spans="1:114" ht="12.75" customHeight="1" outlineLevel="1" x14ac:dyDescent="0.25">
      <c r="A327" s="328" t="str">
        <f t="shared" si="142"/>
        <v>Hotel NameFeb-24</v>
      </c>
      <c r="B327" s="328" t="str">
        <f t="shared" si="143"/>
        <v>Hotel Name45342</v>
      </c>
      <c r="C327" s="329" t="s">
        <v>183</v>
      </c>
      <c r="D327" s="330" t="str">
        <f t="shared" si="144"/>
        <v>Feb-24</v>
      </c>
      <c r="E327" s="330" t="s">
        <v>54</v>
      </c>
      <c r="F327" s="330">
        <v>45342</v>
      </c>
      <c r="G327" s="331">
        <f t="shared" si="145"/>
        <v>3</v>
      </c>
      <c r="H327" s="287"/>
      <c r="I327" s="287"/>
      <c r="J327" s="287"/>
      <c r="K327" s="288">
        <f t="shared" si="130"/>
        <v>0</v>
      </c>
      <c r="L327" s="287"/>
      <c r="M327" s="287"/>
      <c r="N327" s="287"/>
      <c r="O327" s="288">
        <f t="shared" si="134"/>
        <v>0</v>
      </c>
      <c r="P327" s="332" t="str">
        <f>IF(ISERROR(K327/VLOOKUP(C327,$W$1:$X$1,2,0)),"",K327/VLOOKUP(C327,$W$1:$X$1,2,0))</f>
        <v/>
      </c>
      <c r="Q327" s="332" t="str">
        <f>IF(ISERROR(O327/VLOOKUP(C327,$W$1:$X$1,2,0)),"",O327/VLOOKUP(C327,$W$1:$X$1,2,0))</f>
        <v/>
      </c>
      <c r="R327" s="287" t="s">
        <v>75</v>
      </c>
      <c r="S327" s="287">
        <f t="shared" si="127"/>
        <v>0</v>
      </c>
      <c r="T327" s="332" t="e">
        <f>(O327+S327)/VLOOKUP(C327,$W$1:$X$1,2,0)</f>
        <v>#N/A</v>
      </c>
      <c r="U327" s="287" t="s">
        <v>75</v>
      </c>
      <c r="V327" s="333" t="b">
        <f t="shared" si="146"/>
        <v>1</v>
      </c>
      <c r="W327" s="334">
        <f t="shared" si="131"/>
        <v>0</v>
      </c>
      <c r="X327" s="334">
        <f t="shared" si="132"/>
        <v>0</v>
      </c>
      <c r="Y327" s="326"/>
      <c r="Z327" s="336"/>
      <c r="AB327" s="287">
        <f t="shared" si="135"/>
        <v>0</v>
      </c>
      <c r="AC327" s="287">
        <f t="shared" si="136"/>
        <v>0</v>
      </c>
      <c r="AD327" s="287">
        <f t="shared" si="137"/>
        <v>0</v>
      </c>
      <c r="AE327" s="287">
        <f t="shared" si="138"/>
        <v>0</v>
      </c>
      <c r="AF327" s="287"/>
      <c r="AG327" s="287"/>
      <c r="AH327" s="287"/>
      <c r="AI327" s="287"/>
      <c r="AJ327" s="288">
        <f t="shared" si="147"/>
        <v>0</v>
      </c>
      <c r="AK327" s="287"/>
      <c r="AL327" s="287"/>
      <c r="AM327" s="287"/>
      <c r="AN327" s="288">
        <f t="shared" si="148"/>
        <v>0</v>
      </c>
      <c r="AO327" s="332" t="str">
        <f>IF(ISERROR(AJ327/VLOOKUP(C327,$W$1:$X$1,2,0)),"",AJ327/VLOOKUP(C327,$W$1:$X$1,2,0))</f>
        <v/>
      </c>
      <c r="AP327" s="332" t="str">
        <f>IF(ISERROR(AN327/VLOOKUP(C327,$W$1:$X$1,2,0)),"",AN327/VLOOKUP(C327,$W$1:$X$1,2,0))</f>
        <v/>
      </c>
      <c r="AR327" s="287"/>
      <c r="AS327" s="287"/>
      <c r="AT327" s="287"/>
      <c r="AU327" s="288"/>
      <c r="AV327" s="287">
        <f t="shared" si="149"/>
        <v>0</v>
      </c>
      <c r="AW327" s="287">
        <f t="shared" si="150"/>
        <v>0</v>
      </c>
      <c r="AX327" s="287">
        <f t="shared" si="151"/>
        <v>0</v>
      </c>
      <c r="AY327" s="287">
        <f t="shared" si="152"/>
        <v>0</v>
      </c>
      <c r="AZ327" s="337"/>
      <c r="BA327" s="287"/>
      <c r="BB327" s="287"/>
      <c r="BC327" s="287"/>
      <c r="BD327" s="288"/>
      <c r="BE327" s="287">
        <f t="shared" si="153"/>
        <v>0</v>
      </c>
      <c r="BF327" s="287">
        <f t="shared" si="139"/>
        <v>0</v>
      </c>
      <c r="BG327" s="287">
        <f t="shared" si="140"/>
        <v>0</v>
      </c>
      <c r="BH327" s="287">
        <f t="shared" si="141"/>
        <v>0</v>
      </c>
      <c r="DJ327" s="338"/>
    </row>
    <row r="328" spans="1:114" ht="12.75" customHeight="1" outlineLevel="1" x14ac:dyDescent="0.25">
      <c r="A328" s="328" t="str">
        <f t="shared" si="142"/>
        <v>Hotel NameFeb-24</v>
      </c>
      <c r="B328" s="328" t="str">
        <f t="shared" si="143"/>
        <v>Hotel Name45343</v>
      </c>
      <c r="C328" s="329" t="s">
        <v>183</v>
      </c>
      <c r="D328" s="330" t="str">
        <f t="shared" si="144"/>
        <v>Feb-24</v>
      </c>
      <c r="E328" s="330" t="s">
        <v>54</v>
      </c>
      <c r="F328" s="330">
        <v>45343</v>
      </c>
      <c r="G328" s="331">
        <f t="shared" si="145"/>
        <v>4</v>
      </c>
      <c r="H328" s="287"/>
      <c r="I328" s="287"/>
      <c r="J328" s="287"/>
      <c r="K328" s="288">
        <f t="shared" si="130"/>
        <v>0</v>
      </c>
      <c r="L328" s="287"/>
      <c r="M328" s="287"/>
      <c r="N328" s="287"/>
      <c r="O328" s="288">
        <f t="shared" si="134"/>
        <v>0</v>
      </c>
      <c r="P328" s="332" t="str">
        <f>IF(ISERROR(K328/VLOOKUP(C328,$W$1:$X$1,2,0)),"",K328/VLOOKUP(C328,$W$1:$X$1,2,0))</f>
        <v/>
      </c>
      <c r="Q328" s="332" t="str">
        <f>IF(ISERROR(O328/VLOOKUP(C328,$W$1:$X$1,2,0)),"",O328/VLOOKUP(C328,$W$1:$X$1,2,0))</f>
        <v/>
      </c>
      <c r="R328" s="287" t="s">
        <v>75</v>
      </c>
      <c r="S328" s="287">
        <f t="shared" si="127"/>
        <v>0</v>
      </c>
      <c r="T328" s="332" t="e">
        <f>(O328+S328)/VLOOKUP(C328,$W$1:$X$1,2,0)</f>
        <v>#N/A</v>
      </c>
      <c r="U328" s="287" t="s">
        <v>75</v>
      </c>
      <c r="V328" s="333" t="b">
        <f t="shared" si="146"/>
        <v>1</v>
      </c>
      <c r="W328" s="334">
        <f t="shared" si="131"/>
        <v>0</v>
      </c>
      <c r="X328" s="334">
        <f t="shared" si="132"/>
        <v>0</v>
      </c>
      <c r="Y328" s="326"/>
      <c r="Z328" s="336"/>
      <c r="AB328" s="287">
        <f t="shared" si="135"/>
        <v>0</v>
      </c>
      <c r="AC328" s="287">
        <f t="shared" si="136"/>
        <v>0</v>
      </c>
      <c r="AD328" s="287">
        <f t="shared" si="137"/>
        <v>0</v>
      </c>
      <c r="AE328" s="287">
        <f t="shared" si="138"/>
        <v>0</v>
      </c>
      <c r="AF328" s="287"/>
      <c r="AG328" s="287"/>
      <c r="AH328" s="287"/>
      <c r="AI328" s="287"/>
      <c r="AJ328" s="288">
        <f t="shared" si="147"/>
        <v>0</v>
      </c>
      <c r="AK328" s="287"/>
      <c r="AL328" s="287"/>
      <c r="AM328" s="287"/>
      <c r="AN328" s="288">
        <f t="shared" si="148"/>
        <v>0</v>
      </c>
      <c r="AO328" s="332" t="str">
        <f>IF(ISERROR(AJ328/VLOOKUP(C328,$W$1:$X$1,2,0)),"",AJ328/VLOOKUP(C328,$W$1:$X$1,2,0))</f>
        <v/>
      </c>
      <c r="AP328" s="332" t="str">
        <f>IF(ISERROR(AN328/VLOOKUP(C328,$W$1:$X$1,2,0)),"",AN328/VLOOKUP(C328,$W$1:$X$1,2,0))</f>
        <v/>
      </c>
      <c r="AR328" s="287"/>
      <c r="AS328" s="287"/>
      <c r="AT328" s="287"/>
      <c r="AU328" s="288"/>
      <c r="AV328" s="287">
        <f t="shared" si="149"/>
        <v>0</v>
      </c>
      <c r="AW328" s="287">
        <f t="shared" si="150"/>
        <v>0</v>
      </c>
      <c r="AX328" s="287">
        <f t="shared" si="151"/>
        <v>0</v>
      </c>
      <c r="AY328" s="287">
        <f t="shared" si="152"/>
        <v>0</v>
      </c>
      <c r="AZ328" s="337"/>
      <c r="BA328" s="287"/>
      <c r="BB328" s="287"/>
      <c r="BC328" s="287"/>
      <c r="BD328" s="288"/>
      <c r="BE328" s="287">
        <f t="shared" si="153"/>
        <v>0</v>
      </c>
      <c r="BF328" s="287">
        <f t="shared" si="139"/>
        <v>0</v>
      </c>
      <c r="BG328" s="287">
        <f t="shared" si="140"/>
        <v>0</v>
      </c>
      <c r="BH328" s="287">
        <f t="shared" si="141"/>
        <v>0</v>
      </c>
      <c r="DJ328" s="338"/>
    </row>
    <row r="329" spans="1:114" ht="12.75" customHeight="1" outlineLevel="1" x14ac:dyDescent="0.25">
      <c r="A329" s="328" t="str">
        <f t="shared" si="142"/>
        <v>Hotel NameFeb-24</v>
      </c>
      <c r="B329" s="328" t="str">
        <f t="shared" si="143"/>
        <v>Hotel Name45344</v>
      </c>
      <c r="C329" s="329" t="s">
        <v>183</v>
      </c>
      <c r="D329" s="330" t="str">
        <f t="shared" si="144"/>
        <v>Feb-24</v>
      </c>
      <c r="E329" s="330" t="s">
        <v>54</v>
      </c>
      <c r="F329" s="330">
        <v>45344</v>
      </c>
      <c r="G329" s="331">
        <f t="shared" si="145"/>
        <v>5</v>
      </c>
      <c r="H329" s="287"/>
      <c r="I329" s="287"/>
      <c r="J329" s="287"/>
      <c r="K329" s="288">
        <f t="shared" si="130"/>
        <v>0</v>
      </c>
      <c r="L329" s="287"/>
      <c r="M329" s="287"/>
      <c r="N329" s="287"/>
      <c r="O329" s="288">
        <f t="shared" ref="O329:O366" si="154">SUM(L329:N329)-N329</f>
        <v>0</v>
      </c>
      <c r="P329" s="332" t="str">
        <f>IF(ISERROR(K329/VLOOKUP(C329,$W$1:$X$1,2,0)),"",K329/VLOOKUP(C329,$W$1:$X$1,2,0))</f>
        <v/>
      </c>
      <c r="Q329" s="332" t="str">
        <f>IF(ISERROR(O329/VLOOKUP(C329,$W$1:$X$1,2,0)),"",O329/VLOOKUP(C329,$W$1:$X$1,2,0))</f>
        <v/>
      </c>
      <c r="R329" s="287" t="s">
        <v>75</v>
      </c>
      <c r="S329" s="287">
        <f t="shared" si="127"/>
        <v>0</v>
      </c>
      <c r="T329" s="332" t="e">
        <f>(O329+S329)/VLOOKUP(C329,$W$1:$X$1,2,0)</f>
        <v>#N/A</v>
      </c>
      <c r="U329" s="287" t="s">
        <v>75</v>
      </c>
      <c r="V329" s="333" t="b">
        <f t="shared" si="146"/>
        <v>1</v>
      </c>
      <c r="W329" s="334">
        <f t="shared" si="131"/>
        <v>0</v>
      </c>
      <c r="X329" s="334">
        <f t="shared" si="132"/>
        <v>0</v>
      </c>
      <c r="Y329" s="326"/>
      <c r="Z329" s="336"/>
      <c r="AB329" s="287">
        <f t="shared" si="135"/>
        <v>0</v>
      </c>
      <c r="AC329" s="287">
        <f t="shared" si="136"/>
        <v>0</v>
      </c>
      <c r="AD329" s="287">
        <f t="shared" si="137"/>
        <v>0</v>
      </c>
      <c r="AE329" s="287">
        <f t="shared" si="138"/>
        <v>0</v>
      </c>
      <c r="AF329" s="287"/>
      <c r="AG329" s="287"/>
      <c r="AH329" s="287"/>
      <c r="AI329" s="287"/>
      <c r="AJ329" s="288">
        <f t="shared" si="147"/>
        <v>0</v>
      </c>
      <c r="AK329" s="287"/>
      <c r="AL329" s="287"/>
      <c r="AM329" s="287"/>
      <c r="AN329" s="288">
        <f t="shared" si="148"/>
        <v>0</v>
      </c>
      <c r="AO329" s="332" t="str">
        <f>IF(ISERROR(AJ329/VLOOKUP(C329,$W$1:$X$1,2,0)),"",AJ329/VLOOKUP(C329,$W$1:$X$1,2,0))</f>
        <v/>
      </c>
      <c r="AP329" s="332" t="str">
        <f>IF(ISERROR(AN329/VLOOKUP(C329,$W$1:$X$1,2,0)),"",AN329/VLOOKUP(C329,$W$1:$X$1,2,0))</f>
        <v/>
      </c>
      <c r="AR329" s="287"/>
      <c r="AS329" s="287"/>
      <c r="AT329" s="287"/>
      <c r="AU329" s="288"/>
      <c r="AV329" s="287">
        <f t="shared" si="149"/>
        <v>0</v>
      </c>
      <c r="AW329" s="287">
        <f t="shared" si="150"/>
        <v>0</v>
      </c>
      <c r="AX329" s="287">
        <f t="shared" si="151"/>
        <v>0</v>
      </c>
      <c r="AY329" s="287">
        <f t="shared" si="152"/>
        <v>0</v>
      </c>
      <c r="AZ329" s="337"/>
      <c r="BA329" s="287"/>
      <c r="BB329" s="287"/>
      <c r="BC329" s="287"/>
      <c r="BD329" s="288"/>
      <c r="BE329" s="287">
        <f t="shared" si="153"/>
        <v>0</v>
      </c>
      <c r="BF329" s="287">
        <f t="shared" si="139"/>
        <v>0</v>
      </c>
      <c r="BG329" s="287">
        <f t="shared" si="140"/>
        <v>0</v>
      </c>
      <c r="BH329" s="287">
        <f t="shared" si="141"/>
        <v>0</v>
      </c>
      <c r="DJ329" s="338"/>
    </row>
    <row r="330" spans="1:114" ht="12.75" customHeight="1" outlineLevel="1" x14ac:dyDescent="0.25">
      <c r="A330" s="328" t="str">
        <f t="shared" si="142"/>
        <v>Hotel NameFeb-24</v>
      </c>
      <c r="B330" s="328" t="str">
        <f t="shared" si="143"/>
        <v>Hotel Name45345</v>
      </c>
      <c r="C330" s="329" t="s">
        <v>183</v>
      </c>
      <c r="D330" s="330" t="str">
        <f t="shared" si="144"/>
        <v>Feb-24</v>
      </c>
      <c r="E330" s="330" t="s">
        <v>54</v>
      </c>
      <c r="F330" s="330">
        <v>45345</v>
      </c>
      <c r="G330" s="331">
        <f t="shared" si="145"/>
        <v>6</v>
      </c>
      <c r="H330" s="287"/>
      <c r="I330" s="287"/>
      <c r="J330" s="287"/>
      <c r="K330" s="288">
        <f t="shared" si="130"/>
        <v>0</v>
      </c>
      <c r="L330" s="287"/>
      <c r="M330" s="287"/>
      <c r="N330" s="287"/>
      <c r="O330" s="288">
        <f t="shared" si="154"/>
        <v>0</v>
      </c>
      <c r="P330" s="332" t="str">
        <f>IF(ISERROR(K330/VLOOKUP(C330,$W$1:$X$1,2,0)),"",K330/VLOOKUP(C330,$W$1:$X$1,2,0))</f>
        <v/>
      </c>
      <c r="Q330" s="332" t="str">
        <f>IF(ISERROR(O330/VLOOKUP(C330,$W$1:$X$1,2,0)),"",O330/VLOOKUP(C330,$W$1:$X$1,2,0))</f>
        <v/>
      </c>
      <c r="R330" s="287" t="s">
        <v>75</v>
      </c>
      <c r="S330" s="287">
        <f t="shared" si="127"/>
        <v>0</v>
      </c>
      <c r="T330" s="332" t="e">
        <f>(O330+S330)/VLOOKUP(C330,$W$1:$X$1,2,0)</f>
        <v>#N/A</v>
      </c>
      <c r="U330" s="287" t="s">
        <v>75</v>
      </c>
      <c r="V330" s="333" t="b">
        <f t="shared" si="146"/>
        <v>1</v>
      </c>
      <c r="W330" s="334">
        <f t="shared" si="131"/>
        <v>0</v>
      </c>
      <c r="X330" s="334">
        <f t="shared" si="132"/>
        <v>0</v>
      </c>
      <c r="Y330" s="326"/>
      <c r="Z330" s="336"/>
      <c r="AB330" s="287">
        <f t="shared" si="135"/>
        <v>0</v>
      </c>
      <c r="AC330" s="287">
        <f t="shared" si="136"/>
        <v>0</v>
      </c>
      <c r="AD330" s="287">
        <f t="shared" si="137"/>
        <v>0</v>
      </c>
      <c r="AE330" s="287">
        <f t="shared" si="138"/>
        <v>0</v>
      </c>
      <c r="AF330" s="287"/>
      <c r="AG330" s="287"/>
      <c r="AH330" s="287"/>
      <c r="AI330" s="287"/>
      <c r="AJ330" s="288">
        <f t="shared" si="147"/>
        <v>0</v>
      </c>
      <c r="AK330" s="287"/>
      <c r="AL330" s="287"/>
      <c r="AM330" s="287"/>
      <c r="AN330" s="288">
        <f t="shared" si="148"/>
        <v>0</v>
      </c>
      <c r="AO330" s="332" t="str">
        <f>IF(ISERROR(AJ330/VLOOKUP(C330,$W$1:$X$1,2,0)),"",AJ330/VLOOKUP(C330,$W$1:$X$1,2,0))</f>
        <v/>
      </c>
      <c r="AP330" s="332" t="str">
        <f>IF(ISERROR(AN330/VLOOKUP(C330,$W$1:$X$1,2,0)),"",AN330/VLOOKUP(C330,$W$1:$X$1,2,0))</f>
        <v/>
      </c>
      <c r="AR330" s="287"/>
      <c r="AS330" s="287"/>
      <c r="AT330" s="287"/>
      <c r="AU330" s="288"/>
      <c r="AV330" s="287">
        <f t="shared" si="149"/>
        <v>0</v>
      </c>
      <c r="AW330" s="287">
        <f t="shared" si="150"/>
        <v>0</v>
      </c>
      <c r="AX330" s="287">
        <f t="shared" si="151"/>
        <v>0</v>
      </c>
      <c r="AY330" s="287">
        <f t="shared" si="152"/>
        <v>0</v>
      </c>
      <c r="AZ330" s="337"/>
      <c r="BA330" s="287"/>
      <c r="BB330" s="287"/>
      <c r="BC330" s="287"/>
      <c r="BD330" s="288"/>
      <c r="BE330" s="287">
        <f t="shared" si="153"/>
        <v>0</v>
      </c>
      <c r="BF330" s="287">
        <f t="shared" si="139"/>
        <v>0</v>
      </c>
      <c r="BG330" s="287">
        <f t="shared" si="140"/>
        <v>0</v>
      </c>
      <c r="BH330" s="287">
        <f t="shared" si="141"/>
        <v>0</v>
      </c>
      <c r="DJ330" s="338"/>
    </row>
    <row r="331" spans="1:114" ht="12.75" customHeight="1" outlineLevel="1" x14ac:dyDescent="0.25">
      <c r="A331" s="328" t="str">
        <f t="shared" si="142"/>
        <v>Hotel NameFeb-24</v>
      </c>
      <c r="B331" s="328" t="str">
        <f t="shared" si="143"/>
        <v>Hotel Name45346</v>
      </c>
      <c r="C331" s="329" t="s">
        <v>183</v>
      </c>
      <c r="D331" s="330" t="str">
        <f t="shared" si="144"/>
        <v>Feb-24</v>
      </c>
      <c r="E331" s="330" t="s">
        <v>54</v>
      </c>
      <c r="F331" s="330">
        <v>45346</v>
      </c>
      <c r="G331" s="331">
        <f t="shared" si="145"/>
        <v>7</v>
      </c>
      <c r="H331" s="287"/>
      <c r="I331" s="287"/>
      <c r="J331" s="287"/>
      <c r="K331" s="288">
        <f t="shared" si="130"/>
        <v>0</v>
      </c>
      <c r="L331" s="287"/>
      <c r="M331" s="287"/>
      <c r="N331" s="287"/>
      <c r="O331" s="288">
        <f t="shared" si="154"/>
        <v>0</v>
      </c>
      <c r="P331" s="332" t="str">
        <f>IF(ISERROR(K331/VLOOKUP(C331,$W$1:$X$1,2,0)),"",K331/VLOOKUP(C331,$W$1:$X$1,2,0))</f>
        <v/>
      </c>
      <c r="Q331" s="332" t="str">
        <f>IF(ISERROR(O331/VLOOKUP(C331,$W$1:$X$1,2,0)),"",O331/VLOOKUP(C331,$W$1:$X$1,2,0))</f>
        <v/>
      </c>
      <c r="R331" s="287" t="s">
        <v>75</v>
      </c>
      <c r="S331" s="287">
        <f t="shared" si="127"/>
        <v>0</v>
      </c>
      <c r="T331" s="332" t="e">
        <f>(O331+S331)/VLOOKUP(C331,$W$1:$X$1,2,0)</f>
        <v>#N/A</v>
      </c>
      <c r="U331" s="287" t="s">
        <v>75</v>
      </c>
      <c r="V331" s="333" t="b">
        <f t="shared" si="146"/>
        <v>1</v>
      </c>
      <c r="W331" s="334">
        <f t="shared" si="131"/>
        <v>0</v>
      </c>
      <c r="X331" s="334">
        <f t="shared" si="132"/>
        <v>0</v>
      </c>
      <c r="Y331" s="326"/>
      <c r="Z331" s="336"/>
      <c r="AB331" s="287">
        <f t="shared" si="135"/>
        <v>0</v>
      </c>
      <c r="AC331" s="287">
        <f t="shared" si="136"/>
        <v>0</v>
      </c>
      <c r="AD331" s="287">
        <f t="shared" si="137"/>
        <v>0</v>
      </c>
      <c r="AE331" s="287">
        <f t="shared" si="138"/>
        <v>0</v>
      </c>
      <c r="AF331" s="287"/>
      <c r="AG331" s="287"/>
      <c r="AH331" s="287"/>
      <c r="AI331" s="287"/>
      <c r="AJ331" s="288">
        <f t="shared" si="147"/>
        <v>0</v>
      </c>
      <c r="AK331" s="287"/>
      <c r="AL331" s="287"/>
      <c r="AM331" s="287"/>
      <c r="AN331" s="288">
        <f t="shared" si="148"/>
        <v>0</v>
      </c>
      <c r="AO331" s="332" t="str">
        <f>IF(ISERROR(AJ331/VLOOKUP(C331,$W$1:$X$1,2,0)),"",AJ331/VLOOKUP(C331,$W$1:$X$1,2,0))</f>
        <v/>
      </c>
      <c r="AP331" s="332" t="str">
        <f>IF(ISERROR(AN331/VLOOKUP(C331,$W$1:$X$1,2,0)),"",AN331/VLOOKUP(C331,$W$1:$X$1,2,0))</f>
        <v/>
      </c>
      <c r="AR331" s="287"/>
      <c r="AS331" s="287"/>
      <c r="AT331" s="287"/>
      <c r="AU331" s="288"/>
      <c r="AV331" s="287">
        <f t="shared" si="149"/>
        <v>0</v>
      </c>
      <c r="AW331" s="287">
        <f t="shared" si="150"/>
        <v>0</v>
      </c>
      <c r="AX331" s="287">
        <f t="shared" si="151"/>
        <v>0</v>
      </c>
      <c r="AY331" s="287">
        <f t="shared" si="152"/>
        <v>0</v>
      </c>
      <c r="AZ331" s="337"/>
      <c r="BA331" s="287"/>
      <c r="BB331" s="287"/>
      <c r="BC331" s="287"/>
      <c r="BD331" s="288"/>
      <c r="BE331" s="287">
        <f t="shared" si="153"/>
        <v>0</v>
      </c>
      <c r="BF331" s="287">
        <f t="shared" si="139"/>
        <v>0</v>
      </c>
      <c r="BG331" s="287">
        <f t="shared" si="140"/>
        <v>0</v>
      </c>
      <c r="BH331" s="287">
        <f t="shared" si="141"/>
        <v>0</v>
      </c>
      <c r="DJ331" s="338"/>
    </row>
    <row r="332" spans="1:114" ht="12.75" customHeight="1" outlineLevel="1" x14ac:dyDescent="0.25">
      <c r="A332" s="328" t="str">
        <f t="shared" si="142"/>
        <v>Hotel NameFeb-24</v>
      </c>
      <c r="B332" s="328" t="str">
        <f t="shared" si="143"/>
        <v>Hotel Name45347</v>
      </c>
      <c r="C332" s="329" t="s">
        <v>183</v>
      </c>
      <c r="D332" s="330" t="str">
        <f t="shared" si="144"/>
        <v>Feb-24</v>
      </c>
      <c r="E332" s="330" t="s">
        <v>54</v>
      </c>
      <c r="F332" s="330">
        <v>45347</v>
      </c>
      <c r="G332" s="331">
        <f t="shared" si="145"/>
        <v>1</v>
      </c>
      <c r="H332" s="287"/>
      <c r="I332" s="287"/>
      <c r="J332" s="287"/>
      <c r="K332" s="288">
        <f t="shared" si="130"/>
        <v>0</v>
      </c>
      <c r="L332" s="287"/>
      <c r="M332" s="287"/>
      <c r="N332" s="287"/>
      <c r="O332" s="288">
        <f t="shared" si="154"/>
        <v>0</v>
      </c>
      <c r="P332" s="332" t="str">
        <f>IF(ISERROR(K332/VLOOKUP(C332,$W$1:$X$1,2,0)),"",K332/VLOOKUP(C332,$W$1:$X$1,2,0))</f>
        <v/>
      </c>
      <c r="Q332" s="332" t="str">
        <f>IF(ISERROR(O332/VLOOKUP(C332,$W$1:$X$1,2,0)),"",O332/VLOOKUP(C332,$W$1:$X$1,2,0))</f>
        <v/>
      </c>
      <c r="R332" s="287" t="s">
        <v>75</v>
      </c>
      <c r="S332" s="287">
        <f t="shared" si="127"/>
        <v>0</v>
      </c>
      <c r="T332" s="332" t="e">
        <f>(O332+S332)/VLOOKUP(C332,$W$1:$X$1,2,0)</f>
        <v>#N/A</v>
      </c>
      <c r="U332" s="287" t="s">
        <v>75</v>
      </c>
      <c r="V332" s="333" t="b">
        <f t="shared" si="146"/>
        <v>1</v>
      </c>
      <c r="W332" s="334">
        <f t="shared" si="131"/>
        <v>0</v>
      </c>
      <c r="X332" s="334">
        <f t="shared" si="132"/>
        <v>0</v>
      </c>
      <c r="Y332" s="326"/>
      <c r="Z332" s="336"/>
      <c r="AB332" s="287">
        <f t="shared" si="135"/>
        <v>0</v>
      </c>
      <c r="AC332" s="287">
        <f t="shared" si="136"/>
        <v>0</v>
      </c>
      <c r="AD332" s="287">
        <f t="shared" si="137"/>
        <v>0</v>
      </c>
      <c r="AE332" s="287">
        <f t="shared" si="138"/>
        <v>0</v>
      </c>
      <c r="AF332" s="287"/>
      <c r="AG332" s="287"/>
      <c r="AH332" s="287"/>
      <c r="AI332" s="287"/>
      <c r="AJ332" s="288">
        <f t="shared" si="147"/>
        <v>0</v>
      </c>
      <c r="AK332" s="287"/>
      <c r="AL332" s="287"/>
      <c r="AM332" s="287"/>
      <c r="AN332" s="288">
        <f t="shared" si="148"/>
        <v>0</v>
      </c>
      <c r="AO332" s="332" t="str">
        <f>IF(ISERROR(AJ332/VLOOKUP(C332,$W$1:$X$1,2,0)),"",AJ332/VLOOKUP(C332,$W$1:$X$1,2,0))</f>
        <v/>
      </c>
      <c r="AP332" s="332" t="str">
        <f>IF(ISERROR(AN332/VLOOKUP(C332,$W$1:$X$1,2,0)),"",AN332/VLOOKUP(C332,$W$1:$X$1,2,0))</f>
        <v/>
      </c>
      <c r="AR332" s="287"/>
      <c r="AS332" s="287"/>
      <c r="AT332" s="287"/>
      <c r="AU332" s="288"/>
      <c r="AV332" s="287">
        <f t="shared" si="149"/>
        <v>0</v>
      </c>
      <c r="AW332" s="287">
        <f t="shared" si="150"/>
        <v>0</v>
      </c>
      <c r="AX332" s="287">
        <f t="shared" si="151"/>
        <v>0</v>
      </c>
      <c r="AY332" s="287">
        <f t="shared" si="152"/>
        <v>0</v>
      </c>
      <c r="AZ332" s="337"/>
      <c r="BA332" s="287"/>
      <c r="BB332" s="287"/>
      <c r="BC332" s="287"/>
      <c r="BD332" s="288"/>
      <c r="BE332" s="287">
        <f t="shared" si="153"/>
        <v>0</v>
      </c>
      <c r="BF332" s="287">
        <f t="shared" si="139"/>
        <v>0</v>
      </c>
      <c r="BG332" s="287">
        <f t="shared" si="140"/>
        <v>0</v>
      </c>
      <c r="BH332" s="287">
        <f t="shared" si="141"/>
        <v>0</v>
      </c>
      <c r="DJ332" s="338"/>
    </row>
    <row r="333" spans="1:114" ht="12.75" customHeight="1" outlineLevel="1" x14ac:dyDescent="0.25">
      <c r="A333" s="328" t="str">
        <f t="shared" si="142"/>
        <v>Hotel NameFeb-24</v>
      </c>
      <c r="B333" s="328" t="str">
        <f t="shared" si="143"/>
        <v>Hotel Name45348</v>
      </c>
      <c r="C333" s="329" t="s">
        <v>183</v>
      </c>
      <c r="D333" s="330" t="str">
        <f t="shared" si="144"/>
        <v>Feb-24</v>
      </c>
      <c r="E333" s="330" t="s">
        <v>54</v>
      </c>
      <c r="F333" s="330">
        <v>45348</v>
      </c>
      <c r="G333" s="331">
        <f t="shared" si="145"/>
        <v>2</v>
      </c>
      <c r="H333" s="287"/>
      <c r="I333" s="287"/>
      <c r="J333" s="287"/>
      <c r="K333" s="288">
        <f t="shared" si="130"/>
        <v>0</v>
      </c>
      <c r="L333" s="287"/>
      <c r="M333" s="287"/>
      <c r="N333" s="287"/>
      <c r="O333" s="288">
        <f t="shared" si="154"/>
        <v>0</v>
      </c>
      <c r="P333" s="332" t="str">
        <f>IF(ISERROR(K333/VLOOKUP(C333,$W$1:$X$1,2,0)),"",K333/VLOOKUP(C333,$W$1:$X$1,2,0))</f>
        <v/>
      </c>
      <c r="Q333" s="332" t="str">
        <f>IF(ISERROR(O333/VLOOKUP(C333,$W$1:$X$1,2,0)),"",O333/VLOOKUP(C333,$W$1:$X$1,2,0))</f>
        <v/>
      </c>
      <c r="R333" s="287" t="s">
        <v>75</v>
      </c>
      <c r="S333" s="287">
        <f t="shared" si="127"/>
        <v>0</v>
      </c>
      <c r="T333" s="332" t="e">
        <f>(O333+S333)/VLOOKUP(C333,$W$1:$X$1,2,0)</f>
        <v>#N/A</v>
      </c>
      <c r="U333" s="287" t="s">
        <v>75</v>
      </c>
      <c r="V333" s="333" t="b">
        <f t="shared" si="146"/>
        <v>1</v>
      </c>
      <c r="W333" s="334">
        <f t="shared" si="131"/>
        <v>0</v>
      </c>
      <c r="X333" s="334">
        <f t="shared" si="132"/>
        <v>0</v>
      </c>
      <c r="Y333" s="326"/>
      <c r="Z333" s="336"/>
      <c r="AB333" s="287">
        <f t="shared" si="135"/>
        <v>0</v>
      </c>
      <c r="AC333" s="287">
        <f t="shared" si="136"/>
        <v>0</v>
      </c>
      <c r="AD333" s="287">
        <f t="shared" si="137"/>
        <v>0</v>
      </c>
      <c r="AE333" s="287">
        <f t="shared" si="138"/>
        <v>0</v>
      </c>
      <c r="AF333" s="287"/>
      <c r="AG333" s="287"/>
      <c r="AH333" s="287"/>
      <c r="AI333" s="287"/>
      <c r="AJ333" s="288">
        <f t="shared" si="147"/>
        <v>0</v>
      </c>
      <c r="AK333" s="287"/>
      <c r="AL333" s="287"/>
      <c r="AM333" s="287"/>
      <c r="AN333" s="288">
        <f t="shared" si="148"/>
        <v>0</v>
      </c>
      <c r="AO333" s="332" t="str">
        <f>IF(ISERROR(AJ333/VLOOKUP(C333,$W$1:$X$1,2,0)),"",AJ333/VLOOKUP(C333,$W$1:$X$1,2,0))</f>
        <v/>
      </c>
      <c r="AP333" s="332" t="str">
        <f>IF(ISERROR(AN333/VLOOKUP(C333,$W$1:$X$1,2,0)),"",AN333/VLOOKUP(C333,$W$1:$X$1,2,0))</f>
        <v/>
      </c>
      <c r="AR333" s="287"/>
      <c r="AS333" s="287"/>
      <c r="AT333" s="287"/>
      <c r="AU333" s="288"/>
      <c r="AV333" s="287">
        <f t="shared" si="149"/>
        <v>0</v>
      </c>
      <c r="AW333" s="287">
        <f t="shared" si="150"/>
        <v>0</v>
      </c>
      <c r="AX333" s="287">
        <f t="shared" si="151"/>
        <v>0</v>
      </c>
      <c r="AY333" s="287">
        <f t="shared" si="152"/>
        <v>0</v>
      </c>
      <c r="AZ333" s="337"/>
      <c r="BA333" s="287"/>
      <c r="BB333" s="287"/>
      <c r="BC333" s="287"/>
      <c r="BD333" s="288"/>
      <c r="BE333" s="287">
        <f t="shared" si="153"/>
        <v>0</v>
      </c>
      <c r="BF333" s="287">
        <f t="shared" si="139"/>
        <v>0</v>
      </c>
      <c r="BG333" s="287">
        <f t="shared" si="140"/>
        <v>0</v>
      </c>
      <c r="BH333" s="287">
        <f t="shared" si="141"/>
        <v>0</v>
      </c>
      <c r="DJ333" s="338"/>
    </row>
    <row r="334" spans="1:114" ht="12.75" customHeight="1" outlineLevel="1" x14ac:dyDescent="0.25">
      <c r="A334" s="328" t="str">
        <f t="shared" si="142"/>
        <v>Hotel NameFeb-24</v>
      </c>
      <c r="B334" s="328" t="str">
        <f t="shared" si="143"/>
        <v>Hotel Name45349</v>
      </c>
      <c r="C334" s="329" t="s">
        <v>183</v>
      </c>
      <c r="D334" s="330" t="str">
        <f t="shared" si="144"/>
        <v>Feb-24</v>
      </c>
      <c r="E334" s="330" t="s">
        <v>54</v>
      </c>
      <c r="F334" s="330">
        <v>45349</v>
      </c>
      <c r="G334" s="331">
        <f t="shared" si="145"/>
        <v>3</v>
      </c>
      <c r="H334" s="287"/>
      <c r="I334" s="287"/>
      <c r="J334" s="287"/>
      <c r="K334" s="288">
        <f t="shared" si="130"/>
        <v>0</v>
      </c>
      <c r="L334" s="287"/>
      <c r="M334" s="287"/>
      <c r="N334" s="287"/>
      <c r="O334" s="288">
        <f t="shared" si="154"/>
        <v>0</v>
      </c>
      <c r="P334" s="332" t="str">
        <f>IF(ISERROR(K334/VLOOKUP(C334,$W$1:$X$1,2,0)),"",K334/VLOOKUP(C334,$W$1:$X$1,2,0))</f>
        <v/>
      </c>
      <c r="Q334" s="332" t="str">
        <f>IF(ISERROR(O334/VLOOKUP(C334,$W$1:$X$1,2,0)),"",O334/VLOOKUP(C334,$W$1:$X$1,2,0))</f>
        <v/>
      </c>
      <c r="R334" s="287" t="s">
        <v>75</v>
      </c>
      <c r="S334" s="287">
        <f t="shared" si="127"/>
        <v>0</v>
      </c>
      <c r="T334" s="332" t="e">
        <f>(O334+S334)/VLOOKUP(C334,$W$1:$X$1,2,0)</f>
        <v>#N/A</v>
      </c>
      <c r="U334" s="287" t="s">
        <v>75</v>
      </c>
      <c r="V334" s="333" t="b">
        <f t="shared" si="146"/>
        <v>1</v>
      </c>
      <c r="W334" s="334">
        <f t="shared" si="131"/>
        <v>0</v>
      </c>
      <c r="X334" s="334">
        <f t="shared" si="132"/>
        <v>0</v>
      </c>
      <c r="Y334" s="326"/>
      <c r="Z334" s="336"/>
      <c r="AB334" s="287">
        <f t="shared" si="135"/>
        <v>0</v>
      </c>
      <c r="AC334" s="287">
        <f t="shared" si="136"/>
        <v>0</v>
      </c>
      <c r="AD334" s="287">
        <f t="shared" si="137"/>
        <v>0</v>
      </c>
      <c r="AE334" s="287">
        <f t="shared" si="138"/>
        <v>0</v>
      </c>
      <c r="AF334" s="287"/>
      <c r="AG334" s="287"/>
      <c r="AH334" s="287"/>
      <c r="AI334" s="287"/>
      <c r="AJ334" s="288">
        <f t="shared" si="147"/>
        <v>0</v>
      </c>
      <c r="AK334" s="287"/>
      <c r="AL334" s="287"/>
      <c r="AM334" s="287"/>
      <c r="AN334" s="288">
        <f t="shared" si="148"/>
        <v>0</v>
      </c>
      <c r="AO334" s="332" t="str">
        <f>IF(ISERROR(AJ334/VLOOKUP(C334,$W$1:$X$1,2,0)),"",AJ334/VLOOKUP(C334,$W$1:$X$1,2,0))</f>
        <v/>
      </c>
      <c r="AP334" s="332" t="str">
        <f>IF(ISERROR(AN334/VLOOKUP(C334,$W$1:$X$1,2,0)),"",AN334/VLOOKUP(C334,$W$1:$X$1,2,0))</f>
        <v/>
      </c>
      <c r="AR334" s="287"/>
      <c r="AS334" s="287"/>
      <c r="AT334" s="287"/>
      <c r="AU334" s="288"/>
      <c r="AV334" s="287">
        <f t="shared" si="149"/>
        <v>0</v>
      </c>
      <c r="AW334" s="287">
        <f t="shared" si="150"/>
        <v>0</v>
      </c>
      <c r="AX334" s="287">
        <f t="shared" si="151"/>
        <v>0</v>
      </c>
      <c r="AY334" s="287">
        <f t="shared" si="152"/>
        <v>0</v>
      </c>
      <c r="AZ334" s="337"/>
      <c r="BA334" s="287"/>
      <c r="BB334" s="287"/>
      <c r="BC334" s="287"/>
      <c r="BD334" s="288"/>
      <c r="BE334" s="287">
        <f t="shared" si="153"/>
        <v>0</v>
      </c>
      <c r="BF334" s="287">
        <f t="shared" si="139"/>
        <v>0</v>
      </c>
      <c r="BG334" s="287">
        <f t="shared" si="140"/>
        <v>0</v>
      </c>
      <c r="BH334" s="287">
        <f t="shared" si="141"/>
        <v>0</v>
      </c>
      <c r="DJ334" s="338"/>
    </row>
    <row r="335" spans="1:114" ht="12.75" customHeight="1" outlineLevel="1" x14ac:dyDescent="0.25">
      <c r="A335" s="328" t="str">
        <f t="shared" si="142"/>
        <v>Hotel NameFeb-24</v>
      </c>
      <c r="B335" s="328" t="str">
        <f t="shared" si="143"/>
        <v>Hotel Name45350</v>
      </c>
      <c r="C335" s="329" t="s">
        <v>183</v>
      </c>
      <c r="D335" s="330" t="str">
        <f t="shared" si="144"/>
        <v>Feb-24</v>
      </c>
      <c r="E335" s="330" t="s">
        <v>54</v>
      </c>
      <c r="F335" s="330">
        <v>45350</v>
      </c>
      <c r="G335" s="331">
        <f t="shared" si="145"/>
        <v>4</v>
      </c>
      <c r="H335" s="287"/>
      <c r="I335" s="287"/>
      <c r="J335" s="287"/>
      <c r="K335" s="288">
        <f t="shared" ref="K335:K352" si="155">SUM(H335:J335)-J335</f>
        <v>0</v>
      </c>
      <c r="L335" s="287"/>
      <c r="M335" s="287"/>
      <c r="N335" s="287"/>
      <c r="O335" s="288">
        <f t="shared" si="154"/>
        <v>0</v>
      </c>
      <c r="P335" s="332" t="str">
        <f>IF(ISERROR(K335/VLOOKUP(C335,$W$1:$X$1,2,0)),"",K335/VLOOKUP(C335,$W$1:$X$1,2,0))</f>
        <v/>
      </c>
      <c r="Q335" s="332" t="str">
        <f>IF(ISERROR(O335/VLOOKUP(C335,$W$1:$X$1,2,0)),"",O335/VLOOKUP(C335,$W$1:$X$1,2,0))</f>
        <v/>
      </c>
      <c r="R335" s="287" t="s">
        <v>75</v>
      </c>
      <c r="S335" s="287">
        <f t="shared" si="127"/>
        <v>0</v>
      </c>
      <c r="T335" s="332" t="e">
        <f>(O335+S335)/VLOOKUP(C335,$W$1:$X$1,2,0)</f>
        <v>#N/A</v>
      </c>
      <c r="U335" s="287" t="s">
        <v>75</v>
      </c>
      <c r="V335" s="333" t="b">
        <f t="shared" si="146"/>
        <v>1</v>
      </c>
      <c r="W335" s="334">
        <f t="shared" si="131"/>
        <v>0</v>
      </c>
      <c r="X335" s="334">
        <f t="shared" si="132"/>
        <v>0</v>
      </c>
      <c r="Y335" s="326"/>
      <c r="Z335" s="336"/>
      <c r="AB335" s="287">
        <f t="shared" si="135"/>
        <v>0</v>
      </c>
      <c r="AC335" s="287">
        <f t="shared" si="136"/>
        <v>0</v>
      </c>
      <c r="AD335" s="287">
        <f t="shared" si="137"/>
        <v>0</v>
      </c>
      <c r="AE335" s="287">
        <f t="shared" si="138"/>
        <v>0</v>
      </c>
      <c r="AF335" s="287"/>
      <c r="AG335" s="287"/>
      <c r="AH335" s="287"/>
      <c r="AI335" s="287"/>
      <c r="AJ335" s="288">
        <f t="shared" si="147"/>
        <v>0</v>
      </c>
      <c r="AK335" s="287"/>
      <c r="AL335" s="287"/>
      <c r="AM335" s="287"/>
      <c r="AN335" s="288">
        <f t="shared" si="148"/>
        <v>0</v>
      </c>
      <c r="AO335" s="332" t="str">
        <f>IF(ISERROR(AJ335/VLOOKUP(C335,$W$1:$X$1,2,0)),"",AJ335/VLOOKUP(C335,$W$1:$X$1,2,0))</f>
        <v/>
      </c>
      <c r="AP335" s="332" t="str">
        <f>IF(ISERROR(AN335/VLOOKUP(C335,$W$1:$X$1,2,0)),"",AN335/VLOOKUP(C335,$W$1:$X$1,2,0))</f>
        <v/>
      </c>
      <c r="AR335" s="287"/>
      <c r="AS335" s="287"/>
      <c r="AT335" s="287"/>
      <c r="AU335" s="288"/>
      <c r="AV335" s="287">
        <f t="shared" si="149"/>
        <v>0</v>
      </c>
      <c r="AW335" s="287">
        <f t="shared" si="150"/>
        <v>0</v>
      </c>
      <c r="AX335" s="287">
        <f t="shared" si="151"/>
        <v>0</v>
      </c>
      <c r="AY335" s="287">
        <f t="shared" si="152"/>
        <v>0</v>
      </c>
      <c r="AZ335" s="337"/>
      <c r="BA335" s="287"/>
      <c r="BB335" s="287"/>
      <c r="BC335" s="287"/>
      <c r="BD335" s="288"/>
      <c r="BE335" s="287">
        <f t="shared" si="153"/>
        <v>0</v>
      </c>
      <c r="BF335" s="287">
        <f t="shared" si="139"/>
        <v>0</v>
      </c>
      <c r="BG335" s="287">
        <f t="shared" si="140"/>
        <v>0</v>
      </c>
      <c r="BH335" s="287">
        <f t="shared" si="141"/>
        <v>0</v>
      </c>
      <c r="DJ335" s="338"/>
    </row>
    <row r="336" spans="1:114" ht="12.75" customHeight="1" outlineLevel="1" x14ac:dyDescent="0.25">
      <c r="A336" s="328" t="str">
        <f t="shared" si="142"/>
        <v>Hotel NameFeb-24</v>
      </c>
      <c r="B336" s="328" t="str">
        <f t="shared" si="143"/>
        <v>Hotel Name45351</v>
      </c>
      <c r="C336" s="329" t="s">
        <v>183</v>
      </c>
      <c r="D336" s="330" t="str">
        <f t="shared" si="144"/>
        <v>Feb-24</v>
      </c>
      <c r="E336" s="330" t="s">
        <v>54</v>
      </c>
      <c r="F336" s="330">
        <v>45351</v>
      </c>
      <c r="G336" s="331">
        <f t="shared" si="145"/>
        <v>5</v>
      </c>
      <c r="H336" s="287"/>
      <c r="I336" s="287"/>
      <c r="J336" s="287"/>
      <c r="K336" s="288">
        <f t="shared" si="155"/>
        <v>0</v>
      </c>
      <c r="L336" s="287"/>
      <c r="M336" s="287"/>
      <c r="N336" s="287"/>
      <c r="O336" s="288">
        <f t="shared" si="154"/>
        <v>0</v>
      </c>
      <c r="P336" s="332" t="str">
        <f>IF(ISERROR(K336/VLOOKUP(C336,$W$1:$X$1,2,0)),"",K336/VLOOKUP(C336,$W$1:$X$1,2,0))</f>
        <v/>
      </c>
      <c r="Q336" s="332" t="str">
        <f>IF(ISERROR(O336/VLOOKUP(C336,$W$1:$X$1,2,0)),"",O336/VLOOKUP(C336,$W$1:$X$1,2,0))</f>
        <v/>
      </c>
      <c r="R336" s="287" t="s">
        <v>75</v>
      </c>
      <c r="S336" s="287">
        <f t="shared" si="127"/>
        <v>0</v>
      </c>
      <c r="T336" s="332" t="e">
        <f>(O336+S336)/VLOOKUP(C336,$W$1:$X$1,2,0)</f>
        <v>#N/A</v>
      </c>
      <c r="U336" s="287" t="s">
        <v>75</v>
      </c>
      <c r="V336" s="333" t="b">
        <f t="shared" si="146"/>
        <v>1</v>
      </c>
      <c r="W336" s="334">
        <f t="shared" ref="W336:W366" si="156">ROUND(L336,0)</f>
        <v>0</v>
      </c>
      <c r="X336" s="334">
        <f t="shared" ref="X336:X366" si="157">ROUND(M336,0)</f>
        <v>0</v>
      </c>
      <c r="Y336" s="326"/>
      <c r="Z336" s="336"/>
      <c r="AB336" s="287">
        <f t="shared" si="135"/>
        <v>0</v>
      </c>
      <c r="AC336" s="287">
        <f t="shared" si="136"/>
        <v>0</v>
      </c>
      <c r="AD336" s="287">
        <f t="shared" si="137"/>
        <v>0</v>
      </c>
      <c r="AE336" s="287">
        <f t="shared" si="138"/>
        <v>0</v>
      </c>
      <c r="AF336" s="287"/>
      <c r="AG336" s="287"/>
      <c r="AH336" s="287"/>
      <c r="AI336" s="287"/>
      <c r="AJ336" s="288">
        <f t="shared" si="147"/>
        <v>0</v>
      </c>
      <c r="AK336" s="287"/>
      <c r="AL336" s="287"/>
      <c r="AM336" s="287"/>
      <c r="AN336" s="288">
        <f t="shared" si="148"/>
        <v>0</v>
      </c>
      <c r="AO336" s="332" t="str">
        <f>IF(ISERROR(AJ336/VLOOKUP(C336,$W$1:$X$1,2,0)),"",AJ336/VLOOKUP(C336,$W$1:$X$1,2,0))</f>
        <v/>
      </c>
      <c r="AP336" s="332" t="str">
        <f>IF(ISERROR(AN336/VLOOKUP(C336,$W$1:$X$1,2,0)),"",AN336/VLOOKUP(C336,$W$1:$X$1,2,0))</f>
        <v/>
      </c>
      <c r="AR336" s="287"/>
      <c r="AS336" s="287"/>
      <c r="AT336" s="287"/>
      <c r="AU336" s="288"/>
      <c r="AV336" s="287">
        <f t="shared" si="149"/>
        <v>0</v>
      </c>
      <c r="AW336" s="287">
        <f t="shared" si="150"/>
        <v>0</v>
      </c>
      <c r="AX336" s="287">
        <f t="shared" si="151"/>
        <v>0</v>
      </c>
      <c r="AY336" s="287">
        <f t="shared" si="152"/>
        <v>0</v>
      </c>
      <c r="AZ336" s="337"/>
      <c r="BA336" s="287"/>
      <c r="BB336" s="287"/>
      <c r="BC336" s="287"/>
      <c r="BD336" s="288"/>
      <c r="BE336" s="287">
        <f t="shared" si="153"/>
        <v>0</v>
      </c>
      <c r="BF336" s="287">
        <f t="shared" si="139"/>
        <v>0</v>
      </c>
      <c r="BG336" s="287">
        <f t="shared" si="140"/>
        <v>0</v>
      </c>
      <c r="BH336" s="287">
        <f t="shared" si="141"/>
        <v>0</v>
      </c>
      <c r="DJ336" s="338"/>
    </row>
    <row r="337" spans="1:114" ht="12.75" customHeight="1" outlineLevel="1" x14ac:dyDescent="0.25">
      <c r="A337" s="328" t="str">
        <f t="shared" si="142"/>
        <v>Hotel NameMar-24</v>
      </c>
      <c r="B337" s="328" t="str">
        <f t="shared" si="143"/>
        <v>Hotel Name45352</v>
      </c>
      <c r="C337" s="329" t="s">
        <v>183</v>
      </c>
      <c r="D337" s="330" t="str">
        <f t="shared" si="144"/>
        <v>Mar-24</v>
      </c>
      <c r="E337" s="330" t="s">
        <v>54</v>
      </c>
      <c r="F337" s="330">
        <v>45352</v>
      </c>
      <c r="G337" s="331">
        <f t="shared" si="145"/>
        <v>6</v>
      </c>
      <c r="H337" s="287"/>
      <c r="I337" s="287"/>
      <c r="J337" s="287"/>
      <c r="K337" s="288">
        <f t="shared" si="155"/>
        <v>0</v>
      </c>
      <c r="L337" s="287"/>
      <c r="M337" s="287"/>
      <c r="N337" s="287"/>
      <c r="O337" s="288">
        <f t="shared" si="154"/>
        <v>0</v>
      </c>
      <c r="P337" s="332" t="str">
        <f>IF(ISERROR(K337/VLOOKUP(C337,$W$1:$X$1,2,0)),"",K337/VLOOKUP(C337,$W$1:$X$1,2,0))</f>
        <v/>
      </c>
      <c r="Q337" s="332" t="str">
        <f>IF(ISERROR(O337/VLOOKUP(C337,$W$1:$X$1,2,0)),"",O337/VLOOKUP(C337,$W$1:$X$1,2,0))</f>
        <v/>
      </c>
      <c r="R337" s="287" t="s">
        <v>75</v>
      </c>
      <c r="S337" s="287">
        <f t="shared" si="127"/>
        <v>0</v>
      </c>
      <c r="T337" s="332" t="e">
        <f>(O337+S337)/VLOOKUP(C337,$W$1:$X$1,2,0)</f>
        <v>#N/A</v>
      </c>
      <c r="U337" s="287" t="s">
        <v>75</v>
      </c>
      <c r="V337" s="333" t="b">
        <f t="shared" si="146"/>
        <v>1</v>
      </c>
      <c r="W337" s="334">
        <f t="shared" si="156"/>
        <v>0</v>
      </c>
      <c r="X337" s="334">
        <f t="shared" si="157"/>
        <v>0</v>
      </c>
      <c r="Y337" s="326"/>
      <c r="Z337" s="336"/>
      <c r="AB337" s="287">
        <f t="shared" si="135"/>
        <v>0</v>
      </c>
      <c r="AC337" s="287">
        <f t="shared" si="136"/>
        <v>0</v>
      </c>
      <c r="AD337" s="287">
        <f t="shared" si="137"/>
        <v>0</v>
      </c>
      <c r="AE337" s="287">
        <f t="shared" si="138"/>
        <v>0</v>
      </c>
      <c r="AF337" s="287"/>
      <c r="AG337" s="287"/>
      <c r="AH337" s="287"/>
      <c r="AI337" s="287"/>
      <c r="AJ337" s="288">
        <f t="shared" si="147"/>
        <v>0</v>
      </c>
      <c r="AK337" s="287"/>
      <c r="AL337" s="287"/>
      <c r="AM337" s="287"/>
      <c r="AN337" s="288">
        <f t="shared" si="148"/>
        <v>0</v>
      </c>
      <c r="AO337" s="332" t="str">
        <f>IF(ISERROR(AJ337/VLOOKUP(C337,$W$1:$X$1,2,0)),"",AJ337/VLOOKUP(C337,$W$1:$X$1,2,0))</f>
        <v/>
      </c>
      <c r="AP337" s="332" t="str">
        <f>IF(ISERROR(AN337/VLOOKUP(C337,$W$1:$X$1,2,0)),"",AN337/VLOOKUP(C337,$W$1:$X$1,2,0))</f>
        <v/>
      </c>
      <c r="AR337" s="287"/>
      <c r="AS337" s="287"/>
      <c r="AT337" s="287"/>
      <c r="AU337" s="288"/>
      <c r="AV337" s="287">
        <f t="shared" si="149"/>
        <v>0</v>
      </c>
      <c r="AW337" s="287">
        <f t="shared" si="150"/>
        <v>0</v>
      </c>
      <c r="AX337" s="287">
        <f t="shared" si="151"/>
        <v>0</v>
      </c>
      <c r="AY337" s="287">
        <f t="shared" si="152"/>
        <v>0</v>
      </c>
      <c r="AZ337" s="337"/>
      <c r="BA337" s="287"/>
      <c r="BB337" s="287"/>
      <c r="BC337" s="287"/>
      <c r="BD337" s="288"/>
      <c r="BE337" s="287">
        <f t="shared" si="153"/>
        <v>0</v>
      </c>
      <c r="BF337" s="287">
        <f t="shared" si="139"/>
        <v>0</v>
      </c>
      <c r="BG337" s="287">
        <f t="shared" si="140"/>
        <v>0</v>
      </c>
      <c r="BH337" s="287">
        <f t="shared" si="141"/>
        <v>0</v>
      </c>
      <c r="DJ337" s="338"/>
    </row>
    <row r="338" spans="1:114" ht="12.75" customHeight="1" outlineLevel="1" x14ac:dyDescent="0.25">
      <c r="A338" s="328" t="str">
        <f t="shared" si="142"/>
        <v>Hotel NameMar-24</v>
      </c>
      <c r="B338" s="328" t="str">
        <f t="shared" si="143"/>
        <v>Hotel Name45353</v>
      </c>
      <c r="C338" s="329" t="s">
        <v>183</v>
      </c>
      <c r="D338" s="330" t="str">
        <f t="shared" si="144"/>
        <v>Mar-24</v>
      </c>
      <c r="E338" s="330" t="s">
        <v>54</v>
      </c>
      <c r="F338" s="330">
        <v>45353</v>
      </c>
      <c r="G338" s="331">
        <f t="shared" si="145"/>
        <v>7</v>
      </c>
      <c r="H338" s="287"/>
      <c r="I338" s="287"/>
      <c r="J338" s="287"/>
      <c r="K338" s="288">
        <f t="shared" si="155"/>
        <v>0</v>
      </c>
      <c r="L338" s="287"/>
      <c r="M338" s="287"/>
      <c r="N338" s="287"/>
      <c r="O338" s="288">
        <f t="shared" si="154"/>
        <v>0</v>
      </c>
      <c r="P338" s="332" t="str">
        <f>IF(ISERROR(K338/VLOOKUP(C338,$W$1:$X$1,2,0)),"",K338/VLOOKUP(C338,$W$1:$X$1,2,0))</f>
        <v/>
      </c>
      <c r="Q338" s="332" t="str">
        <f>IF(ISERROR(O338/VLOOKUP(C338,$W$1:$X$1,2,0)),"",O338/VLOOKUP(C338,$W$1:$X$1,2,0))</f>
        <v/>
      </c>
      <c r="R338" s="287" t="s">
        <v>75</v>
      </c>
      <c r="S338" s="287">
        <f t="shared" ref="S338:S366" si="158">N338</f>
        <v>0</v>
      </c>
      <c r="T338" s="332" t="e">
        <f>(O338+S338)/VLOOKUP(C338,$W$1:$X$1,2,0)</f>
        <v>#N/A</v>
      </c>
      <c r="U338" s="287" t="s">
        <v>75</v>
      </c>
      <c r="V338" s="333" t="b">
        <f t="shared" si="146"/>
        <v>1</v>
      </c>
      <c r="W338" s="334">
        <f t="shared" si="156"/>
        <v>0</v>
      </c>
      <c r="X338" s="334">
        <f t="shared" si="157"/>
        <v>0</v>
      </c>
      <c r="Y338" s="326"/>
      <c r="Z338" s="336"/>
      <c r="AB338" s="287">
        <f t="shared" si="135"/>
        <v>0</v>
      </c>
      <c r="AC338" s="287">
        <f t="shared" si="136"/>
        <v>0</v>
      </c>
      <c r="AD338" s="287">
        <f t="shared" si="137"/>
        <v>0</v>
      </c>
      <c r="AE338" s="287">
        <f t="shared" si="138"/>
        <v>0</v>
      </c>
      <c r="AF338" s="287"/>
      <c r="AG338" s="287"/>
      <c r="AH338" s="287"/>
      <c r="AI338" s="287"/>
      <c r="AJ338" s="288">
        <f t="shared" si="147"/>
        <v>0</v>
      </c>
      <c r="AK338" s="287"/>
      <c r="AL338" s="287"/>
      <c r="AM338" s="287"/>
      <c r="AN338" s="288">
        <f t="shared" si="148"/>
        <v>0</v>
      </c>
      <c r="AO338" s="332" t="str">
        <f>IF(ISERROR(AJ338/VLOOKUP(C338,$W$1:$X$1,2,0)),"",AJ338/VLOOKUP(C338,$W$1:$X$1,2,0))</f>
        <v/>
      </c>
      <c r="AP338" s="332" t="str">
        <f>IF(ISERROR(AN338/VLOOKUP(C338,$W$1:$X$1,2,0)),"",AN338/VLOOKUP(C338,$W$1:$X$1,2,0))</f>
        <v/>
      </c>
      <c r="AR338" s="287"/>
      <c r="AS338" s="287"/>
      <c r="AT338" s="287"/>
      <c r="AU338" s="288"/>
      <c r="AV338" s="287">
        <f t="shared" si="149"/>
        <v>0</v>
      </c>
      <c r="AW338" s="287">
        <f t="shared" si="150"/>
        <v>0</v>
      </c>
      <c r="AX338" s="287">
        <f t="shared" si="151"/>
        <v>0</v>
      </c>
      <c r="AY338" s="287">
        <f t="shared" si="152"/>
        <v>0</v>
      </c>
      <c r="AZ338" s="337"/>
      <c r="BA338" s="287"/>
      <c r="BB338" s="287"/>
      <c r="BC338" s="287"/>
      <c r="BD338" s="288"/>
      <c r="BE338" s="287">
        <f t="shared" si="153"/>
        <v>0</v>
      </c>
      <c r="BF338" s="287">
        <f t="shared" si="139"/>
        <v>0</v>
      </c>
      <c r="BG338" s="287">
        <f t="shared" si="140"/>
        <v>0</v>
      </c>
      <c r="BH338" s="287">
        <f t="shared" si="141"/>
        <v>0</v>
      </c>
      <c r="DJ338" s="338"/>
    </row>
    <row r="339" spans="1:114" ht="12.75" customHeight="1" outlineLevel="1" x14ac:dyDescent="0.25">
      <c r="A339" s="328" t="str">
        <f t="shared" si="142"/>
        <v>Hotel NameMar-24</v>
      </c>
      <c r="B339" s="328" t="str">
        <f t="shared" si="143"/>
        <v>Hotel Name45354</v>
      </c>
      <c r="C339" s="329" t="s">
        <v>183</v>
      </c>
      <c r="D339" s="330" t="str">
        <f t="shared" si="144"/>
        <v>Mar-24</v>
      </c>
      <c r="E339" s="330" t="s">
        <v>54</v>
      </c>
      <c r="F339" s="330">
        <v>45354</v>
      </c>
      <c r="G339" s="331">
        <f t="shared" si="145"/>
        <v>1</v>
      </c>
      <c r="H339" s="287"/>
      <c r="I339" s="287"/>
      <c r="J339" s="287"/>
      <c r="K339" s="288">
        <f t="shared" si="155"/>
        <v>0</v>
      </c>
      <c r="L339" s="287"/>
      <c r="M339" s="287"/>
      <c r="N339" s="287"/>
      <c r="O339" s="288">
        <f t="shared" si="154"/>
        <v>0</v>
      </c>
      <c r="P339" s="332" t="str">
        <f>IF(ISERROR(K339/VLOOKUP(C339,$W$1:$X$1,2,0)),"",K339/VLOOKUP(C339,$W$1:$X$1,2,0))</f>
        <v/>
      </c>
      <c r="Q339" s="332" t="str">
        <f>IF(ISERROR(O339/VLOOKUP(C339,$W$1:$X$1,2,0)),"",O339/VLOOKUP(C339,$W$1:$X$1,2,0))</f>
        <v/>
      </c>
      <c r="R339" s="287" t="s">
        <v>75</v>
      </c>
      <c r="S339" s="287">
        <f t="shared" si="158"/>
        <v>0</v>
      </c>
      <c r="T339" s="332" t="e">
        <f>(O339+S339)/VLOOKUP(C339,$W$1:$X$1,2,0)</f>
        <v>#N/A</v>
      </c>
      <c r="U339" s="287" t="s">
        <v>75</v>
      </c>
      <c r="V339" s="333" t="b">
        <f t="shared" si="146"/>
        <v>1</v>
      </c>
      <c r="W339" s="334">
        <f t="shared" si="156"/>
        <v>0</v>
      </c>
      <c r="X339" s="334">
        <f t="shared" si="157"/>
        <v>0</v>
      </c>
      <c r="Y339" s="326"/>
      <c r="Z339" s="336"/>
      <c r="AB339" s="287">
        <f t="shared" si="135"/>
        <v>0</v>
      </c>
      <c r="AC339" s="287">
        <f t="shared" si="136"/>
        <v>0</v>
      </c>
      <c r="AD339" s="287">
        <f t="shared" si="137"/>
        <v>0</v>
      </c>
      <c r="AE339" s="287">
        <f t="shared" si="138"/>
        <v>0</v>
      </c>
      <c r="AF339" s="287"/>
      <c r="AG339" s="287"/>
      <c r="AH339" s="287"/>
      <c r="AI339" s="287"/>
      <c r="AJ339" s="288">
        <f t="shared" si="147"/>
        <v>0</v>
      </c>
      <c r="AK339" s="287"/>
      <c r="AL339" s="287"/>
      <c r="AM339" s="287"/>
      <c r="AN339" s="288">
        <f t="shared" si="148"/>
        <v>0</v>
      </c>
      <c r="AO339" s="332" t="str">
        <f>IF(ISERROR(AJ339/VLOOKUP(C339,$W$1:$X$1,2,0)),"",AJ339/VLOOKUP(C339,$W$1:$X$1,2,0))</f>
        <v/>
      </c>
      <c r="AP339" s="332" t="str">
        <f>IF(ISERROR(AN339/VLOOKUP(C339,$W$1:$X$1,2,0)),"",AN339/VLOOKUP(C339,$W$1:$X$1,2,0))</f>
        <v/>
      </c>
      <c r="AR339" s="287"/>
      <c r="AS339" s="287"/>
      <c r="AT339" s="287"/>
      <c r="AU339" s="288"/>
      <c r="AV339" s="287">
        <f t="shared" si="149"/>
        <v>0</v>
      </c>
      <c r="AW339" s="287">
        <f t="shared" si="150"/>
        <v>0</v>
      </c>
      <c r="AX339" s="287">
        <f t="shared" si="151"/>
        <v>0</v>
      </c>
      <c r="AY339" s="287">
        <f t="shared" si="152"/>
        <v>0</v>
      </c>
      <c r="AZ339" s="337"/>
      <c r="BA339" s="287"/>
      <c r="BB339" s="287"/>
      <c r="BC339" s="287"/>
      <c r="BD339" s="288"/>
      <c r="BE339" s="287">
        <f t="shared" si="153"/>
        <v>0</v>
      </c>
      <c r="BF339" s="287">
        <f t="shared" si="139"/>
        <v>0</v>
      </c>
      <c r="BG339" s="287">
        <f t="shared" si="140"/>
        <v>0</v>
      </c>
      <c r="BH339" s="287">
        <f t="shared" si="141"/>
        <v>0</v>
      </c>
      <c r="DJ339" s="338"/>
    </row>
    <row r="340" spans="1:114" ht="12.75" customHeight="1" outlineLevel="1" x14ac:dyDescent="0.25">
      <c r="A340" s="328" t="str">
        <f t="shared" si="142"/>
        <v>Hotel NameMar-24</v>
      </c>
      <c r="B340" s="328" t="str">
        <f t="shared" si="143"/>
        <v>Hotel Name45355</v>
      </c>
      <c r="C340" s="329" t="s">
        <v>183</v>
      </c>
      <c r="D340" s="330" t="str">
        <f t="shared" si="144"/>
        <v>Mar-24</v>
      </c>
      <c r="E340" s="330" t="s">
        <v>54</v>
      </c>
      <c r="F340" s="330">
        <v>45355</v>
      </c>
      <c r="G340" s="331">
        <f t="shared" si="145"/>
        <v>2</v>
      </c>
      <c r="H340" s="287"/>
      <c r="I340" s="287"/>
      <c r="J340" s="287"/>
      <c r="K340" s="288">
        <f t="shared" si="155"/>
        <v>0</v>
      </c>
      <c r="L340" s="287"/>
      <c r="M340" s="287"/>
      <c r="N340" s="287"/>
      <c r="O340" s="288">
        <f t="shared" si="154"/>
        <v>0</v>
      </c>
      <c r="P340" s="332" t="str">
        <f>IF(ISERROR(K340/VLOOKUP(C340,$W$1:$X$1,2,0)),"",K340/VLOOKUP(C340,$W$1:$X$1,2,0))</f>
        <v/>
      </c>
      <c r="Q340" s="332" t="str">
        <f>IF(ISERROR(O340/VLOOKUP(C340,$W$1:$X$1,2,0)),"",O340/VLOOKUP(C340,$W$1:$X$1,2,0))</f>
        <v/>
      </c>
      <c r="R340" s="287" t="s">
        <v>75</v>
      </c>
      <c r="S340" s="287">
        <f t="shared" si="158"/>
        <v>0</v>
      </c>
      <c r="T340" s="332" t="e">
        <f>(O340+S340)/VLOOKUP(C340,$W$1:$X$1,2,0)</f>
        <v>#N/A</v>
      </c>
      <c r="U340" s="287" t="s">
        <v>75</v>
      </c>
      <c r="V340" s="333" t="b">
        <f t="shared" si="146"/>
        <v>1</v>
      </c>
      <c r="W340" s="334">
        <f t="shared" si="156"/>
        <v>0</v>
      </c>
      <c r="X340" s="334">
        <f t="shared" si="157"/>
        <v>0</v>
      </c>
      <c r="Y340" s="326"/>
      <c r="Z340" s="336"/>
      <c r="AB340" s="287">
        <f t="shared" si="135"/>
        <v>0</v>
      </c>
      <c r="AC340" s="287">
        <f t="shared" si="136"/>
        <v>0</v>
      </c>
      <c r="AD340" s="287">
        <f t="shared" si="137"/>
        <v>0</v>
      </c>
      <c r="AE340" s="287">
        <f t="shared" si="138"/>
        <v>0</v>
      </c>
      <c r="AF340" s="287"/>
      <c r="AG340" s="287"/>
      <c r="AH340" s="287"/>
      <c r="AI340" s="287"/>
      <c r="AJ340" s="288">
        <f t="shared" ref="AJ340:AJ366" si="159">SUM(AG340:AI340)-AI340</f>
        <v>0</v>
      </c>
      <c r="AK340" s="287"/>
      <c r="AL340" s="287"/>
      <c r="AM340" s="287"/>
      <c r="AN340" s="288">
        <f t="shared" si="148"/>
        <v>0</v>
      </c>
      <c r="AO340" s="332" t="str">
        <f>IF(ISERROR(AJ340/VLOOKUP(C340,$W$1:$X$1,2,0)),"",AJ340/VLOOKUP(C340,$W$1:$X$1,2,0))</f>
        <v/>
      </c>
      <c r="AP340" s="332" t="str">
        <f>IF(ISERROR(AN340/VLOOKUP(C340,$W$1:$X$1,2,0)),"",AN340/VLOOKUP(C340,$W$1:$X$1,2,0))</f>
        <v/>
      </c>
      <c r="AR340" s="287"/>
      <c r="AS340" s="287"/>
      <c r="AT340" s="287"/>
      <c r="AU340" s="288"/>
      <c r="AV340" s="287">
        <f t="shared" si="149"/>
        <v>0</v>
      </c>
      <c r="AW340" s="287">
        <f t="shared" si="150"/>
        <v>0</v>
      </c>
      <c r="AX340" s="287">
        <f t="shared" si="151"/>
        <v>0</v>
      </c>
      <c r="AY340" s="287">
        <f t="shared" si="152"/>
        <v>0</v>
      </c>
      <c r="AZ340" s="337"/>
      <c r="BA340" s="287"/>
      <c r="BB340" s="287"/>
      <c r="BC340" s="287"/>
      <c r="BD340" s="288"/>
      <c r="BE340" s="287">
        <f t="shared" si="153"/>
        <v>0</v>
      </c>
      <c r="BF340" s="287">
        <f t="shared" si="139"/>
        <v>0</v>
      </c>
      <c r="BG340" s="287">
        <f t="shared" si="140"/>
        <v>0</v>
      </c>
      <c r="BH340" s="287">
        <f t="shared" si="141"/>
        <v>0</v>
      </c>
      <c r="DJ340" s="338"/>
    </row>
    <row r="341" spans="1:114" ht="12.75" customHeight="1" outlineLevel="1" x14ac:dyDescent="0.25">
      <c r="A341" s="328" t="str">
        <f t="shared" si="142"/>
        <v>Hotel NameMar-24</v>
      </c>
      <c r="B341" s="328" t="str">
        <f t="shared" si="143"/>
        <v>Hotel Name45356</v>
      </c>
      <c r="C341" s="329" t="s">
        <v>183</v>
      </c>
      <c r="D341" s="330" t="str">
        <f t="shared" si="144"/>
        <v>Mar-24</v>
      </c>
      <c r="E341" s="330" t="s">
        <v>54</v>
      </c>
      <c r="F341" s="330">
        <v>45356</v>
      </c>
      <c r="G341" s="331">
        <f t="shared" si="145"/>
        <v>3</v>
      </c>
      <c r="H341" s="287"/>
      <c r="I341" s="287"/>
      <c r="J341" s="287"/>
      <c r="K341" s="288">
        <f t="shared" si="155"/>
        <v>0</v>
      </c>
      <c r="L341" s="287"/>
      <c r="M341" s="287"/>
      <c r="N341" s="287"/>
      <c r="O341" s="288">
        <f t="shared" si="154"/>
        <v>0</v>
      </c>
      <c r="P341" s="332" t="str">
        <f>IF(ISERROR(K341/VLOOKUP(C341,$W$1:$X$1,2,0)),"",K341/VLOOKUP(C341,$W$1:$X$1,2,0))</f>
        <v/>
      </c>
      <c r="Q341" s="332" t="str">
        <f>IF(ISERROR(O341/VLOOKUP(C341,$W$1:$X$1,2,0)),"",O341/VLOOKUP(C341,$W$1:$X$1,2,0))</f>
        <v/>
      </c>
      <c r="R341" s="287" t="s">
        <v>75</v>
      </c>
      <c r="S341" s="287">
        <f t="shared" si="158"/>
        <v>0</v>
      </c>
      <c r="T341" s="332" t="e">
        <f>(O341+S341)/VLOOKUP(C341,$W$1:$X$1,2,0)</f>
        <v>#N/A</v>
      </c>
      <c r="U341" s="287" t="s">
        <v>75</v>
      </c>
      <c r="V341" s="333" t="b">
        <f t="shared" si="146"/>
        <v>1</v>
      </c>
      <c r="W341" s="334">
        <f t="shared" si="156"/>
        <v>0</v>
      </c>
      <c r="X341" s="334">
        <f t="shared" si="157"/>
        <v>0</v>
      </c>
      <c r="Y341" s="326"/>
      <c r="Z341" s="336"/>
      <c r="AB341" s="287">
        <f t="shared" si="135"/>
        <v>0</v>
      </c>
      <c r="AC341" s="287">
        <f t="shared" si="136"/>
        <v>0</v>
      </c>
      <c r="AD341" s="287">
        <f t="shared" si="137"/>
        <v>0</v>
      </c>
      <c r="AE341" s="287">
        <f t="shared" si="138"/>
        <v>0</v>
      </c>
      <c r="AF341" s="287"/>
      <c r="AG341" s="287"/>
      <c r="AH341" s="287"/>
      <c r="AI341" s="291"/>
      <c r="AJ341" s="288">
        <f t="shared" si="159"/>
        <v>0</v>
      </c>
      <c r="AK341" s="287"/>
      <c r="AL341" s="287"/>
      <c r="AM341" s="287"/>
      <c r="AN341" s="288">
        <f t="shared" si="148"/>
        <v>0</v>
      </c>
      <c r="AO341" s="332" t="str">
        <f>IF(ISERROR(AJ341/VLOOKUP(C341,$W$1:$X$1,2,0)),"",AJ341/VLOOKUP(C341,$W$1:$X$1,2,0))</f>
        <v/>
      </c>
      <c r="AP341" s="332" t="str">
        <f>IF(ISERROR(AN341/VLOOKUP(C341,$W$1:$X$1,2,0)),"",AN341/VLOOKUP(C341,$W$1:$X$1,2,0))</f>
        <v/>
      </c>
      <c r="AR341" s="287"/>
      <c r="AS341" s="287"/>
      <c r="AT341" s="287"/>
      <c r="AU341" s="288"/>
      <c r="AV341" s="287">
        <f t="shared" si="149"/>
        <v>0</v>
      </c>
      <c r="AW341" s="287">
        <f t="shared" si="150"/>
        <v>0</v>
      </c>
      <c r="AX341" s="287">
        <f t="shared" si="151"/>
        <v>0</v>
      </c>
      <c r="AY341" s="287">
        <f t="shared" si="152"/>
        <v>0</v>
      </c>
      <c r="AZ341" s="337"/>
      <c r="BA341" s="287"/>
      <c r="BB341" s="287"/>
      <c r="BC341" s="287"/>
      <c r="BD341" s="288"/>
      <c r="BE341" s="287">
        <f t="shared" si="153"/>
        <v>0</v>
      </c>
      <c r="BF341" s="287">
        <f t="shared" si="139"/>
        <v>0</v>
      </c>
      <c r="BG341" s="287">
        <f t="shared" si="140"/>
        <v>0</v>
      </c>
      <c r="BH341" s="287">
        <f t="shared" si="141"/>
        <v>0</v>
      </c>
      <c r="DJ341" s="338"/>
    </row>
    <row r="342" spans="1:114" ht="12.75" customHeight="1" outlineLevel="1" x14ac:dyDescent="0.25">
      <c r="A342" s="328" t="str">
        <f t="shared" si="142"/>
        <v>Hotel NameMar-24</v>
      </c>
      <c r="B342" s="328" t="str">
        <f t="shared" si="143"/>
        <v>Hotel Name45357</v>
      </c>
      <c r="C342" s="329" t="s">
        <v>183</v>
      </c>
      <c r="D342" s="330" t="str">
        <f t="shared" si="144"/>
        <v>Mar-24</v>
      </c>
      <c r="E342" s="330" t="s">
        <v>54</v>
      </c>
      <c r="F342" s="330">
        <v>45357</v>
      </c>
      <c r="G342" s="331">
        <f t="shared" si="145"/>
        <v>4</v>
      </c>
      <c r="H342" s="287"/>
      <c r="I342" s="287"/>
      <c r="J342" s="287"/>
      <c r="K342" s="288">
        <f t="shared" si="155"/>
        <v>0</v>
      </c>
      <c r="L342" s="287"/>
      <c r="M342" s="287"/>
      <c r="N342" s="287"/>
      <c r="O342" s="288">
        <f t="shared" si="154"/>
        <v>0</v>
      </c>
      <c r="P342" s="332" t="str">
        <f>IF(ISERROR(K342/VLOOKUP(C342,$W$1:$X$1,2,0)),"",K342/VLOOKUP(C342,$W$1:$X$1,2,0))</f>
        <v/>
      </c>
      <c r="Q342" s="332" t="str">
        <f>IF(ISERROR(O342/VLOOKUP(C342,$W$1:$X$1,2,0)),"",O342/VLOOKUP(C342,$W$1:$X$1,2,0))</f>
        <v/>
      </c>
      <c r="R342" s="287" t="s">
        <v>75</v>
      </c>
      <c r="S342" s="287">
        <f t="shared" si="158"/>
        <v>0</v>
      </c>
      <c r="T342" s="332" t="e">
        <f>(O342+S342)/VLOOKUP(C342,$W$1:$X$1,2,0)</f>
        <v>#N/A</v>
      </c>
      <c r="U342" s="287" t="s">
        <v>75</v>
      </c>
      <c r="V342" s="333" t="b">
        <f t="shared" si="146"/>
        <v>1</v>
      </c>
      <c r="W342" s="334">
        <f t="shared" si="156"/>
        <v>0</v>
      </c>
      <c r="X342" s="334">
        <f t="shared" si="157"/>
        <v>0</v>
      </c>
      <c r="Y342" s="326"/>
      <c r="Z342" s="336"/>
      <c r="AB342" s="287">
        <f t="shared" si="135"/>
        <v>0</v>
      </c>
      <c r="AC342" s="287">
        <f t="shared" si="136"/>
        <v>0</v>
      </c>
      <c r="AD342" s="287">
        <f t="shared" si="137"/>
        <v>0</v>
      </c>
      <c r="AE342" s="287">
        <f t="shared" si="138"/>
        <v>0</v>
      </c>
      <c r="AF342" s="287"/>
      <c r="AG342" s="287"/>
      <c r="AH342" s="287"/>
      <c r="AI342" s="291"/>
      <c r="AJ342" s="288">
        <f t="shared" si="159"/>
        <v>0</v>
      </c>
      <c r="AK342" s="287"/>
      <c r="AL342" s="287"/>
      <c r="AM342" s="287"/>
      <c r="AN342" s="288">
        <f t="shared" si="148"/>
        <v>0</v>
      </c>
      <c r="AO342" s="332" t="str">
        <f>IF(ISERROR(AJ342/VLOOKUP(C342,$W$1:$X$1,2,0)),"",AJ342/VLOOKUP(C342,$W$1:$X$1,2,0))</f>
        <v/>
      </c>
      <c r="AP342" s="332" t="str">
        <f>IF(ISERROR(AN342/VLOOKUP(C342,$W$1:$X$1,2,0)),"",AN342/VLOOKUP(C342,$W$1:$X$1,2,0))</f>
        <v/>
      </c>
      <c r="AR342" s="287"/>
      <c r="AS342" s="287"/>
      <c r="AT342" s="287"/>
      <c r="AU342" s="288"/>
      <c r="AV342" s="287">
        <f t="shared" si="149"/>
        <v>0</v>
      </c>
      <c r="AW342" s="287">
        <f t="shared" si="150"/>
        <v>0</v>
      </c>
      <c r="AX342" s="287">
        <f t="shared" si="151"/>
        <v>0</v>
      </c>
      <c r="AY342" s="287">
        <f t="shared" si="152"/>
        <v>0</v>
      </c>
      <c r="AZ342" s="337"/>
      <c r="BA342" s="287"/>
      <c r="BB342" s="287"/>
      <c r="BC342" s="287"/>
      <c r="BD342" s="288"/>
      <c r="BE342" s="287">
        <f t="shared" si="153"/>
        <v>0</v>
      </c>
      <c r="BF342" s="287">
        <f t="shared" si="139"/>
        <v>0</v>
      </c>
      <c r="BG342" s="287">
        <f t="shared" si="140"/>
        <v>0</v>
      </c>
      <c r="BH342" s="287">
        <f t="shared" si="141"/>
        <v>0</v>
      </c>
      <c r="DJ342" s="338"/>
    </row>
    <row r="343" spans="1:114" ht="12.75" customHeight="1" outlineLevel="1" x14ac:dyDescent="0.25">
      <c r="A343" s="328" t="str">
        <f t="shared" si="142"/>
        <v>Hotel NameMar-24</v>
      </c>
      <c r="B343" s="328" t="str">
        <f t="shared" si="143"/>
        <v>Hotel Name45358</v>
      </c>
      <c r="C343" s="329" t="s">
        <v>183</v>
      </c>
      <c r="D343" s="330" t="str">
        <f t="shared" si="144"/>
        <v>Mar-24</v>
      </c>
      <c r="E343" s="330" t="s">
        <v>54</v>
      </c>
      <c r="F343" s="330">
        <v>45358</v>
      </c>
      <c r="G343" s="331">
        <f t="shared" si="145"/>
        <v>5</v>
      </c>
      <c r="H343" s="287"/>
      <c r="I343" s="287"/>
      <c r="J343" s="287"/>
      <c r="K343" s="288">
        <f t="shared" si="155"/>
        <v>0</v>
      </c>
      <c r="L343" s="287"/>
      <c r="M343" s="287"/>
      <c r="N343" s="287"/>
      <c r="O343" s="288">
        <f t="shared" si="154"/>
        <v>0</v>
      </c>
      <c r="P343" s="332" t="str">
        <f>IF(ISERROR(K343/VLOOKUP(C343,$W$1:$X$1,2,0)),"",K343/VLOOKUP(C343,$W$1:$X$1,2,0))</f>
        <v/>
      </c>
      <c r="Q343" s="332" t="str">
        <f>IF(ISERROR(O343/VLOOKUP(C343,$W$1:$X$1,2,0)),"",O343/VLOOKUP(C343,$W$1:$X$1,2,0))</f>
        <v/>
      </c>
      <c r="R343" s="287" t="s">
        <v>75</v>
      </c>
      <c r="S343" s="287">
        <f t="shared" si="158"/>
        <v>0</v>
      </c>
      <c r="T343" s="332" t="e">
        <f>(O343+S343)/VLOOKUP(C343,$W$1:$X$1,2,0)</f>
        <v>#N/A</v>
      </c>
      <c r="U343" s="287" t="s">
        <v>75</v>
      </c>
      <c r="V343" s="333" t="b">
        <f t="shared" si="146"/>
        <v>1</v>
      </c>
      <c r="W343" s="334">
        <f t="shared" si="156"/>
        <v>0</v>
      </c>
      <c r="X343" s="334">
        <f t="shared" si="157"/>
        <v>0</v>
      </c>
      <c r="Y343" s="326"/>
      <c r="Z343" s="336"/>
      <c r="AB343" s="287">
        <f t="shared" si="135"/>
        <v>0</v>
      </c>
      <c r="AC343" s="287">
        <f t="shared" si="136"/>
        <v>0</v>
      </c>
      <c r="AD343" s="287">
        <f t="shared" si="137"/>
        <v>0</v>
      </c>
      <c r="AE343" s="287">
        <f t="shared" si="138"/>
        <v>0</v>
      </c>
      <c r="AF343" s="287"/>
      <c r="AG343" s="287"/>
      <c r="AH343" s="287"/>
      <c r="AI343" s="291"/>
      <c r="AJ343" s="288">
        <f t="shared" si="159"/>
        <v>0</v>
      </c>
      <c r="AK343" s="287"/>
      <c r="AL343" s="287"/>
      <c r="AM343" s="287"/>
      <c r="AN343" s="288">
        <f t="shared" si="148"/>
        <v>0</v>
      </c>
      <c r="AO343" s="332" t="str">
        <f>IF(ISERROR(AJ343/VLOOKUP(C343,$W$1:$X$1,2,0)),"",AJ343/VLOOKUP(C343,$W$1:$X$1,2,0))</f>
        <v/>
      </c>
      <c r="AP343" s="332" t="str">
        <f>IF(ISERROR(AN343/VLOOKUP(C343,$W$1:$X$1,2,0)),"",AN343/VLOOKUP(C343,$W$1:$X$1,2,0))</f>
        <v/>
      </c>
      <c r="AR343" s="287"/>
      <c r="AS343" s="287"/>
      <c r="AT343" s="287"/>
      <c r="AU343" s="288"/>
      <c r="AV343" s="287">
        <f t="shared" si="149"/>
        <v>0</v>
      </c>
      <c r="AW343" s="287">
        <f t="shared" si="150"/>
        <v>0</v>
      </c>
      <c r="AX343" s="287">
        <f t="shared" si="151"/>
        <v>0</v>
      </c>
      <c r="AY343" s="287">
        <f t="shared" si="152"/>
        <v>0</v>
      </c>
      <c r="AZ343" s="337"/>
      <c r="BA343" s="287"/>
      <c r="BB343" s="287"/>
      <c r="BC343" s="287"/>
      <c r="BD343" s="288"/>
      <c r="BE343" s="287">
        <f t="shared" si="153"/>
        <v>0</v>
      </c>
      <c r="BF343" s="287">
        <f t="shared" si="139"/>
        <v>0</v>
      </c>
      <c r="BG343" s="287">
        <f t="shared" si="140"/>
        <v>0</v>
      </c>
      <c r="BH343" s="287">
        <f t="shared" si="141"/>
        <v>0</v>
      </c>
      <c r="DJ343" s="338"/>
    </row>
    <row r="344" spans="1:114" ht="12.75" customHeight="1" outlineLevel="1" x14ac:dyDescent="0.25">
      <c r="A344" s="328" t="str">
        <f t="shared" si="142"/>
        <v>Hotel NameMar-24</v>
      </c>
      <c r="B344" s="328" t="str">
        <f t="shared" si="143"/>
        <v>Hotel Name45359</v>
      </c>
      <c r="C344" s="329" t="s">
        <v>183</v>
      </c>
      <c r="D344" s="330" t="str">
        <f t="shared" si="144"/>
        <v>Mar-24</v>
      </c>
      <c r="E344" s="330" t="s">
        <v>54</v>
      </c>
      <c r="F344" s="330">
        <v>45359</v>
      </c>
      <c r="G344" s="331">
        <f t="shared" si="145"/>
        <v>6</v>
      </c>
      <c r="H344" s="287"/>
      <c r="I344" s="287"/>
      <c r="J344" s="287"/>
      <c r="K344" s="288">
        <f t="shared" si="155"/>
        <v>0</v>
      </c>
      <c r="L344" s="287"/>
      <c r="M344" s="287"/>
      <c r="N344" s="287"/>
      <c r="O344" s="288">
        <f t="shared" si="154"/>
        <v>0</v>
      </c>
      <c r="P344" s="332" t="str">
        <f>IF(ISERROR(K344/VLOOKUP(C344,$W$1:$X$1,2,0)),"",K344/VLOOKUP(C344,$W$1:$X$1,2,0))</f>
        <v/>
      </c>
      <c r="Q344" s="332" t="str">
        <f>IF(ISERROR(O344/VLOOKUP(C344,$W$1:$X$1,2,0)),"",O344/VLOOKUP(C344,$W$1:$X$1,2,0))</f>
        <v/>
      </c>
      <c r="R344" s="287" t="s">
        <v>75</v>
      </c>
      <c r="S344" s="287">
        <f t="shared" si="158"/>
        <v>0</v>
      </c>
      <c r="T344" s="332" t="e">
        <f>(O344+S344)/VLOOKUP(C344,$W$1:$X$1,2,0)</f>
        <v>#N/A</v>
      </c>
      <c r="U344" s="287" t="s">
        <v>75</v>
      </c>
      <c r="V344" s="333" t="b">
        <f t="shared" si="146"/>
        <v>1</v>
      </c>
      <c r="W344" s="334">
        <f t="shared" si="156"/>
        <v>0</v>
      </c>
      <c r="X344" s="334">
        <f t="shared" si="157"/>
        <v>0</v>
      </c>
      <c r="Y344" s="326"/>
      <c r="Z344" s="336"/>
      <c r="AB344" s="287">
        <f t="shared" si="135"/>
        <v>0</v>
      </c>
      <c r="AC344" s="287">
        <f t="shared" si="136"/>
        <v>0</v>
      </c>
      <c r="AD344" s="287">
        <f t="shared" si="137"/>
        <v>0</v>
      </c>
      <c r="AE344" s="287">
        <f t="shared" si="138"/>
        <v>0</v>
      </c>
      <c r="AF344" s="287"/>
      <c r="AG344" s="287"/>
      <c r="AH344" s="287"/>
      <c r="AI344" s="291"/>
      <c r="AJ344" s="288">
        <f t="shared" si="159"/>
        <v>0</v>
      </c>
      <c r="AK344" s="287"/>
      <c r="AL344" s="287"/>
      <c r="AM344" s="287"/>
      <c r="AN344" s="288">
        <f t="shared" si="148"/>
        <v>0</v>
      </c>
      <c r="AO344" s="332" t="str">
        <f>IF(ISERROR(AJ344/VLOOKUP(C344,$W$1:$X$1,2,0)),"",AJ344/VLOOKUP(C344,$W$1:$X$1,2,0))</f>
        <v/>
      </c>
      <c r="AP344" s="332" t="str">
        <f>IF(ISERROR(AN344/VLOOKUP(C344,$W$1:$X$1,2,0)),"",AN344/VLOOKUP(C344,$W$1:$X$1,2,0))</f>
        <v/>
      </c>
      <c r="AR344" s="287"/>
      <c r="AS344" s="287"/>
      <c r="AT344" s="287"/>
      <c r="AU344" s="288"/>
      <c r="AV344" s="287">
        <f t="shared" si="149"/>
        <v>0</v>
      </c>
      <c r="AW344" s="287">
        <f t="shared" si="150"/>
        <v>0</v>
      </c>
      <c r="AX344" s="287">
        <f t="shared" si="151"/>
        <v>0</v>
      </c>
      <c r="AY344" s="287">
        <f t="shared" si="152"/>
        <v>0</v>
      </c>
      <c r="AZ344" s="337"/>
      <c r="BA344" s="287"/>
      <c r="BB344" s="287"/>
      <c r="BC344" s="287"/>
      <c r="BD344" s="288"/>
      <c r="BE344" s="287">
        <f t="shared" si="153"/>
        <v>0</v>
      </c>
      <c r="BF344" s="287">
        <f t="shared" si="139"/>
        <v>0</v>
      </c>
      <c r="BG344" s="287">
        <f t="shared" si="140"/>
        <v>0</v>
      </c>
      <c r="BH344" s="287">
        <f t="shared" si="141"/>
        <v>0</v>
      </c>
      <c r="DJ344" s="338"/>
    </row>
    <row r="345" spans="1:114" ht="12.75" customHeight="1" outlineLevel="1" x14ac:dyDescent="0.25">
      <c r="A345" s="328" t="str">
        <f t="shared" si="142"/>
        <v>Hotel NameMar-24</v>
      </c>
      <c r="B345" s="328" t="str">
        <f t="shared" si="143"/>
        <v>Hotel Name45360</v>
      </c>
      <c r="C345" s="329" t="s">
        <v>183</v>
      </c>
      <c r="D345" s="330" t="str">
        <f t="shared" si="144"/>
        <v>Mar-24</v>
      </c>
      <c r="E345" s="330" t="s">
        <v>54</v>
      </c>
      <c r="F345" s="330">
        <v>45360</v>
      </c>
      <c r="G345" s="331">
        <f t="shared" si="145"/>
        <v>7</v>
      </c>
      <c r="H345" s="287"/>
      <c r="I345" s="287"/>
      <c r="J345" s="287"/>
      <c r="K345" s="288">
        <f t="shared" si="155"/>
        <v>0</v>
      </c>
      <c r="L345" s="287"/>
      <c r="M345" s="287"/>
      <c r="N345" s="287"/>
      <c r="O345" s="288">
        <f t="shared" si="154"/>
        <v>0</v>
      </c>
      <c r="P345" s="332" t="str">
        <f>IF(ISERROR(K345/VLOOKUP(C345,$W$1:$X$1,2,0)),"",K345/VLOOKUP(C345,$W$1:$X$1,2,0))</f>
        <v/>
      </c>
      <c r="Q345" s="332" t="str">
        <f>IF(ISERROR(O345/VLOOKUP(C345,$W$1:$X$1,2,0)),"",O345/VLOOKUP(C345,$W$1:$X$1,2,0))</f>
        <v/>
      </c>
      <c r="R345" s="287" t="s">
        <v>75</v>
      </c>
      <c r="S345" s="287">
        <f t="shared" si="158"/>
        <v>0</v>
      </c>
      <c r="T345" s="332" t="e">
        <f>(O345+S345)/VLOOKUP(C345,$W$1:$X$1,2,0)</f>
        <v>#N/A</v>
      </c>
      <c r="U345" s="287" t="s">
        <v>75</v>
      </c>
      <c r="V345" s="333" t="b">
        <f t="shared" si="146"/>
        <v>1</v>
      </c>
      <c r="W345" s="334">
        <f t="shared" si="156"/>
        <v>0</v>
      </c>
      <c r="X345" s="334">
        <f t="shared" si="157"/>
        <v>0</v>
      </c>
      <c r="Y345" s="326"/>
      <c r="Z345" s="336"/>
      <c r="AB345" s="287">
        <f t="shared" si="135"/>
        <v>0</v>
      </c>
      <c r="AC345" s="287">
        <f t="shared" si="136"/>
        <v>0</v>
      </c>
      <c r="AD345" s="287">
        <f t="shared" si="137"/>
        <v>0</v>
      </c>
      <c r="AE345" s="287">
        <f t="shared" si="138"/>
        <v>0</v>
      </c>
      <c r="AF345" s="287"/>
      <c r="AG345" s="287"/>
      <c r="AH345" s="287"/>
      <c r="AI345" s="291"/>
      <c r="AJ345" s="288">
        <f t="shared" si="159"/>
        <v>0</v>
      </c>
      <c r="AK345" s="287"/>
      <c r="AL345" s="287"/>
      <c r="AM345" s="287"/>
      <c r="AN345" s="288">
        <f t="shared" si="148"/>
        <v>0</v>
      </c>
      <c r="AO345" s="332" t="str">
        <f>IF(ISERROR(AJ345/VLOOKUP(C345,$W$1:$X$1,2,0)),"",AJ345/VLOOKUP(C345,$W$1:$X$1,2,0))</f>
        <v/>
      </c>
      <c r="AP345" s="332" t="str">
        <f>IF(ISERROR(AN345/VLOOKUP(C345,$W$1:$X$1,2,0)),"",AN345/VLOOKUP(C345,$W$1:$X$1,2,0))</f>
        <v/>
      </c>
      <c r="AR345" s="287"/>
      <c r="AS345" s="287"/>
      <c r="AT345" s="287"/>
      <c r="AU345" s="288"/>
      <c r="AV345" s="287">
        <f t="shared" si="149"/>
        <v>0</v>
      </c>
      <c r="AW345" s="287">
        <f t="shared" si="150"/>
        <v>0</v>
      </c>
      <c r="AX345" s="287">
        <f t="shared" si="151"/>
        <v>0</v>
      </c>
      <c r="AY345" s="287">
        <f t="shared" si="152"/>
        <v>0</v>
      </c>
      <c r="AZ345" s="337"/>
      <c r="BA345" s="287"/>
      <c r="BB345" s="287"/>
      <c r="BC345" s="287"/>
      <c r="BD345" s="288"/>
      <c r="BE345" s="287">
        <f t="shared" si="153"/>
        <v>0</v>
      </c>
      <c r="BF345" s="287">
        <f t="shared" si="139"/>
        <v>0</v>
      </c>
      <c r="BG345" s="287">
        <f t="shared" si="140"/>
        <v>0</v>
      </c>
      <c r="BH345" s="287">
        <f t="shared" si="141"/>
        <v>0</v>
      </c>
      <c r="DJ345" s="338"/>
    </row>
    <row r="346" spans="1:114" ht="12.75" customHeight="1" outlineLevel="1" x14ac:dyDescent="0.25">
      <c r="A346" s="328" t="str">
        <f t="shared" si="142"/>
        <v>Hotel NameMar-24</v>
      </c>
      <c r="B346" s="328" t="str">
        <f t="shared" si="143"/>
        <v>Hotel Name45361</v>
      </c>
      <c r="C346" s="329" t="s">
        <v>183</v>
      </c>
      <c r="D346" s="330" t="str">
        <f t="shared" si="144"/>
        <v>Mar-24</v>
      </c>
      <c r="E346" s="330" t="s">
        <v>54</v>
      </c>
      <c r="F346" s="330">
        <v>45361</v>
      </c>
      <c r="G346" s="331">
        <f t="shared" si="145"/>
        <v>1</v>
      </c>
      <c r="H346" s="287"/>
      <c r="I346" s="287"/>
      <c r="J346" s="287"/>
      <c r="K346" s="288">
        <f t="shared" si="155"/>
        <v>0</v>
      </c>
      <c r="L346" s="287"/>
      <c r="M346" s="287"/>
      <c r="N346" s="287"/>
      <c r="O346" s="288">
        <f t="shared" si="154"/>
        <v>0</v>
      </c>
      <c r="P346" s="332" t="str">
        <f>IF(ISERROR(K346/VLOOKUP(C346,$W$1:$X$1,2,0)),"",K346/VLOOKUP(C346,$W$1:$X$1,2,0))</f>
        <v/>
      </c>
      <c r="Q346" s="332" t="str">
        <f>IF(ISERROR(O346/VLOOKUP(C346,$W$1:$X$1,2,0)),"",O346/VLOOKUP(C346,$W$1:$X$1,2,0))</f>
        <v/>
      </c>
      <c r="R346" s="287" t="s">
        <v>75</v>
      </c>
      <c r="S346" s="287">
        <f t="shared" si="158"/>
        <v>0</v>
      </c>
      <c r="T346" s="332" t="e">
        <f>(O346+S346)/VLOOKUP(C346,$W$1:$X$1,2,0)</f>
        <v>#N/A</v>
      </c>
      <c r="U346" s="287" t="s">
        <v>75</v>
      </c>
      <c r="V346" s="333" t="b">
        <f t="shared" si="146"/>
        <v>1</v>
      </c>
      <c r="W346" s="334">
        <f t="shared" si="156"/>
        <v>0</v>
      </c>
      <c r="X346" s="334">
        <f t="shared" si="157"/>
        <v>0</v>
      </c>
      <c r="Y346" s="326"/>
      <c r="Z346" s="336"/>
      <c r="AB346" s="287">
        <f t="shared" si="135"/>
        <v>0</v>
      </c>
      <c r="AC346" s="287">
        <f t="shared" si="136"/>
        <v>0</v>
      </c>
      <c r="AD346" s="287">
        <f t="shared" si="137"/>
        <v>0</v>
      </c>
      <c r="AE346" s="287">
        <f t="shared" si="138"/>
        <v>0</v>
      </c>
      <c r="AF346" s="287"/>
      <c r="AG346" s="287"/>
      <c r="AH346" s="287"/>
      <c r="AI346" s="291"/>
      <c r="AJ346" s="288">
        <f t="shared" si="159"/>
        <v>0</v>
      </c>
      <c r="AK346" s="287"/>
      <c r="AL346" s="287"/>
      <c r="AM346" s="287"/>
      <c r="AN346" s="288">
        <f t="shared" si="148"/>
        <v>0</v>
      </c>
      <c r="AO346" s="332" t="str">
        <f>IF(ISERROR(AJ346/VLOOKUP(C346,$W$1:$X$1,2,0)),"",AJ346/VLOOKUP(C346,$W$1:$X$1,2,0))</f>
        <v/>
      </c>
      <c r="AP346" s="332" t="str">
        <f>IF(ISERROR(AN346/VLOOKUP(C346,$W$1:$X$1,2,0)),"",AN346/VLOOKUP(C346,$W$1:$X$1,2,0))</f>
        <v/>
      </c>
      <c r="AR346" s="287"/>
      <c r="AS346" s="287"/>
      <c r="AT346" s="287"/>
      <c r="AU346" s="288"/>
      <c r="AV346" s="287">
        <f t="shared" si="149"/>
        <v>0</v>
      </c>
      <c r="AW346" s="287">
        <f t="shared" si="150"/>
        <v>0</v>
      </c>
      <c r="AX346" s="287">
        <f t="shared" si="151"/>
        <v>0</v>
      </c>
      <c r="AY346" s="287">
        <f t="shared" si="152"/>
        <v>0</v>
      </c>
      <c r="AZ346" s="337"/>
      <c r="BA346" s="287"/>
      <c r="BB346" s="287"/>
      <c r="BC346" s="287"/>
      <c r="BD346" s="288"/>
      <c r="BE346" s="287">
        <f t="shared" si="153"/>
        <v>0</v>
      </c>
      <c r="BF346" s="287">
        <f t="shared" si="139"/>
        <v>0</v>
      </c>
      <c r="BG346" s="287">
        <f t="shared" si="140"/>
        <v>0</v>
      </c>
      <c r="BH346" s="287">
        <f t="shared" si="141"/>
        <v>0</v>
      </c>
      <c r="DJ346" s="338"/>
    </row>
    <row r="347" spans="1:114" ht="12.75" customHeight="1" outlineLevel="1" x14ac:dyDescent="0.25">
      <c r="A347" s="328" t="str">
        <f t="shared" si="142"/>
        <v>Hotel NameMar-24</v>
      </c>
      <c r="B347" s="328" t="str">
        <f t="shared" si="143"/>
        <v>Hotel Name45362</v>
      </c>
      <c r="C347" s="329" t="s">
        <v>183</v>
      </c>
      <c r="D347" s="330" t="str">
        <f t="shared" si="144"/>
        <v>Mar-24</v>
      </c>
      <c r="E347" s="330" t="s">
        <v>54</v>
      </c>
      <c r="F347" s="330">
        <v>45362</v>
      </c>
      <c r="G347" s="331">
        <f t="shared" si="145"/>
        <v>2</v>
      </c>
      <c r="H347" s="287"/>
      <c r="I347" s="287"/>
      <c r="J347" s="287"/>
      <c r="K347" s="288">
        <f t="shared" si="155"/>
        <v>0</v>
      </c>
      <c r="L347" s="287"/>
      <c r="M347" s="287"/>
      <c r="N347" s="287"/>
      <c r="O347" s="288">
        <f t="shared" si="154"/>
        <v>0</v>
      </c>
      <c r="P347" s="332" t="str">
        <f>IF(ISERROR(K347/VLOOKUP(C347,$W$1:$X$1,2,0)),"",K347/VLOOKUP(C347,$W$1:$X$1,2,0))</f>
        <v/>
      </c>
      <c r="Q347" s="332" t="str">
        <f>IF(ISERROR(O347/VLOOKUP(C347,$W$1:$X$1,2,0)),"",O347/VLOOKUP(C347,$W$1:$X$1,2,0))</f>
        <v/>
      </c>
      <c r="R347" s="287" t="s">
        <v>75</v>
      </c>
      <c r="S347" s="287">
        <f t="shared" si="158"/>
        <v>0</v>
      </c>
      <c r="T347" s="332" t="e">
        <f>(O347+S347)/VLOOKUP(C347,$W$1:$X$1,2,0)</f>
        <v>#N/A</v>
      </c>
      <c r="U347" s="287" t="s">
        <v>75</v>
      </c>
      <c r="V347" s="333" t="b">
        <f t="shared" si="146"/>
        <v>1</v>
      </c>
      <c r="W347" s="334">
        <f t="shared" si="156"/>
        <v>0</v>
      </c>
      <c r="X347" s="334">
        <f t="shared" si="157"/>
        <v>0</v>
      </c>
      <c r="Y347" s="326"/>
      <c r="Z347" s="336"/>
      <c r="AB347" s="287">
        <f t="shared" si="135"/>
        <v>0</v>
      </c>
      <c r="AC347" s="287">
        <f t="shared" si="136"/>
        <v>0</v>
      </c>
      <c r="AD347" s="287">
        <f t="shared" si="137"/>
        <v>0</v>
      </c>
      <c r="AE347" s="287">
        <f t="shared" si="138"/>
        <v>0</v>
      </c>
      <c r="AF347" s="287"/>
      <c r="AG347" s="287"/>
      <c r="AH347" s="287"/>
      <c r="AI347" s="291"/>
      <c r="AJ347" s="288">
        <f t="shared" si="159"/>
        <v>0</v>
      </c>
      <c r="AK347" s="287"/>
      <c r="AL347" s="287"/>
      <c r="AM347" s="287"/>
      <c r="AN347" s="288">
        <f t="shared" si="148"/>
        <v>0</v>
      </c>
      <c r="AO347" s="332" t="str">
        <f>IF(ISERROR(AJ347/VLOOKUP(C347,$W$1:$X$1,2,0)),"",AJ347/VLOOKUP(C347,$W$1:$X$1,2,0))</f>
        <v/>
      </c>
      <c r="AP347" s="332" t="str">
        <f>IF(ISERROR(AN347/VLOOKUP(C347,$W$1:$X$1,2,0)),"",AN347/VLOOKUP(C347,$W$1:$X$1,2,0))</f>
        <v/>
      </c>
      <c r="AR347" s="287"/>
      <c r="AS347" s="287"/>
      <c r="AT347" s="287"/>
      <c r="AU347" s="288"/>
      <c r="AV347" s="287">
        <f t="shared" si="149"/>
        <v>0</v>
      </c>
      <c r="AW347" s="287">
        <f t="shared" si="150"/>
        <v>0</v>
      </c>
      <c r="AX347" s="287">
        <f t="shared" si="151"/>
        <v>0</v>
      </c>
      <c r="AY347" s="287">
        <f t="shared" si="152"/>
        <v>0</v>
      </c>
      <c r="AZ347" s="337"/>
      <c r="BA347" s="287"/>
      <c r="BB347" s="287"/>
      <c r="BC347" s="287"/>
      <c r="BD347" s="288"/>
      <c r="BE347" s="287">
        <f t="shared" si="153"/>
        <v>0</v>
      </c>
      <c r="BF347" s="287">
        <f t="shared" si="139"/>
        <v>0</v>
      </c>
      <c r="BG347" s="287">
        <f t="shared" si="140"/>
        <v>0</v>
      </c>
      <c r="BH347" s="287">
        <f t="shared" si="141"/>
        <v>0</v>
      </c>
      <c r="DJ347" s="338"/>
    </row>
    <row r="348" spans="1:114" ht="12.75" customHeight="1" outlineLevel="1" x14ac:dyDescent="0.25">
      <c r="A348" s="328" t="str">
        <f t="shared" si="142"/>
        <v>Hotel NameMar-24</v>
      </c>
      <c r="B348" s="328" t="str">
        <f t="shared" si="143"/>
        <v>Hotel Name45363</v>
      </c>
      <c r="C348" s="329" t="s">
        <v>183</v>
      </c>
      <c r="D348" s="330" t="str">
        <f t="shared" si="144"/>
        <v>Mar-24</v>
      </c>
      <c r="E348" s="330" t="s">
        <v>54</v>
      </c>
      <c r="F348" s="330">
        <v>45363</v>
      </c>
      <c r="G348" s="331">
        <f t="shared" si="145"/>
        <v>3</v>
      </c>
      <c r="H348" s="287"/>
      <c r="I348" s="287"/>
      <c r="J348" s="287"/>
      <c r="K348" s="288">
        <f t="shared" si="155"/>
        <v>0</v>
      </c>
      <c r="L348" s="287"/>
      <c r="M348" s="287"/>
      <c r="N348" s="287"/>
      <c r="O348" s="288">
        <f t="shared" si="154"/>
        <v>0</v>
      </c>
      <c r="P348" s="332" t="str">
        <f>IF(ISERROR(K348/VLOOKUP(C348,$W$1:$X$1,2,0)),"",K348/VLOOKUP(C348,$W$1:$X$1,2,0))</f>
        <v/>
      </c>
      <c r="Q348" s="332" t="str">
        <f>IF(ISERROR(O348/VLOOKUP(C348,$W$1:$X$1,2,0)),"",O348/VLOOKUP(C348,$W$1:$X$1,2,0))</f>
        <v/>
      </c>
      <c r="R348" s="287" t="s">
        <v>75</v>
      </c>
      <c r="S348" s="287">
        <f t="shared" si="158"/>
        <v>0</v>
      </c>
      <c r="T348" s="332" t="e">
        <f>(O348+S348)/VLOOKUP(C348,$W$1:$X$1,2,0)</f>
        <v>#N/A</v>
      </c>
      <c r="U348" s="287" t="s">
        <v>75</v>
      </c>
      <c r="V348" s="333" t="b">
        <f t="shared" si="146"/>
        <v>1</v>
      </c>
      <c r="W348" s="334">
        <f t="shared" si="156"/>
        <v>0</v>
      </c>
      <c r="X348" s="334">
        <f t="shared" si="157"/>
        <v>0</v>
      </c>
      <c r="Y348" s="326"/>
      <c r="Z348" s="336"/>
      <c r="AB348" s="287">
        <f t="shared" si="135"/>
        <v>0</v>
      </c>
      <c r="AC348" s="287">
        <f t="shared" si="136"/>
        <v>0</v>
      </c>
      <c r="AD348" s="287">
        <f t="shared" si="137"/>
        <v>0</v>
      </c>
      <c r="AE348" s="287">
        <f t="shared" si="138"/>
        <v>0</v>
      </c>
      <c r="AF348" s="287"/>
      <c r="AG348" s="287"/>
      <c r="AH348" s="287"/>
      <c r="AI348" s="291"/>
      <c r="AJ348" s="288">
        <f t="shared" si="159"/>
        <v>0</v>
      </c>
      <c r="AK348" s="287"/>
      <c r="AL348" s="287"/>
      <c r="AM348" s="287"/>
      <c r="AN348" s="288">
        <f t="shared" si="148"/>
        <v>0</v>
      </c>
      <c r="AO348" s="332" t="str">
        <f>IF(ISERROR(AJ348/VLOOKUP(C348,$W$1:$X$1,2,0)),"",AJ348/VLOOKUP(C348,$W$1:$X$1,2,0))</f>
        <v/>
      </c>
      <c r="AP348" s="332" t="str">
        <f>IF(ISERROR(AN348/VLOOKUP(C348,$W$1:$X$1,2,0)),"",AN348/VLOOKUP(C348,$W$1:$X$1,2,0))</f>
        <v/>
      </c>
      <c r="AR348" s="287"/>
      <c r="AS348" s="287"/>
      <c r="AT348" s="287"/>
      <c r="AU348" s="288"/>
      <c r="AV348" s="287">
        <f t="shared" si="149"/>
        <v>0</v>
      </c>
      <c r="AW348" s="287">
        <f t="shared" si="150"/>
        <v>0</v>
      </c>
      <c r="AX348" s="287">
        <f t="shared" si="151"/>
        <v>0</v>
      </c>
      <c r="AY348" s="287">
        <f t="shared" si="152"/>
        <v>0</v>
      </c>
      <c r="AZ348" s="337"/>
      <c r="BA348" s="287"/>
      <c r="BB348" s="287"/>
      <c r="BC348" s="287"/>
      <c r="BD348" s="288"/>
      <c r="BE348" s="287">
        <f t="shared" si="153"/>
        <v>0</v>
      </c>
      <c r="BF348" s="287">
        <f t="shared" si="139"/>
        <v>0</v>
      </c>
      <c r="BG348" s="287">
        <f t="shared" si="140"/>
        <v>0</v>
      </c>
      <c r="BH348" s="287">
        <f t="shared" si="141"/>
        <v>0</v>
      </c>
      <c r="DJ348" s="338"/>
    </row>
    <row r="349" spans="1:114" ht="12.75" customHeight="1" outlineLevel="1" x14ac:dyDescent="0.25">
      <c r="A349" s="328" t="str">
        <f t="shared" si="142"/>
        <v>Hotel NameMar-24</v>
      </c>
      <c r="B349" s="328" t="str">
        <f t="shared" si="143"/>
        <v>Hotel Name45364</v>
      </c>
      <c r="C349" s="329" t="s">
        <v>183</v>
      </c>
      <c r="D349" s="330" t="str">
        <f t="shared" si="144"/>
        <v>Mar-24</v>
      </c>
      <c r="E349" s="330" t="s">
        <v>54</v>
      </c>
      <c r="F349" s="330">
        <v>45364</v>
      </c>
      <c r="G349" s="331">
        <f t="shared" si="145"/>
        <v>4</v>
      </c>
      <c r="H349" s="287"/>
      <c r="I349" s="287"/>
      <c r="J349" s="287"/>
      <c r="K349" s="288">
        <f t="shared" si="155"/>
        <v>0</v>
      </c>
      <c r="L349" s="287"/>
      <c r="M349" s="287"/>
      <c r="N349" s="287"/>
      <c r="O349" s="288">
        <f t="shared" si="154"/>
        <v>0</v>
      </c>
      <c r="P349" s="332" t="str">
        <f>IF(ISERROR(K349/VLOOKUP(C349,$W$1:$X$1,2,0)),"",K349/VLOOKUP(C349,$W$1:$X$1,2,0))</f>
        <v/>
      </c>
      <c r="Q349" s="332" t="str">
        <f>IF(ISERROR(O349/VLOOKUP(C349,$W$1:$X$1,2,0)),"",O349/VLOOKUP(C349,$W$1:$X$1,2,0))</f>
        <v/>
      </c>
      <c r="R349" s="287" t="s">
        <v>75</v>
      </c>
      <c r="S349" s="287">
        <f t="shared" si="158"/>
        <v>0</v>
      </c>
      <c r="T349" s="332" t="e">
        <f>(O349+S349)/VLOOKUP(C349,$W$1:$X$1,2,0)</f>
        <v>#N/A</v>
      </c>
      <c r="U349" s="287" t="s">
        <v>75</v>
      </c>
      <c r="V349" s="333" t="b">
        <f t="shared" si="146"/>
        <v>1</v>
      </c>
      <c r="W349" s="334">
        <f t="shared" si="156"/>
        <v>0</v>
      </c>
      <c r="X349" s="334">
        <f t="shared" si="157"/>
        <v>0</v>
      </c>
      <c r="Y349" s="326"/>
      <c r="Z349" s="336"/>
      <c r="AB349" s="287">
        <f t="shared" si="135"/>
        <v>0</v>
      </c>
      <c r="AC349" s="287">
        <f t="shared" si="136"/>
        <v>0</v>
      </c>
      <c r="AD349" s="287">
        <f t="shared" si="137"/>
        <v>0</v>
      </c>
      <c r="AE349" s="287">
        <f t="shared" si="138"/>
        <v>0</v>
      </c>
      <c r="AF349" s="287"/>
      <c r="AG349" s="287"/>
      <c r="AH349" s="287"/>
      <c r="AI349" s="291"/>
      <c r="AJ349" s="288">
        <f t="shared" si="159"/>
        <v>0</v>
      </c>
      <c r="AK349" s="287"/>
      <c r="AL349" s="287"/>
      <c r="AM349" s="287"/>
      <c r="AN349" s="288">
        <f t="shared" si="148"/>
        <v>0</v>
      </c>
      <c r="AO349" s="332" t="str">
        <f>IF(ISERROR(AJ349/VLOOKUP(C349,$W$1:$X$1,2,0)),"",AJ349/VLOOKUP(C349,$W$1:$X$1,2,0))</f>
        <v/>
      </c>
      <c r="AP349" s="332" t="str">
        <f>IF(ISERROR(AN349/VLOOKUP(C349,$W$1:$X$1,2,0)),"",AN349/VLOOKUP(C349,$W$1:$X$1,2,0))</f>
        <v/>
      </c>
      <c r="AR349" s="287"/>
      <c r="AS349" s="287"/>
      <c r="AT349" s="287"/>
      <c r="AU349" s="288"/>
      <c r="AV349" s="287">
        <f t="shared" si="149"/>
        <v>0</v>
      </c>
      <c r="AW349" s="287">
        <f t="shared" si="150"/>
        <v>0</v>
      </c>
      <c r="AX349" s="287">
        <f t="shared" si="151"/>
        <v>0</v>
      </c>
      <c r="AY349" s="287">
        <f t="shared" si="152"/>
        <v>0</v>
      </c>
      <c r="AZ349" s="337"/>
      <c r="BA349" s="287"/>
      <c r="BB349" s="287"/>
      <c r="BC349" s="287"/>
      <c r="BD349" s="288"/>
      <c r="BE349" s="287">
        <f t="shared" si="153"/>
        <v>0</v>
      </c>
      <c r="BF349" s="287">
        <f t="shared" si="139"/>
        <v>0</v>
      </c>
      <c r="BG349" s="287">
        <f t="shared" si="140"/>
        <v>0</v>
      </c>
      <c r="BH349" s="287">
        <f t="shared" si="141"/>
        <v>0</v>
      </c>
      <c r="DJ349" s="338"/>
    </row>
    <row r="350" spans="1:114" ht="12.75" customHeight="1" outlineLevel="1" x14ac:dyDescent="0.25">
      <c r="A350" s="328" t="str">
        <f t="shared" si="142"/>
        <v>Hotel NameMar-24</v>
      </c>
      <c r="B350" s="328" t="str">
        <f t="shared" si="143"/>
        <v>Hotel Name45365</v>
      </c>
      <c r="C350" s="329" t="s">
        <v>183</v>
      </c>
      <c r="D350" s="330" t="str">
        <f t="shared" si="144"/>
        <v>Mar-24</v>
      </c>
      <c r="E350" s="330" t="s">
        <v>54</v>
      </c>
      <c r="F350" s="330">
        <v>45365</v>
      </c>
      <c r="G350" s="331">
        <f t="shared" si="145"/>
        <v>5</v>
      </c>
      <c r="H350" s="287"/>
      <c r="I350" s="287"/>
      <c r="J350" s="287"/>
      <c r="K350" s="288">
        <f t="shared" si="155"/>
        <v>0</v>
      </c>
      <c r="L350" s="287"/>
      <c r="M350" s="287"/>
      <c r="N350" s="287"/>
      <c r="O350" s="288">
        <f t="shared" si="154"/>
        <v>0</v>
      </c>
      <c r="P350" s="332" t="str">
        <f>IF(ISERROR(K350/VLOOKUP(C350,$W$1:$X$1,2,0)),"",K350/VLOOKUP(C350,$W$1:$X$1,2,0))</f>
        <v/>
      </c>
      <c r="Q350" s="332" t="str">
        <f>IF(ISERROR(O350/VLOOKUP(C350,$W$1:$X$1,2,0)),"",O350/VLOOKUP(C350,$W$1:$X$1,2,0))</f>
        <v/>
      </c>
      <c r="R350" s="287" t="s">
        <v>75</v>
      </c>
      <c r="S350" s="287">
        <f t="shared" si="158"/>
        <v>0</v>
      </c>
      <c r="T350" s="332" t="e">
        <f>(O350+S350)/VLOOKUP(C350,$W$1:$X$1,2,0)</f>
        <v>#N/A</v>
      </c>
      <c r="U350" s="287" t="s">
        <v>75</v>
      </c>
      <c r="V350" s="333" t="b">
        <f t="shared" si="146"/>
        <v>1</v>
      </c>
      <c r="W350" s="334">
        <f t="shared" si="156"/>
        <v>0</v>
      </c>
      <c r="X350" s="334">
        <f t="shared" si="157"/>
        <v>0</v>
      </c>
      <c r="Y350" s="326"/>
      <c r="Z350" s="336"/>
      <c r="AB350" s="287">
        <f t="shared" si="135"/>
        <v>0</v>
      </c>
      <c r="AC350" s="287">
        <f t="shared" si="136"/>
        <v>0</v>
      </c>
      <c r="AD350" s="287">
        <f t="shared" si="137"/>
        <v>0</v>
      </c>
      <c r="AE350" s="287">
        <f t="shared" si="138"/>
        <v>0</v>
      </c>
      <c r="AF350" s="287"/>
      <c r="AG350" s="287"/>
      <c r="AH350" s="287"/>
      <c r="AI350" s="291"/>
      <c r="AJ350" s="288">
        <f t="shared" si="159"/>
        <v>0</v>
      </c>
      <c r="AK350" s="287"/>
      <c r="AL350" s="287"/>
      <c r="AM350" s="287"/>
      <c r="AN350" s="288">
        <f t="shared" si="148"/>
        <v>0</v>
      </c>
      <c r="AO350" s="332" t="str">
        <f>IF(ISERROR(AJ350/VLOOKUP(C350,$W$1:$X$1,2,0)),"",AJ350/VLOOKUP(C350,$W$1:$X$1,2,0))</f>
        <v/>
      </c>
      <c r="AP350" s="332" t="str">
        <f>IF(ISERROR(AN350/VLOOKUP(C350,$W$1:$X$1,2,0)),"",AN350/VLOOKUP(C350,$W$1:$X$1,2,0))</f>
        <v/>
      </c>
      <c r="AR350" s="287"/>
      <c r="AS350" s="287"/>
      <c r="AT350" s="287"/>
      <c r="AU350" s="288"/>
      <c r="AV350" s="287">
        <f t="shared" si="149"/>
        <v>0</v>
      </c>
      <c r="AW350" s="287">
        <f t="shared" si="150"/>
        <v>0</v>
      </c>
      <c r="AX350" s="287">
        <f t="shared" si="151"/>
        <v>0</v>
      </c>
      <c r="AY350" s="287">
        <f t="shared" si="152"/>
        <v>0</v>
      </c>
      <c r="AZ350" s="337"/>
      <c r="BA350" s="287"/>
      <c r="BB350" s="287"/>
      <c r="BC350" s="287"/>
      <c r="BD350" s="288"/>
      <c r="BE350" s="287">
        <f t="shared" si="153"/>
        <v>0</v>
      </c>
      <c r="BF350" s="287">
        <f t="shared" si="139"/>
        <v>0</v>
      </c>
      <c r="BG350" s="287">
        <f t="shared" si="140"/>
        <v>0</v>
      </c>
      <c r="BH350" s="287">
        <f t="shared" si="141"/>
        <v>0</v>
      </c>
      <c r="DJ350" s="338"/>
    </row>
    <row r="351" spans="1:114" ht="12.75" customHeight="1" outlineLevel="1" x14ac:dyDescent="0.25">
      <c r="A351" s="328" t="str">
        <f t="shared" si="142"/>
        <v>Hotel NameMar-24</v>
      </c>
      <c r="B351" s="328" t="str">
        <f t="shared" si="143"/>
        <v>Hotel Name45366</v>
      </c>
      <c r="C351" s="329" t="s">
        <v>183</v>
      </c>
      <c r="D351" s="330" t="str">
        <f t="shared" si="144"/>
        <v>Mar-24</v>
      </c>
      <c r="E351" s="330" t="s">
        <v>54</v>
      </c>
      <c r="F351" s="330">
        <v>45366</v>
      </c>
      <c r="G351" s="331">
        <f t="shared" si="145"/>
        <v>6</v>
      </c>
      <c r="H351" s="287"/>
      <c r="I351" s="287"/>
      <c r="J351" s="287"/>
      <c r="K351" s="288">
        <f t="shared" si="155"/>
        <v>0</v>
      </c>
      <c r="L351" s="287"/>
      <c r="M351" s="287"/>
      <c r="N351" s="287"/>
      <c r="O351" s="288">
        <f t="shared" si="154"/>
        <v>0</v>
      </c>
      <c r="P351" s="332" t="str">
        <f>IF(ISERROR(K351/VLOOKUP(C351,$W$1:$X$1,2,0)),"",K351/VLOOKUP(C351,$W$1:$X$1,2,0))</f>
        <v/>
      </c>
      <c r="Q351" s="332" t="str">
        <f>IF(ISERROR(O351/VLOOKUP(C351,$W$1:$X$1,2,0)),"",O351/VLOOKUP(C351,$W$1:$X$1,2,0))</f>
        <v/>
      </c>
      <c r="R351" s="287" t="s">
        <v>75</v>
      </c>
      <c r="S351" s="287">
        <f t="shared" si="158"/>
        <v>0</v>
      </c>
      <c r="T351" s="332" t="e">
        <f>(O351+S351)/VLOOKUP(C351,$W$1:$X$1,2,0)</f>
        <v>#N/A</v>
      </c>
      <c r="U351" s="287" t="s">
        <v>75</v>
      </c>
      <c r="V351" s="333" t="b">
        <f t="shared" si="146"/>
        <v>1</v>
      </c>
      <c r="W351" s="334">
        <f t="shared" si="156"/>
        <v>0</v>
      </c>
      <c r="X351" s="334">
        <f t="shared" si="157"/>
        <v>0</v>
      </c>
      <c r="Y351" s="326"/>
      <c r="Z351" s="336"/>
      <c r="AB351" s="287">
        <f t="shared" si="135"/>
        <v>0</v>
      </c>
      <c r="AC351" s="287">
        <f t="shared" si="136"/>
        <v>0</v>
      </c>
      <c r="AD351" s="287">
        <f t="shared" si="137"/>
        <v>0</v>
      </c>
      <c r="AE351" s="287">
        <f t="shared" si="138"/>
        <v>0</v>
      </c>
      <c r="AF351" s="287"/>
      <c r="AG351" s="287"/>
      <c r="AH351" s="287"/>
      <c r="AI351" s="291"/>
      <c r="AJ351" s="288">
        <f t="shared" si="159"/>
        <v>0</v>
      </c>
      <c r="AK351" s="287"/>
      <c r="AL351" s="287"/>
      <c r="AM351" s="287"/>
      <c r="AN351" s="288">
        <f t="shared" si="148"/>
        <v>0</v>
      </c>
      <c r="AO351" s="332" t="str">
        <f>IF(ISERROR(AJ351/VLOOKUP(C351,$W$1:$X$1,2,0)),"",AJ351/VLOOKUP(C351,$W$1:$X$1,2,0))</f>
        <v/>
      </c>
      <c r="AP351" s="332" t="str">
        <f>IF(ISERROR(AN351/VLOOKUP(C351,$W$1:$X$1,2,0)),"",AN351/VLOOKUP(C351,$W$1:$X$1,2,0))</f>
        <v/>
      </c>
      <c r="AR351" s="287"/>
      <c r="AS351" s="287"/>
      <c r="AT351" s="287"/>
      <c r="AU351" s="288"/>
      <c r="AV351" s="287">
        <f t="shared" si="149"/>
        <v>0</v>
      </c>
      <c r="AW351" s="287">
        <f t="shared" si="150"/>
        <v>0</v>
      </c>
      <c r="AX351" s="287">
        <f t="shared" si="151"/>
        <v>0</v>
      </c>
      <c r="AY351" s="287">
        <f t="shared" si="152"/>
        <v>0</v>
      </c>
      <c r="AZ351" s="337"/>
      <c r="BA351" s="287"/>
      <c r="BB351" s="287"/>
      <c r="BC351" s="287"/>
      <c r="BD351" s="288"/>
      <c r="BE351" s="287">
        <f t="shared" si="153"/>
        <v>0</v>
      </c>
      <c r="BF351" s="287">
        <f t="shared" si="139"/>
        <v>0</v>
      </c>
      <c r="BG351" s="287">
        <f t="shared" si="140"/>
        <v>0</v>
      </c>
      <c r="BH351" s="287">
        <f t="shared" si="141"/>
        <v>0</v>
      </c>
      <c r="DJ351" s="338"/>
    </row>
    <row r="352" spans="1:114" ht="12.75" customHeight="1" outlineLevel="1" x14ac:dyDescent="0.25">
      <c r="A352" s="328" t="str">
        <f t="shared" si="142"/>
        <v>Hotel NameMar-24</v>
      </c>
      <c r="B352" s="328" t="str">
        <f t="shared" si="143"/>
        <v>Hotel Name45367</v>
      </c>
      <c r="C352" s="329" t="s">
        <v>183</v>
      </c>
      <c r="D352" s="330" t="str">
        <f t="shared" si="144"/>
        <v>Mar-24</v>
      </c>
      <c r="E352" s="330" t="s">
        <v>54</v>
      </c>
      <c r="F352" s="330">
        <v>45367</v>
      </c>
      <c r="G352" s="331">
        <f t="shared" si="145"/>
        <v>7</v>
      </c>
      <c r="H352" s="287"/>
      <c r="I352" s="287"/>
      <c r="J352" s="287"/>
      <c r="K352" s="288">
        <f t="shared" si="155"/>
        <v>0</v>
      </c>
      <c r="L352" s="287"/>
      <c r="M352" s="287"/>
      <c r="N352" s="287"/>
      <c r="O352" s="288">
        <f t="shared" si="154"/>
        <v>0</v>
      </c>
      <c r="P352" s="332" t="str">
        <f>IF(ISERROR(K352/VLOOKUP(C352,$W$1:$X$1,2,0)),"",K352/VLOOKUP(C352,$W$1:$X$1,2,0))</f>
        <v/>
      </c>
      <c r="Q352" s="332" t="str">
        <f>IF(ISERROR(O352/VLOOKUP(C352,$W$1:$X$1,2,0)),"",O352/VLOOKUP(C352,$W$1:$X$1,2,0))</f>
        <v/>
      </c>
      <c r="R352" s="287" t="s">
        <v>75</v>
      </c>
      <c r="S352" s="287">
        <f t="shared" si="158"/>
        <v>0</v>
      </c>
      <c r="T352" s="332" t="e">
        <f>(O352+S352)/VLOOKUP(C352,$W$1:$X$1,2,0)</f>
        <v>#N/A</v>
      </c>
      <c r="U352" s="287" t="s">
        <v>75</v>
      </c>
      <c r="V352" s="333" t="b">
        <f t="shared" si="146"/>
        <v>1</v>
      </c>
      <c r="W352" s="334">
        <f t="shared" si="156"/>
        <v>0</v>
      </c>
      <c r="X352" s="334">
        <f t="shared" si="157"/>
        <v>0</v>
      </c>
      <c r="Y352" s="326"/>
      <c r="Z352" s="336"/>
      <c r="AB352" s="287">
        <f t="shared" si="135"/>
        <v>0</v>
      </c>
      <c r="AC352" s="287">
        <f t="shared" si="136"/>
        <v>0</v>
      </c>
      <c r="AD352" s="287">
        <f t="shared" si="137"/>
        <v>0</v>
      </c>
      <c r="AE352" s="287">
        <f t="shared" si="138"/>
        <v>0</v>
      </c>
      <c r="AF352" s="287"/>
      <c r="AG352" s="287"/>
      <c r="AH352" s="287"/>
      <c r="AI352" s="291"/>
      <c r="AJ352" s="288">
        <f t="shared" si="159"/>
        <v>0</v>
      </c>
      <c r="AK352" s="287"/>
      <c r="AL352" s="287"/>
      <c r="AM352" s="287"/>
      <c r="AN352" s="288">
        <f t="shared" si="148"/>
        <v>0</v>
      </c>
      <c r="AO352" s="332" t="str">
        <f>IF(ISERROR(AJ352/VLOOKUP(C352,$W$1:$X$1,2,0)),"",AJ352/VLOOKUP(C352,$W$1:$X$1,2,0))</f>
        <v/>
      </c>
      <c r="AP352" s="332" t="str">
        <f>IF(ISERROR(AN352/VLOOKUP(C352,$W$1:$X$1,2,0)),"",AN352/VLOOKUP(C352,$W$1:$X$1,2,0))</f>
        <v/>
      </c>
      <c r="AR352" s="287"/>
      <c r="AS352" s="287"/>
      <c r="AT352" s="287"/>
      <c r="AU352" s="288"/>
      <c r="AV352" s="287">
        <f t="shared" si="149"/>
        <v>0</v>
      </c>
      <c r="AW352" s="287">
        <f t="shared" si="150"/>
        <v>0</v>
      </c>
      <c r="AX352" s="287">
        <f t="shared" si="151"/>
        <v>0</v>
      </c>
      <c r="AY352" s="287">
        <f t="shared" si="152"/>
        <v>0</v>
      </c>
      <c r="AZ352" s="337"/>
      <c r="BA352" s="287"/>
      <c r="BB352" s="287"/>
      <c r="BC352" s="287"/>
      <c r="BD352" s="288"/>
      <c r="BE352" s="287">
        <f t="shared" si="153"/>
        <v>0</v>
      </c>
      <c r="BF352" s="287">
        <f t="shared" si="139"/>
        <v>0</v>
      </c>
      <c r="BG352" s="287">
        <f t="shared" si="140"/>
        <v>0</v>
      </c>
      <c r="BH352" s="287">
        <f t="shared" si="141"/>
        <v>0</v>
      </c>
      <c r="DJ352" s="338"/>
    </row>
    <row r="353" spans="1:16321" ht="12.75" customHeight="1" outlineLevel="1" x14ac:dyDescent="0.25">
      <c r="A353" s="328" t="str">
        <f t="shared" si="142"/>
        <v>Hotel NameMar-24</v>
      </c>
      <c r="B353" s="328" t="str">
        <f t="shared" si="143"/>
        <v>Hotel Name45368</v>
      </c>
      <c r="C353" s="329" t="s">
        <v>183</v>
      </c>
      <c r="D353" s="330" t="str">
        <f t="shared" si="144"/>
        <v>Mar-24</v>
      </c>
      <c r="E353" s="330" t="s">
        <v>54</v>
      </c>
      <c r="F353" s="330">
        <v>45368</v>
      </c>
      <c r="G353" s="331">
        <f t="shared" si="145"/>
        <v>1</v>
      </c>
      <c r="H353" s="287"/>
      <c r="I353" s="287"/>
      <c r="J353" s="287"/>
      <c r="K353" s="288">
        <f t="shared" ref="K353:K366" si="160">SUM(H353:J353)-J353</f>
        <v>0</v>
      </c>
      <c r="L353" s="287"/>
      <c r="M353" s="287"/>
      <c r="N353" s="287"/>
      <c r="O353" s="288">
        <f t="shared" si="154"/>
        <v>0</v>
      </c>
      <c r="P353" s="332" t="str">
        <f>IF(ISERROR(K353/VLOOKUP(C353,$W$1:$X$1,2,0)),"",K353/VLOOKUP(C353,$W$1:$X$1,2,0))</f>
        <v/>
      </c>
      <c r="Q353" s="332" t="str">
        <f>IF(ISERROR(O353/VLOOKUP(C353,$W$1:$X$1,2,0)),"",O353/VLOOKUP(C353,$W$1:$X$1,2,0))</f>
        <v/>
      </c>
      <c r="R353" s="287" t="s">
        <v>75</v>
      </c>
      <c r="S353" s="287">
        <f t="shared" si="158"/>
        <v>0</v>
      </c>
      <c r="T353" s="332" t="e">
        <f>(O353+S353)/VLOOKUP(C353,$W$1:$X$1,2,0)</f>
        <v>#N/A</v>
      </c>
      <c r="U353" s="287" t="s">
        <v>75</v>
      </c>
      <c r="V353" s="333" t="b">
        <f t="shared" si="146"/>
        <v>1</v>
      </c>
      <c r="W353" s="334">
        <f t="shared" si="156"/>
        <v>0</v>
      </c>
      <c r="X353" s="334">
        <f t="shared" si="157"/>
        <v>0</v>
      </c>
      <c r="Y353" s="326"/>
      <c r="Z353" s="336"/>
      <c r="AB353" s="287">
        <f t="shared" si="135"/>
        <v>0</v>
      </c>
      <c r="AC353" s="287">
        <f t="shared" si="136"/>
        <v>0</v>
      </c>
      <c r="AD353" s="287">
        <f t="shared" si="137"/>
        <v>0</v>
      </c>
      <c r="AE353" s="287">
        <f t="shared" si="138"/>
        <v>0</v>
      </c>
      <c r="AF353" s="287"/>
      <c r="AG353" s="287"/>
      <c r="AH353" s="287"/>
      <c r="AI353" s="291"/>
      <c r="AJ353" s="288">
        <f t="shared" si="159"/>
        <v>0</v>
      </c>
      <c r="AK353" s="287"/>
      <c r="AL353" s="287"/>
      <c r="AM353" s="287"/>
      <c r="AN353" s="288">
        <f t="shared" si="148"/>
        <v>0</v>
      </c>
      <c r="AO353" s="332" t="str">
        <f>IF(ISERROR(AJ353/VLOOKUP(C353,$W$1:$X$1,2,0)),"",AJ353/VLOOKUP(C353,$W$1:$X$1,2,0))</f>
        <v/>
      </c>
      <c r="AP353" s="332" t="str">
        <f>IF(ISERROR(AN353/VLOOKUP(C353,$W$1:$X$1,2,0)),"",AN353/VLOOKUP(C353,$W$1:$X$1,2,0))</f>
        <v/>
      </c>
      <c r="AR353" s="287"/>
      <c r="AS353" s="287"/>
      <c r="AT353" s="287"/>
      <c r="AU353" s="288"/>
      <c r="AV353" s="287">
        <f t="shared" si="149"/>
        <v>0</v>
      </c>
      <c r="AW353" s="287">
        <f t="shared" si="150"/>
        <v>0</v>
      </c>
      <c r="AX353" s="287">
        <f t="shared" si="151"/>
        <v>0</v>
      </c>
      <c r="AY353" s="287">
        <f t="shared" si="152"/>
        <v>0</v>
      </c>
      <c r="AZ353" s="337"/>
      <c r="BA353" s="287"/>
      <c r="BB353" s="287"/>
      <c r="BC353" s="287"/>
      <c r="BD353" s="288"/>
      <c r="BE353" s="287">
        <f t="shared" si="153"/>
        <v>0</v>
      </c>
      <c r="BF353" s="287">
        <f t="shared" si="139"/>
        <v>0</v>
      </c>
      <c r="BG353" s="287">
        <f t="shared" si="140"/>
        <v>0</v>
      </c>
      <c r="BH353" s="287">
        <f t="shared" si="141"/>
        <v>0</v>
      </c>
      <c r="DJ353" s="338"/>
    </row>
    <row r="354" spans="1:16321" ht="12.75" customHeight="1" outlineLevel="1" x14ac:dyDescent="0.25">
      <c r="A354" s="328" t="str">
        <f t="shared" si="142"/>
        <v>Hotel NameMar-24</v>
      </c>
      <c r="B354" s="328" t="str">
        <f t="shared" si="143"/>
        <v>Hotel Name45369</v>
      </c>
      <c r="C354" s="329" t="s">
        <v>183</v>
      </c>
      <c r="D354" s="330" t="str">
        <f t="shared" si="144"/>
        <v>Mar-24</v>
      </c>
      <c r="E354" s="330" t="s">
        <v>54</v>
      </c>
      <c r="F354" s="330">
        <v>45369</v>
      </c>
      <c r="G354" s="331">
        <f t="shared" si="145"/>
        <v>2</v>
      </c>
      <c r="H354" s="287"/>
      <c r="I354" s="287"/>
      <c r="J354" s="287"/>
      <c r="K354" s="288">
        <f t="shared" si="160"/>
        <v>0</v>
      </c>
      <c r="L354" s="287"/>
      <c r="M354" s="287"/>
      <c r="N354" s="287"/>
      <c r="O354" s="288">
        <f t="shared" si="154"/>
        <v>0</v>
      </c>
      <c r="P354" s="332" t="str">
        <f>IF(ISERROR(K354/VLOOKUP(C354,$W$1:$X$1,2,0)),"",K354/VLOOKUP(C354,$W$1:$X$1,2,0))</f>
        <v/>
      </c>
      <c r="Q354" s="332" t="str">
        <f>IF(ISERROR(O354/VLOOKUP(C354,$W$1:$X$1,2,0)),"",O354/VLOOKUP(C354,$W$1:$X$1,2,0))</f>
        <v/>
      </c>
      <c r="R354" s="287" t="s">
        <v>75</v>
      </c>
      <c r="S354" s="287">
        <f t="shared" si="158"/>
        <v>0</v>
      </c>
      <c r="T354" s="332" t="e">
        <f>(O354+S354)/VLOOKUP(C354,$W$1:$X$1,2,0)</f>
        <v>#N/A</v>
      </c>
      <c r="U354" s="287" t="s">
        <v>75</v>
      </c>
      <c r="V354" s="333" t="b">
        <f t="shared" si="146"/>
        <v>1</v>
      </c>
      <c r="W354" s="334">
        <f t="shared" si="156"/>
        <v>0</v>
      </c>
      <c r="X354" s="334">
        <f t="shared" si="157"/>
        <v>0</v>
      </c>
      <c r="Y354" s="326"/>
      <c r="Z354" s="336"/>
      <c r="AB354" s="287">
        <f t="shared" si="135"/>
        <v>0</v>
      </c>
      <c r="AC354" s="287">
        <f t="shared" si="136"/>
        <v>0</v>
      </c>
      <c r="AD354" s="287">
        <f t="shared" si="137"/>
        <v>0</v>
      </c>
      <c r="AE354" s="287">
        <f t="shared" si="138"/>
        <v>0</v>
      </c>
      <c r="AF354" s="287"/>
      <c r="AG354" s="287"/>
      <c r="AH354" s="287"/>
      <c r="AI354" s="291"/>
      <c r="AJ354" s="288">
        <f t="shared" si="159"/>
        <v>0</v>
      </c>
      <c r="AK354" s="287"/>
      <c r="AL354" s="287"/>
      <c r="AM354" s="287"/>
      <c r="AN354" s="288">
        <f t="shared" si="148"/>
        <v>0</v>
      </c>
      <c r="AO354" s="332" t="str">
        <f>IF(ISERROR(AJ354/VLOOKUP(C354,$W$1:$X$1,2,0)),"",AJ354/VLOOKUP(C354,$W$1:$X$1,2,0))</f>
        <v/>
      </c>
      <c r="AP354" s="332" t="str">
        <f>IF(ISERROR(AN354/VLOOKUP(C354,$W$1:$X$1,2,0)),"",AN354/VLOOKUP(C354,$W$1:$X$1,2,0))</f>
        <v/>
      </c>
      <c r="AR354" s="287"/>
      <c r="AS354" s="287"/>
      <c r="AT354" s="287"/>
      <c r="AU354" s="288"/>
      <c r="AV354" s="287">
        <f t="shared" si="149"/>
        <v>0</v>
      </c>
      <c r="AW354" s="287">
        <f t="shared" si="150"/>
        <v>0</v>
      </c>
      <c r="AX354" s="287">
        <f t="shared" si="151"/>
        <v>0</v>
      </c>
      <c r="AY354" s="287">
        <f t="shared" si="152"/>
        <v>0</v>
      </c>
      <c r="AZ354" s="337"/>
      <c r="BA354" s="287"/>
      <c r="BB354" s="287"/>
      <c r="BC354" s="287"/>
      <c r="BD354" s="288"/>
      <c r="BE354" s="287">
        <f t="shared" si="153"/>
        <v>0</v>
      </c>
      <c r="BF354" s="287">
        <f t="shared" si="139"/>
        <v>0</v>
      </c>
      <c r="BG354" s="287">
        <f t="shared" si="140"/>
        <v>0</v>
      </c>
      <c r="BH354" s="287">
        <f t="shared" si="141"/>
        <v>0</v>
      </c>
      <c r="DJ354" s="338"/>
    </row>
    <row r="355" spans="1:16321" ht="12.75" customHeight="1" outlineLevel="1" x14ac:dyDescent="0.25">
      <c r="A355" s="328" t="str">
        <f t="shared" si="142"/>
        <v>Hotel NameMar-24</v>
      </c>
      <c r="B355" s="328" t="str">
        <f t="shared" si="143"/>
        <v>Hotel Name45370</v>
      </c>
      <c r="C355" s="329" t="s">
        <v>183</v>
      </c>
      <c r="D355" s="330" t="str">
        <f t="shared" si="144"/>
        <v>Mar-24</v>
      </c>
      <c r="E355" s="330" t="s">
        <v>54</v>
      </c>
      <c r="F355" s="330">
        <v>45370</v>
      </c>
      <c r="G355" s="331">
        <f t="shared" si="145"/>
        <v>3</v>
      </c>
      <c r="H355" s="287"/>
      <c r="I355" s="287"/>
      <c r="J355" s="287"/>
      <c r="K355" s="288">
        <f t="shared" si="160"/>
        <v>0</v>
      </c>
      <c r="L355" s="287"/>
      <c r="M355" s="287"/>
      <c r="N355" s="287"/>
      <c r="O355" s="288">
        <f t="shared" si="154"/>
        <v>0</v>
      </c>
      <c r="P355" s="332" t="str">
        <f>IF(ISERROR(K355/VLOOKUP(C355,$W$1:$X$1,2,0)),"",K355/VLOOKUP(C355,$W$1:$X$1,2,0))</f>
        <v/>
      </c>
      <c r="Q355" s="332" t="str">
        <f>IF(ISERROR(O355/VLOOKUP(C355,$W$1:$X$1,2,0)),"",O355/VLOOKUP(C355,$W$1:$X$1,2,0))</f>
        <v/>
      </c>
      <c r="R355" s="287" t="s">
        <v>75</v>
      </c>
      <c r="S355" s="287">
        <f t="shared" si="158"/>
        <v>0</v>
      </c>
      <c r="T355" s="332" t="e">
        <f>(O355+S355)/VLOOKUP(C355,$W$1:$X$1,2,0)</f>
        <v>#N/A</v>
      </c>
      <c r="U355" s="287" t="s">
        <v>75</v>
      </c>
      <c r="V355" s="333" t="b">
        <f t="shared" si="146"/>
        <v>1</v>
      </c>
      <c r="W355" s="334">
        <f t="shared" si="156"/>
        <v>0</v>
      </c>
      <c r="X355" s="334">
        <f t="shared" si="157"/>
        <v>0</v>
      </c>
      <c r="Y355" s="326"/>
      <c r="Z355" s="336"/>
      <c r="AB355" s="287">
        <f t="shared" si="135"/>
        <v>0</v>
      </c>
      <c r="AC355" s="287">
        <f t="shared" si="136"/>
        <v>0</v>
      </c>
      <c r="AD355" s="287">
        <f t="shared" si="137"/>
        <v>0</v>
      </c>
      <c r="AE355" s="287">
        <f t="shared" si="138"/>
        <v>0</v>
      </c>
      <c r="AF355" s="287"/>
      <c r="AG355" s="287"/>
      <c r="AH355" s="287"/>
      <c r="AI355" s="291"/>
      <c r="AJ355" s="288">
        <f t="shared" si="159"/>
        <v>0</v>
      </c>
      <c r="AK355" s="287"/>
      <c r="AL355" s="287"/>
      <c r="AM355" s="287"/>
      <c r="AN355" s="288">
        <f t="shared" si="148"/>
        <v>0</v>
      </c>
      <c r="AO355" s="332" t="str">
        <f>IF(ISERROR(AJ355/VLOOKUP(C355,$W$1:$X$1,2,0)),"",AJ355/VLOOKUP(C355,$W$1:$X$1,2,0))</f>
        <v/>
      </c>
      <c r="AP355" s="332" t="str">
        <f>IF(ISERROR(AN355/VLOOKUP(C355,$W$1:$X$1,2,0)),"",AN355/VLOOKUP(C355,$W$1:$X$1,2,0))</f>
        <v/>
      </c>
      <c r="AR355" s="287"/>
      <c r="AS355" s="287"/>
      <c r="AT355" s="287"/>
      <c r="AU355" s="288"/>
      <c r="AV355" s="287">
        <f t="shared" si="149"/>
        <v>0</v>
      </c>
      <c r="AW355" s="287">
        <f t="shared" si="150"/>
        <v>0</v>
      </c>
      <c r="AX355" s="287">
        <f t="shared" si="151"/>
        <v>0</v>
      </c>
      <c r="AY355" s="287">
        <f t="shared" si="152"/>
        <v>0</v>
      </c>
      <c r="AZ355" s="337"/>
      <c r="BA355" s="287"/>
      <c r="BB355" s="287"/>
      <c r="BC355" s="287"/>
      <c r="BD355" s="288"/>
      <c r="BE355" s="287">
        <f t="shared" si="153"/>
        <v>0</v>
      </c>
      <c r="BF355" s="287">
        <f t="shared" si="139"/>
        <v>0</v>
      </c>
      <c r="BG355" s="287">
        <f t="shared" si="140"/>
        <v>0</v>
      </c>
      <c r="BH355" s="287">
        <f t="shared" si="141"/>
        <v>0</v>
      </c>
      <c r="DJ355" s="338"/>
    </row>
    <row r="356" spans="1:16321" ht="12.75" customHeight="1" outlineLevel="1" x14ac:dyDescent="0.25">
      <c r="A356" s="328" t="str">
        <f t="shared" si="142"/>
        <v>Hotel NameMar-24</v>
      </c>
      <c r="B356" s="328" t="str">
        <f t="shared" si="143"/>
        <v>Hotel Name45371</v>
      </c>
      <c r="C356" s="329" t="s">
        <v>183</v>
      </c>
      <c r="D356" s="330" t="str">
        <f t="shared" si="144"/>
        <v>Mar-24</v>
      </c>
      <c r="E356" s="330" t="s">
        <v>54</v>
      </c>
      <c r="F356" s="330">
        <v>45371</v>
      </c>
      <c r="G356" s="331">
        <f t="shared" si="145"/>
        <v>4</v>
      </c>
      <c r="H356" s="287"/>
      <c r="I356" s="287"/>
      <c r="J356" s="287"/>
      <c r="K356" s="288">
        <f t="shared" si="160"/>
        <v>0</v>
      </c>
      <c r="L356" s="287"/>
      <c r="M356" s="287"/>
      <c r="N356" s="287"/>
      <c r="O356" s="288">
        <f t="shared" si="154"/>
        <v>0</v>
      </c>
      <c r="P356" s="332" t="str">
        <f>IF(ISERROR(K356/VLOOKUP(C356,$W$1:$X$1,2,0)),"",K356/VLOOKUP(C356,$W$1:$X$1,2,0))</f>
        <v/>
      </c>
      <c r="Q356" s="332" t="str">
        <f>IF(ISERROR(O356/VLOOKUP(C356,$W$1:$X$1,2,0)),"",O356/VLOOKUP(C356,$W$1:$X$1,2,0))</f>
        <v/>
      </c>
      <c r="R356" s="287" t="s">
        <v>75</v>
      </c>
      <c r="S356" s="287">
        <f t="shared" si="158"/>
        <v>0</v>
      </c>
      <c r="T356" s="332" t="e">
        <f>(O356+S356)/VLOOKUP(C356,$W$1:$X$1,2,0)</f>
        <v>#N/A</v>
      </c>
      <c r="U356" s="287" t="s">
        <v>75</v>
      </c>
      <c r="V356" s="333" t="b">
        <f t="shared" si="146"/>
        <v>1</v>
      </c>
      <c r="W356" s="334">
        <f t="shared" si="156"/>
        <v>0</v>
      </c>
      <c r="X356" s="334">
        <f t="shared" si="157"/>
        <v>0</v>
      </c>
      <c r="Y356" s="326"/>
      <c r="Z356" s="336"/>
      <c r="AB356" s="287">
        <f t="shared" si="135"/>
        <v>0</v>
      </c>
      <c r="AC356" s="287">
        <f t="shared" si="136"/>
        <v>0</v>
      </c>
      <c r="AD356" s="287">
        <f t="shared" si="137"/>
        <v>0</v>
      </c>
      <c r="AE356" s="287">
        <f t="shared" si="138"/>
        <v>0</v>
      </c>
      <c r="AF356" s="287"/>
      <c r="AG356" s="287"/>
      <c r="AH356" s="287"/>
      <c r="AI356" s="291"/>
      <c r="AJ356" s="288">
        <f t="shared" si="159"/>
        <v>0</v>
      </c>
      <c r="AK356" s="287"/>
      <c r="AL356" s="287"/>
      <c r="AM356" s="287"/>
      <c r="AN356" s="288">
        <f t="shared" si="148"/>
        <v>0</v>
      </c>
      <c r="AO356" s="332" t="str">
        <f>IF(ISERROR(AJ356/VLOOKUP(C356,$W$1:$X$1,2,0)),"",AJ356/VLOOKUP(C356,$W$1:$X$1,2,0))</f>
        <v/>
      </c>
      <c r="AP356" s="332" t="str">
        <f>IF(ISERROR(AN356/VLOOKUP(C356,$W$1:$X$1,2,0)),"",AN356/VLOOKUP(C356,$W$1:$X$1,2,0))</f>
        <v/>
      </c>
      <c r="AR356" s="287"/>
      <c r="AS356" s="287"/>
      <c r="AT356" s="287"/>
      <c r="AU356" s="288"/>
      <c r="AV356" s="287">
        <f t="shared" si="149"/>
        <v>0</v>
      </c>
      <c r="AW356" s="287">
        <f t="shared" si="150"/>
        <v>0</v>
      </c>
      <c r="AX356" s="287">
        <f t="shared" si="151"/>
        <v>0</v>
      </c>
      <c r="AY356" s="287">
        <f t="shared" si="152"/>
        <v>0</v>
      </c>
      <c r="AZ356" s="337"/>
      <c r="BA356" s="287"/>
      <c r="BB356" s="287"/>
      <c r="BC356" s="287"/>
      <c r="BD356" s="288"/>
      <c r="BE356" s="287">
        <f t="shared" si="153"/>
        <v>0</v>
      </c>
      <c r="BF356" s="287">
        <f t="shared" si="139"/>
        <v>0</v>
      </c>
      <c r="BG356" s="287">
        <f t="shared" si="140"/>
        <v>0</v>
      </c>
      <c r="BH356" s="287">
        <f t="shared" si="141"/>
        <v>0</v>
      </c>
      <c r="DJ356" s="338"/>
    </row>
    <row r="357" spans="1:16321" ht="12.75" customHeight="1" outlineLevel="1" x14ac:dyDescent="0.25">
      <c r="A357" s="328" t="str">
        <f t="shared" si="142"/>
        <v>Hotel NameMar-24</v>
      </c>
      <c r="B357" s="328" t="str">
        <f t="shared" si="143"/>
        <v>Hotel Name45372</v>
      </c>
      <c r="C357" s="329" t="s">
        <v>183</v>
      </c>
      <c r="D357" s="330" t="str">
        <f t="shared" si="144"/>
        <v>Mar-24</v>
      </c>
      <c r="E357" s="330" t="s">
        <v>54</v>
      </c>
      <c r="F357" s="330">
        <v>45372</v>
      </c>
      <c r="G357" s="331">
        <f t="shared" si="145"/>
        <v>5</v>
      </c>
      <c r="H357" s="287"/>
      <c r="I357" s="287"/>
      <c r="J357" s="287"/>
      <c r="K357" s="288">
        <f t="shared" si="160"/>
        <v>0</v>
      </c>
      <c r="L357" s="287"/>
      <c r="M357" s="287"/>
      <c r="N357" s="287"/>
      <c r="O357" s="288">
        <f t="shared" si="154"/>
        <v>0</v>
      </c>
      <c r="P357" s="332" t="str">
        <f>IF(ISERROR(K357/VLOOKUP(C357,$W$1:$X$1,2,0)),"",K357/VLOOKUP(C357,$W$1:$X$1,2,0))</f>
        <v/>
      </c>
      <c r="Q357" s="332" t="str">
        <f>IF(ISERROR(O357/VLOOKUP(C357,$W$1:$X$1,2,0)),"",O357/VLOOKUP(C357,$W$1:$X$1,2,0))</f>
        <v/>
      </c>
      <c r="R357" s="287" t="s">
        <v>75</v>
      </c>
      <c r="S357" s="287">
        <f t="shared" si="158"/>
        <v>0</v>
      </c>
      <c r="T357" s="332" t="e">
        <f>(O357+S357)/VLOOKUP(C357,$W$1:$X$1,2,0)</f>
        <v>#N/A</v>
      </c>
      <c r="U357" s="287" t="s">
        <v>75</v>
      </c>
      <c r="V357" s="333" t="b">
        <f t="shared" si="146"/>
        <v>1</v>
      </c>
      <c r="W357" s="334">
        <f t="shared" si="156"/>
        <v>0</v>
      </c>
      <c r="X357" s="334">
        <f t="shared" si="157"/>
        <v>0</v>
      </c>
      <c r="Y357" s="326"/>
      <c r="Z357" s="336"/>
      <c r="AB357" s="287">
        <f t="shared" si="135"/>
        <v>0</v>
      </c>
      <c r="AC357" s="287">
        <f t="shared" si="136"/>
        <v>0</v>
      </c>
      <c r="AD357" s="287">
        <f t="shared" si="137"/>
        <v>0</v>
      </c>
      <c r="AE357" s="287">
        <f t="shared" si="138"/>
        <v>0</v>
      </c>
      <c r="AF357" s="287"/>
      <c r="AG357" s="287"/>
      <c r="AH357" s="287"/>
      <c r="AI357" s="291"/>
      <c r="AJ357" s="288">
        <f t="shared" si="159"/>
        <v>0</v>
      </c>
      <c r="AK357" s="287"/>
      <c r="AL357" s="287"/>
      <c r="AM357" s="287"/>
      <c r="AN357" s="288">
        <f t="shared" si="148"/>
        <v>0</v>
      </c>
      <c r="AO357" s="332" t="str">
        <f>IF(ISERROR(AJ357/VLOOKUP(C357,$W$1:$X$1,2,0)),"",AJ357/VLOOKUP(C357,$W$1:$X$1,2,0))</f>
        <v/>
      </c>
      <c r="AP357" s="332" t="str">
        <f>IF(ISERROR(AN357/VLOOKUP(C357,$W$1:$X$1,2,0)),"",AN357/VLOOKUP(C357,$W$1:$X$1,2,0))</f>
        <v/>
      </c>
      <c r="AR357" s="287"/>
      <c r="AS357" s="287"/>
      <c r="AT357" s="287"/>
      <c r="AU357" s="288"/>
      <c r="AV357" s="287">
        <f t="shared" si="149"/>
        <v>0</v>
      </c>
      <c r="AW357" s="287">
        <f t="shared" si="150"/>
        <v>0</v>
      </c>
      <c r="AX357" s="287">
        <f t="shared" si="151"/>
        <v>0</v>
      </c>
      <c r="AY357" s="287">
        <f t="shared" si="152"/>
        <v>0</v>
      </c>
      <c r="AZ357" s="337"/>
      <c r="BA357" s="287"/>
      <c r="BB357" s="287"/>
      <c r="BC357" s="287"/>
      <c r="BD357" s="288"/>
      <c r="BE357" s="287">
        <f t="shared" si="153"/>
        <v>0</v>
      </c>
      <c r="BF357" s="287">
        <f t="shared" si="139"/>
        <v>0</v>
      </c>
      <c r="BG357" s="287">
        <f t="shared" si="140"/>
        <v>0</v>
      </c>
      <c r="BH357" s="287">
        <f t="shared" si="141"/>
        <v>0</v>
      </c>
      <c r="DJ357" s="338"/>
    </row>
    <row r="358" spans="1:16321" ht="12.75" customHeight="1" outlineLevel="1" x14ac:dyDescent="0.25">
      <c r="A358" s="328" t="str">
        <f t="shared" si="142"/>
        <v>Hotel NameMar-24</v>
      </c>
      <c r="B358" s="328" t="str">
        <f t="shared" si="143"/>
        <v>Hotel Name45373</v>
      </c>
      <c r="C358" s="329" t="s">
        <v>183</v>
      </c>
      <c r="D358" s="330" t="str">
        <f t="shared" si="144"/>
        <v>Mar-24</v>
      </c>
      <c r="E358" s="330" t="s">
        <v>54</v>
      </c>
      <c r="F358" s="330">
        <v>45373</v>
      </c>
      <c r="G358" s="331">
        <f t="shared" si="145"/>
        <v>6</v>
      </c>
      <c r="H358" s="287"/>
      <c r="I358" s="287"/>
      <c r="J358" s="287"/>
      <c r="K358" s="288">
        <f t="shared" si="160"/>
        <v>0</v>
      </c>
      <c r="L358" s="287"/>
      <c r="M358" s="287"/>
      <c r="N358" s="287"/>
      <c r="O358" s="288">
        <f t="shared" si="154"/>
        <v>0</v>
      </c>
      <c r="P358" s="332" t="str">
        <f>IF(ISERROR(K358/VLOOKUP(C358,$W$1:$X$1,2,0)),"",K358/VLOOKUP(C358,$W$1:$X$1,2,0))</f>
        <v/>
      </c>
      <c r="Q358" s="332" t="str">
        <f>IF(ISERROR(O358/VLOOKUP(C358,$W$1:$X$1,2,0)),"",O358/VLOOKUP(C358,$W$1:$X$1,2,0))</f>
        <v/>
      </c>
      <c r="R358" s="287" t="s">
        <v>75</v>
      </c>
      <c r="S358" s="287">
        <f t="shared" si="158"/>
        <v>0</v>
      </c>
      <c r="T358" s="332" t="e">
        <f>(O358+S358)/VLOOKUP(C358,$W$1:$X$1,2,0)</f>
        <v>#N/A</v>
      </c>
      <c r="U358" s="287" t="s">
        <v>75</v>
      </c>
      <c r="V358" s="333" t="b">
        <f t="shared" si="146"/>
        <v>1</v>
      </c>
      <c r="W358" s="334">
        <f t="shared" si="156"/>
        <v>0</v>
      </c>
      <c r="X358" s="334">
        <f t="shared" si="157"/>
        <v>0</v>
      </c>
      <c r="Y358" s="326"/>
      <c r="Z358" s="336"/>
      <c r="AB358" s="287">
        <f t="shared" si="135"/>
        <v>0</v>
      </c>
      <c r="AC358" s="287">
        <f t="shared" si="136"/>
        <v>0</v>
      </c>
      <c r="AD358" s="287">
        <f t="shared" si="137"/>
        <v>0</v>
      </c>
      <c r="AE358" s="287">
        <f t="shared" si="138"/>
        <v>0</v>
      </c>
      <c r="AF358" s="287"/>
      <c r="AG358" s="287"/>
      <c r="AH358" s="287"/>
      <c r="AI358" s="291"/>
      <c r="AJ358" s="288">
        <f t="shared" si="159"/>
        <v>0</v>
      </c>
      <c r="AK358" s="287"/>
      <c r="AL358" s="287"/>
      <c r="AM358" s="287"/>
      <c r="AN358" s="288">
        <f t="shared" si="148"/>
        <v>0</v>
      </c>
      <c r="AO358" s="332" t="str">
        <f>IF(ISERROR(AJ358/VLOOKUP(C358,$W$1:$X$1,2,0)),"",AJ358/VLOOKUP(C358,$W$1:$X$1,2,0))</f>
        <v/>
      </c>
      <c r="AP358" s="332" t="str">
        <f>IF(ISERROR(AN358/VLOOKUP(C358,$W$1:$X$1,2,0)),"",AN358/VLOOKUP(C358,$W$1:$X$1,2,0))</f>
        <v/>
      </c>
      <c r="AR358" s="287"/>
      <c r="AS358" s="287"/>
      <c r="AT358" s="287"/>
      <c r="AU358" s="288"/>
      <c r="AV358" s="287">
        <f t="shared" si="149"/>
        <v>0</v>
      </c>
      <c r="AW358" s="287">
        <f t="shared" si="150"/>
        <v>0</v>
      </c>
      <c r="AX358" s="287">
        <f t="shared" si="151"/>
        <v>0</v>
      </c>
      <c r="AY358" s="287">
        <f t="shared" si="152"/>
        <v>0</v>
      </c>
      <c r="AZ358" s="337"/>
      <c r="BA358" s="287"/>
      <c r="BB358" s="287"/>
      <c r="BC358" s="287"/>
      <c r="BD358" s="288"/>
      <c r="BE358" s="287">
        <f t="shared" si="153"/>
        <v>0</v>
      </c>
      <c r="BF358" s="287">
        <f t="shared" si="139"/>
        <v>0</v>
      </c>
      <c r="BG358" s="287">
        <f t="shared" si="140"/>
        <v>0</v>
      </c>
      <c r="BH358" s="287">
        <f t="shared" si="141"/>
        <v>0</v>
      </c>
      <c r="DJ358" s="338"/>
    </row>
    <row r="359" spans="1:16321" ht="12.75" customHeight="1" outlineLevel="1" x14ac:dyDescent="0.25">
      <c r="A359" s="328" t="str">
        <f t="shared" si="142"/>
        <v>Hotel NameMar-24</v>
      </c>
      <c r="B359" s="328" t="str">
        <f t="shared" si="143"/>
        <v>Hotel Name45374</v>
      </c>
      <c r="C359" s="329" t="s">
        <v>183</v>
      </c>
      <c r="D359" s="330" t="str">
        <f t="shared" si="144"/>
        <v>Mar-24</v>
      </c>
      <c r="E359" s="330" t="s">
        <v>54</v>
      </c>
      <c r="F359" s="330">
        <v>45374</v>
      </c>
      <c r="G359" s="331">
        <f t="shared" si="145"/>
        <v>7</v>
      </c>
      <c r="H359" s="287"/>
      <c r="I359" s="287"/>
      <c r="J359" s="287"/>
      <c r="K359" s="288">
        <f t="shared" si="160"/>
        <v>0</v>
      </c>
      <c r="L359" s="287"/>
      <c r="M359" s="287"/>
      <c r="N359" s="287"/>
      <c r="O359" s="288">
        <f t="shared" si="154"/>
        <v>0</v>
      </c>
      <c r="P359" s="332" t="str">
        <f>IF(ISERROR(K359/VLOOKUP(C359,$W$1:$X$1,2,0)),"",K359/VLOOKUP(C359,$W$1:$X$1,2,0))</f>
        <v/>
      </c>
      <c r="Q359" s="332" t="str">
        <f>IF(ISERROR(O359/VLOOKUP(C359,$W$1:$X$1,2,0)),"",O359/VLOOKUP(C359,$W$1:$X$1,2,0))</f>
        <v/>
      </c>
      <c r="R359" s="287" t="s">
        <v>75</v>
      </c>
      <c r="S359" s="287">
        <f t="shared" si="158"/>
        <v>0</v>
      </c>
      <c r="T359" s="332" t="e">
        <f>(O359+S359)/VLOOKUP(C359,$W$1:$X$1,2,0)</f>
        <v>#N/A</v>
      </c>
      <c r="U359" s="287" t="s">
        <v>75</v>
      </c>
      <c r="V359" s="333" t="b">
        <f t="shared" si="146"/>
        <v>1</v>
      </c>
      <c r="W359" s="334">
        <f t="shared" si="156"/>
        <v>0</v>
      </c>
      <c r="X359" s="334">
        <f t="shared" si="157"/>
        <v>0</v>
      </c>
      <c r="Y359" s="326"/>
      <c r="Z359" s="336"/>
      <c r="AB359" s="287">
        <f t="shared" si="135"/>
        <v>0</v>
      </c>
      <c r="AC359" s="287">
        <f t="shared" si="136"/>
        <v>0</v>
      </c>
      <c r="AD359" s="287">
        <f t="shared" si="137"/>
        <v>0</v>
      </c>
      <c r="AE359" s="287">
        <f t="shared" si="138"/>
        <v>0</v>
      </c>
      <c r="AF359" s="287"/>
      <c r="AG359" s="287"/>
      <c r="AH359" s="287"/>
      <c r="AI359" s="291"/>
      <c r="AJ359" s="288">
        <f t="shared" si="159"/>
        <v>0</v>
      </c>
      <c r="AK359" s="287"/>
      <c r="AL359" s="287"/>
      <c r="AM359" s="287"/>
      <c r="AN359" s="288">
        <f t="shared" si="148"/>
        <v>0</v>
      </c>
      <c r="AO359" s="332" t="str">
        <f>IF(ISERROR(AJ359/VLOOKUP(C359,$W$1:$X$1,2,0)),"",AJ359/VLOOKUP(C359,$W$1:$X$1,2,0))</f>
        <v/>
      </c>
      <c r="AP359" s="332" t="str">
        <f>IF(ISERROR(AN359/VLOOKUP(C359,$W$1:$X$1,2,0)),"",AN359/VLOOKUP(C359,$W$1:$X$1,2,0))</f>
        <v/>
      </c>
      <c r="AR359" s="287"/>
      <c r="AS359" s="287"/>
      <c r="AT359" s="287"/>
      <c r="AU359" s="288"/>
      <c r="AV359" s="287">
        <f t="shared" si="149"/>
        <v>0</v>
      </c>
      <c r="AW359" s="287">
        <f t="shared" si="150"/>
        <v>0</v>
      </c>
      <c r="AX359" s="287">
        <f t="shared" si="151"/>
        <v>0</v>
      </c>
      <c r="AY359" s="287">
        <f t="shared" si="152"/>
        <v>0</v>
      </c>
      <c r="AZ359" s="337"/>
      <c r="BA359" s="287"/>
      <c r="BB359" s="287"/>
      <c r="BC359" s="287"/>
      <c r="BD359" s="288"/>
      <c r="BE359" s="287">
        <f t="shared" si="153"/>
        <v>0</v>
      </c>
      <c r="BF359" s="287">
        <f t="shared" si="139"/>
        <v>0</v>
      </c>
      <c r="BG359" s="287">
        <f t="shared" si="140"/>
        <v>0</v>
      </c>
      <c r="BH359" s="287">
        <f t="shared" si="141"/>
        <v>0</v>
      </c>
      <c r="DJ359" s="338"/>
    </row>
    <row r="360" spans="1:16321" ht="12.75" customHeight="1" outlineLevel="1" x14ac:dyDescent="0.25">
      <c r="A360" s="328" t="str">
        <f t="shared" si="142"/>
        <v>Hotel NameMar-24</v>
      </c>
      <c r="B360" s="328" t="str">
        <f t="shared" si="143"/>
        <v>Hotel Name45375</v>
      </c>
      <c r="C360" s="329" t="s">
        <v>183</v>
      </c>
      <c r="D360" s="330" t="str">
        <f t="shared" si="144"/>
        <v>Mar-24</v>
      </c>
      <c r="E360" s="330" t="s">
        <v>54</v>
      </c>
      <c r="F360" s="330">
        <v>45375</v>
      </c>
      <c r="G360" s="331">
        <f t="shared" si="145"/>
        <v>1</v>
      </c>
      <c r="H360" s="287"/>
      <c r="I360" s="287"/>
      <c r="J360" s="287"/>
      <c r="K360" s="288">
        <f t="shared" si="160"/>
        <v>0</v>
      </c>
      <c r="L360" s="287"/>
      <c r="M360" s="287"/>
      <c r="N360" s="287"/>
      <c r="O360" s="288">
        <f t="shared" si="154"/>
        <v>0</v>
      </c>
      <c r="P360" s="332" t="str">
        <f>IF(ISERROR(K360/VLOOKUP(C360,$W$1:$X$1,2,0)),"",K360/VLOOKUP(C360,$W$1:$X$1,2,0))</f>
        <v/>
      </c>
      <c r="Q360" s="332" t="str">
        <f>IF(ISERROR(O360/VLOOKUP(C360,$W$1:$X$1,2,0)),"",O360/VLOOKUP(C360,$W$1:$X$1,2,0))</f>
        <v/>
      </c>
      <c r="R360" s="287" t="s">
        <v>75</v>
      </c>
      <c r="S360" s="287">
        <f t="shared" si="158"/>
        <v>0</v>
      </c>
      <c r="T360" s="332" t="e">
        <f>(O360+S360)/VLOOKUP(C360,$W$1:$X$1,2,0)</f>
        <v>#N/A</v>
      </c>
      <c r="U360" s="287" t="s">
        <v>75</v>
      </c>
      <c r="V360" s="333" t="b">
        <f t="shared" si="146"/>
        <v>1</v>
      </c>
      <c r="W360" s="334">
        <f t="shared" si="156"/>
        <v>0</v>
      </c>
      <c r="X360" s="334">
        <f t="shared" si="157"/>
        <v>0</v>
      </c>
      <c r="Y360" s="326"/>
      <c r="Z360" s="336"/>
      <c r="AB360" s="287">
        <f t="shared" si="135"/>
        <v>0</v>
      </c>
      <c r="AC360" s="287">
        <f t="shared" si="136"/>
        <v>0</v>
      </c>
      <c r="AD360" s="287">
        <f t="shared" si="137"/>
        <v>0</v>
      </c>
      <c r="AE360" s="287">
        <f t="shared" si="138"/>
        <v>0</v>
      </c>
      <c r="AF360" s="287"/>
      <c r="AG360" s="287"/>
      <c r="AH360" s="287"/>
      <c r="AI360" s="291"/>
      <c r="AJ360" s="288">
        <f t="shared" si="159"/>
        <v>0</v>
      </c>
      <c r="AK360" s="287"/>
      <c r="AL360" s="287"/>
      <c r="AM360" s="287"/>
      <c r="AN360" s="288">
        <f t="shared" si="148"/>
        <v>0</v>
      </c>
      <c r="AO360" s="332" t="str">
        <f>IF(ISERROR(AJ360/VLOOKUP(C360,$W$1:$X$1,2,0)),"",AJ360/VLOOKUP(C360,$W$1:$X$1,2,0))</f>
        <v/>
      </c>
      <c r="AP360" s="332" t="str">
        <f>IF(ISERROR(AN360/VLOOKUP(C360,$W$1:$X$1,2,0)),"",AN360/VLOOKUP(C360,$W$1:$X$1,2,0))</f>
        <v/>
      </c>
      <c r="AR360" s="287"/>
      <c r="AS360" s="287"/>
      <c r="AT360" s="287"/>
      <c r="AU360" s="288"/>
      <c r="AV360" s="287">
        <f t="shared" si="149"/>
        <v>0</v>
      </c>
      <c r="AW360" s="287">
        <f t="shared" si="150"/>
        <v>0</v>
      </c>
      <c r="AX360" s="287">
        <f t="shared" si="151"/>
        <v>0</v>
      </c>
      <c r="AY360" s="287">
        <f t="shared" si="152"/>
        <v>0</v>
      </c>
      <c r="AZ360" s="337"/>
      <c r="BA360" s="287"/>
      <c r="BB360" s="287"/>
      <c r="BC360" s="287"/>
      <c r="BD360" s="288"/>
      <c r="BE360" s="287">
        <f t="shared" si="153"/>
        <v>0</v>
      </c>
      <c r="BF360" s="287">
        <f t="shared" si="139"/>
        <v>0</v>
      </c>
      <c r="BG360" s="287">
        <f t="shared" si="140"/>
        <v>0</v>
      </c>
      <c r="BH360" s="287">
        <f t="shared" si="141"/>
        <v>0</v>
      </c>
      <c r="DJ360" s="338"/>
    </row>
    <row r="361" spans="1:16321" ht="12.75" customHeight="1" outlineLevel="1" x14ac:dyDescent="0.25">
      <c r="A361" s="328" t="str">
        <f t="shared" si="142"/>
        <v>Hotel NameMar-24</v>
      </c>
      <c r="B361" s="328" t="str">
        <f t="shared" si="143"/>
        <v>Hotel Name45376</v>
      </c>
      <c r="C361" s="329" t="s">
        <v>183</v>
      </c>
      <c r="D361" s="330" t="str">
        <f t="shared" si="144"/>
        <v>Mar-24</v>
      </c>
      <c r="E361" s="330" t="s">
        <v>54</v>
      </c>
      <c r="F361" s="330">
        <v>45376</v>
      </c>
      <c r="G361" s="331">
        <f t="shared" si="145"/>
        <v>2</v>
      </c>
      <c r="H361" s="287"/>
      <c r="I361" s="287"/>
      <c r="J361" s="287"/>
      <c r="K361" s="288">
        <f t="shared" si="160"/>
        <v>0</v>
      </c>
      <c r="L361" s="287"/>
      <c r="M361" s="287"/>
      <c r="N361" s="287"/>
      <c r="O361" s="288">
        <f t="shared" si="154"/>
        <v>0</v>
      </c>
      <c r="P361" s="332" t="str">
        <f>IF(ISERROR(K361/VLOOKUP(C361,$W$1:$X$1,2,0)),"",K361/VLOOKUP(C361,$W$1:$X$1,2,0))</f>
        <v/>
      </c>
      <c r="Q361" s="332" t="str">
        <f>IF(ISERROR(O361/VLOOKUP(C361,$W$1:$X$1,2,0)),"",O361/VLOOKUP(C361,$W$1:$X$1,2,0))</f>
        <v/>
      </c>
      <c r="R361" s="287" t="s">
        <v>75</v>
      </c>
      <c r="S361" s="287">
        <f t="shared" si="158"/>
        <v>0</v>
      </c>
      <c r="T361" s="332" t="e">
        <f>(O361+S361)/VLOOKUP(C361,$W$1:$X$1,2,0)</f>
        <v>#N/A</v>
      </c>
      <c r="U361" s="287" t="s">
        <v>75</v>
      </c>
      <c r="V361" s="333" t="b">
        <f t="shared" si="146"/>
        <v>1</v>
      </c>
      <c r="W361" s="334">
        <f t="shared" si="156"/>
        <v>0</v>
      </c>
      <c r="X361" s="334">
        <f t="shared" si="157"/>
        <v>0</v>
      </c>
      <c r="Y361" s="326"/>
      <c r="Z361" s="336"/>
      <c r="AB361" s="287">
        <f t="shared" si="135"/>
        <v>0</v>
      </c>
      <c r="AC361" s="287">
        <f t="shared" si="136"/>
        <v>0</v>
      </c>
      <c r="AD361" s="287">
        <f t="shared" si="137"/>
        <v>0</v>
      </c>
      <c r="AE361" s="287">
        <f t="shared" si="138"/>
        <v>0</v>
      </c>
      <c r="AF361" s="287"/>
      <c r="AG361" s="287"/>
      <c r="AH361" s="287"/>
      <c r="AI361" s="291"/>
      <c r="AJ361" s="288">
        <f t="shared" si="159"/>
        <v>0</v>
      </c>
      <c r="AK361" s="287"/>
      <c r="AL361" s="287"/>
      <c r="AM361" s="287"/>
      <c r="AN361" s="288">
        <f t="shared" si="148"/>
        <v>0</v>
      </c>
      <c r="AO361" s="332" t="str">
        <f>IF(ISERROR(AJ361/VLOOKUP(C361,$W$1:$X$1,2,0)),"",AJ361/VLOOKUP(C361,$W$1:$X$1,2,0))</f>
        <v/>
      </c>
      <c r="AP361" s="332" t="str">
        <f>IF(ISERROR(AN361/VLOOKUP(C361,$W$1:$X$1,2,0)),"",AN361/VLOOKUP(C361,$W$1:$X$1,2,0))</f>
        <v/>
      </c>
      <c r="AR361" s="287"/>
      <c r="AS361" s="287"/>
      <c r="AT361" s="287"/>
      <c r="AU361" s="288"/>
      <c r="AV361" s="287">
        <f t="shared" si="149"/>
        <v>0</v>
      </c>
      <c r="AW361" s="287">
        <f t="shared" si="150"/>
        <v>0</v>
      </c>
      <c r="AX361" s="287">
        <f t="shared" si="151"/>
        <v>0</v>
      </c>
      <c r="AY361" s="287">
        <f t="shared" si="152"/>
        <v>0</v>
      </c>
      <c r="AZ361" s="337"/>
      <c r="BA361" s="287"/>
      <c r="BB361" s="287"/>
      <c r="BC361" s="287"/>
      <c r="BD361" s="288"/>
      <c r="BE361" s="287">
        <f t="shared" si="153"/>
        <v>0</v>
      </c>
      <c r="BF361" s="287">
        <f t="shared" si="139"/>
        <v>0</v>
      </c>
      <c r="BG361" s="287">
        <f t="shared" si="140"/>
        <v>0</v>
      </c>
      <c r="BH361" s="287">
        <f t="shared" si="141"/>
        <v>0</v>
      </c>
      <c r="DJ361" s="338"/>
    </row>
    <row r="362" spans="1:16321" ht="12.75" customHeight="1" outlineLevel="1" x14ac:dyDescent="0.25">
      <c r="A362" s="328" t="str">
        <f t="shared" si="142"/>
        <v>Hotel NameMar-24</v>
      </c>
      <c r="B362" s="328" t="str">
        <f t="shared" si="143"/>
        <v>Hotel Name45377</v>
      </c>
      <c r="C362" s="329" t="s">
        <v>183</v>
      </c>
      <c r="D362" s="330" t="str">
        <f t="shared" si="144"/>
        <v>Mar-24</v>
      </c>
      <c r="E362" s="330" t="s">
        <v>54</v>
      </c>
      <c r="F362" s="330">
        <v>45377</v>
      </c>
      <c r="G362" s="331">
        <f t="shared" si="145"/>
        <v>3</v>
      </c>
      <c r="H362" s="287"/>
      <c r="I362" s="287"/>
      <c r="J362" s="287"/>
      <c r="K362" s="288">
        <f t="shared" si="160"/>
        <v>0</v>
      </c>
      <c r="L362" s="287"/>
      <c r="M362" s="287"/>
      <c r="N362" s="287"/>
      <c r="O362" s="288">
        <f t="shared" si="154"/>
        <v>0</v>
      </c>
      <c r="P362" s="332" t="str">
        <f>IF(ISERROR(K362/VLOOKUP(C362,$W$1:$X$1,2,0)),"",K362/VLOOKUP(C362,$W$1:$X$1,2,0))</f>
        <v/>
      </c>
      <c r="Q362" s="332" t="str">
        <f>IF(ISERROR(O362/VLOOKUP(C362,$W$1:$X$1,2,0)),"",O362/VLOOKUP(C362,$W$1:$X$1,2,0))</f>
        <v/>
      </c>
      <c r="R362" s="287" t="s">
        <v>75</v>
      </c>
      <c r="S362" s="287">
        <f t="shared" si="158"/>
        <v>0</v>
      </c>
      <c r="T362" s="332" t="e">
        <f>(O362+S362)/VLOOKUP(C362,$W$1:$X$1,2,0)</f>
        <v>#N/A</v>
      </c>
      <c r="U362" s="287" t="s">
        <v>75</v>
      </c>
      <c r="V362" s="333" t="b">
        <f t="shared" si="146"/>
        <v>1</v>
      </c>
      <c r="W362" s="334">
        <f t="shared" si="156"/>
        <v>0</v>
      </c>
      <c r="X362" s="334">
        <f t="shared" si="157"/>
        <v>0</v>
      </c>
      <c r="Y362" s="326"/>
      <c r="Z362" s="336"/>
      <c r="AB362" s="287">
        <f t="shared" si="135"/>
        <v>0</v>
      </c>
      <c r="AC362" s="287">
        <f t="shared" si="136"/>
        <v>0</v>
      </c>
      <c r="AD362" s="287">
        <f t="shared" si="137"/>
        <v>0</v>
      </c>
      <c r="AE362" s="287">
        <f t="shared" si="138"/>
        <v>0</v>
      </c>
      <c r="AF362" s="287"/>
      <c r="AG362" s="287"/>
      <c r="AH362" s="287"/>
      <c r="AI362" s="291"/>
      <c r="AJ362" s="288">
        <f t="shared" si="159"/>
        <v>0</v>
      </c>
      <c r="AK362" s="287"/>
      <c r="AL362" s="287"/>
      <c r="AM362" s="287"/>
      <c r="AN362" s="288">
        <f t="shared" si="148"/>
        <v>0</v>
      </c>
      <c r="AO362" s="332" t="str">
        <f>IF(ISERROR(AJ362/VLOOKUP(C362,$W$1:$X$1,2,0)),"",AJ362/VLOOKUP(C362,$W$1:$X$1,2,0))</f>
        <v/>
      </c>
      <c r="AP362" s="332" t="str">
        <f>IF(ISERROR(AN362/VLOOKUP(C362,$W$1:$X$1,2,0)),"",AN362/VLOOKUP(C362,$W$1:$X$1,2,0))</f>
        <v/>
      </c>
      <c r="AR362" s="287"/>
      <c r="AS362" s="287"/>
      <c r="AT362" s="287"/>
      <c r="AU362" s="288"/>
      <c r="AV362" s="287">
        <f t="shared" si="149"/>
        <v>0</v>
      </c>
      <c r="AW362" s="287">
        <f t="shared" si="150"/>
        <v>0</v>
      </c>
      <c r="AX362" s="287">
        <f t="shared" si="151"/>
        <v>0</v>
      </c>
      <c r="AY362" s="287">
        <f t="shared" si="152"/>
        <v>0</v>
      </c>
      <c r="AZ362" s="337"/>
      <c r="BA362" s="287"/>
      <c r="BB362" s="287"/>
      <c r="BC362" s="287"/>
      <c r="BD362" s="288"/>
      <c r="BE362" s="287">
        <f t="shared" si="153"/>
        <v>0</v>
      </c>
      <c r="BF362" s="287">
        <f t="shared" si="139"/>
        <v>0</v>
      </c>
      <c r="BG362" s="287">
        <f t="shared" si="140"/>
        <v>0</v>
      </c>
      <c r="BH362" s="287">
        <f t="shared" si="141"/>
        <v>0</v>
      </c>
      <c r="DJ362" s="338"/>
    </row>
    <row r="363" spans="1:16321" ht="12.75" customHeight="1" outlineLevel="1" x14ac:dyDescent="0.25">
      <c r="A363" s="328" t="str">
        <f t="shared" si="142"/>
        <v>Hotel NameMar-24</v>
      </c>
      <c r="B363" s="328" t="str">
        <f t="shared" si="143"/>
        <v>Hotel Name45378</v>
      </c>
      <c r="C363" s="329" t="s">
        <v>183</v>
      </c>
      <c r="D363" s="330" t="str">
        <f t="shared" si="144"/>
        <v>Mar-24</v>
      </c>
      <c r="E363" s="330" t="s">
        <v>54</v>
      </c>
      <c r="F363" s="330">
        <v>45378</v>
      </c>
      <c r="G363" s="331">
        <f t="shared" si="145"/>
        <v>4</v>
      </c>
      <c r="H363" s="287"/>
      <c r="I363" s="287"/>
      <c r="J363" s="287"/>
      <c r="K363" s="288">
        <f t="shared" si="160"/>
        <v>0</v>
      </c>
      <c r="L363" s="287"/>
      <c r="M363" s="287"/>
      <c r="N363" s="287"/>
      <c r="O363" s="288">
        <f t="shared" si="154"/>
        <v>0</v>
      </c>
      <c r="P363" s="332" t="str">
        <f>IF(ISERROR(K363/VLOOKUP(C363,$W$1:$X$1,2,0)),"",K363/VLOOKUP(C363,$W$1:$X$1,2,0))</f>
        <v/>
      </c>
      <c r="Q363" s="332" t="str">
        <f>IF(ISERROR(O363/VLOOKUP(C363,$W$1:$X$1,2,0)),"",O363/VLOOKUP(C363,$W$1:$X$1,2,0))</f>
        <v/>
      </c>
      <c r="R363" s="287" t="s">
        <v>75</v>
      </c>
      <c r="S363" s="287">
        <f t="shared" si="158"/>
        <v>0</v>
      </c>
      <c r="T363" s="332" t="e">
        <f>(O363+S363)/VLOOKUP(C363,$W$1:$X$1,2,0)</f>
        <v>#N/A</v>
      </c>
      <c r="U363" s="287" t="s">
        <v>75</v>
      </c>
      <c r="V363" s="333" t="b">
        <f t="shared" si="146"/>
        <v>1</v>
      </c>
      <c r="W363" s="334">
        <f t="shared" si="156"/>
        <v>0</v>
      </c>
      <c r="X363" s="334">
        <f t="shared" si="157"/>
        <v>0</v>
      </c>
      <c r="Y363" s="326"/>
      <c r="Z363" s="336"/>
      <c r="AB363" s="287">
        <f t="shared" si="135"/>
        <v>0</v>
      </c>
      <c r="AC363" s="287">
        <f t="shared" si="136"/>
        <v>0</v>
      </c>
      <c r="AD363" s="287">
        <f t="shared" si="137"/>
        <v>0</v>
      </c>
      <c r="AE363" s="287">
        <f t="shared" si="138"/>
        <v>0</v>
      </c>
      <c r="AF363" s="287"/>
      <c r="AG363" s="287"/>
      <c r="AH363" s="287"/>
      <c r="AI363" s="291"/>
      <c r="AJ363" s="288">
        <f t="shared" si="159"/>
        <v>0</v>
      </c>
      <c r="AK363" s="287"/>
      <c r="AL363" s="287"/>
      <c r="AM363" s="287"/>
      <c r="AN363" s="288">
        <f t="shared" si="148"/>
        <v>0</v>
      </c>
      <c r="AO363" s="332" t="str">
        <f>IF(ISERROR(AJ363/VLOOKUP(C363,$W$1:$X$1,2,0)),"",AJ363/VLOOKUP(C363,$W$1:$X$1,2,0))</f>
        <v/>
      </c>
      <c r="AP363" s="332" t="str">
        <f>IF(ISERROR(AN363/VLOOKUP(C363,$W$1:$X$1,2,0)),"",AN363/VLOOKUP(C363,$W$1:$X$1,2,0))</f>
        <v/>
      </c>
      <c r="AR363" s="287"/>
      <c r="AS363" s="287"/>
      <c r="AT363" s="287"/>
      <c r="AU363" s="288"/>
      <c r="AV363" s="287">
        <f t="shared" si="149"/>
        <v>0</v>
      </c>
      <c r="AW363" s="287">
        <f t="shared" si="150"/>
        <v>0</v>
      </c>
      <c r="AX363" s="287">
        <f t="shared" si="151"/>
        <v>0</v>
      </c>
      <c r="AY363" s="287">
        <f t="shared" si="152"/>
        <v>0</v>
      </c>
      <c r="AZ363" s="337"/>
      <c r="BA363" s="287"/>
      <c r="BB363" s="287"/>
      <c r="BC363" s="287"/>
      <c r="BD363" s="288"/>
      <c r="BE363" s="287">
        <f t="shared" si="153"/>
        <v>0</v>
      </c>
      <c r="BF363" s="287">
        <f t="shared" si="139"/>
        <v>0</v>
      </c>
      <c r="BG363" s="287">
        <f t="shared" si="140"/>
        <v>0</v>
      </c>
      <c r="BH363" s="287">
        <f t="shared" si="141"/>
        <v>0</v>
      </c>
      <c r="DJ363" s="338"/>
    </row>
    <row r="364" spans="1:16321" ht="12.75" customHeight="1" outlineLevel="1" x14ac:dyDescent="0.25">
      <c r="A364" s="328" t="str">
        <f t="shared" si="142"/>
        <v>Hotel NameMar-24</v>
      </c>
      <c r="B364" s="328" t="str">
        <f t="shared" si="143"/>
        <v>Hotel Name45379</v>
      </c>
      <c r="C364" s="329" t="s">
        <v>183</v>
      </c>
      <c r="D364" s="330" t="str">
        <f t="shared" si="144"/>
        <v>Mar-24</v>
      </c>
      <c r="E364" s="330" t="s">
        <v>54</v>
      </c>
      <c r="F364" s="330">
        <v>45379</v>
      </c>
      <c r="G364" s="331">
        <f t="shared" si="145"/>
        <v>5</v>
      </c>
      <c r="H364" s="287"/>
      <c r="I364" s="287"/>
      <c r="J364" s="287"/>
      <c r="K364" s="288">
        <f t="shared" si="160"/>
        <v>0</v>
      </c>
      <c r="L364" s="287"/>
      <c r="M364" s="287"/>
      <c r="N364" s="287"/>
      <c r="O364" s="288">
        <f t="shared" si="154"/>
        <v>0</v>
      </c>
      <c r="P364" s="332" t="str">
        <f>IF(ISERROR(K364/VLOOKUP(C364,$W$1:$X$1,2,0)),"",K364/VLOOKUP(C364,$W$1:$X$1,2,0))</f>
        <v/>
      </c>
      <c r="Q364" s="332" t="str">
        <f>IF(ISERROR(O364/VLOOKUP(C364,$W$1:$X$1,2,0)),"",O364/VLOOKUP(C364,$W$1:$X$1,2,0))</f>
        <v/>
      </c>
      <c r="R364" s="287" t="s">
        <v>75</v>
      </c>
      <c r="S364" s="287">
        <f t="shared" si="158"/>
        <v>0</v>
      </c>
      <c r="T364" s="332" t="e">
        <f>(O364+S364)/VLOOKUP(C364,$W$1:$X$1,2,0)</f>
        <v>#N/A</v>
      </c>
      <c r="U364" s="287" t="s">
        <v>75</v>
      </c>
      <c r="V364" s="333" t="b">
        <f t="shared" si="146"/>
        <v>1</v>
      </c>
      <c r="W364" s="334">
        <f t="shared" si="156"/>
        <v>0</v>
      </c>
      <c r="X364" s="334">
        <f t="shared" si="157"/>
        <v>0</v>
      </c>
      <c r="Y364" s="326"/>
      <c r="Z364" s="336"/>
      <c r="AB364" s="287">
        <f t="shared" si="135"/>
        <v>0</v>
      </c>
      <c r="AC364" s="287">
        <f t="shared" si="136"/>
        <v>0</v>
      </c>
      <c r="AD364" s="287">
        <f t="shared" si="137"/>
        <v>0</v>
      </c>
      <c r="AE364" s="287">
        <f t="shared" si="138"/>
        <v>0</v>
      </c>
      <c r="AF364" s="287"/>
      <c r="AG364" s="287"/>
      <c r="AH364" s="287"/>
      <c r="AI364" s="291"/>
      <c r="AJ364" s="288">
        <f t="shared" si="159"/>
        <v>0</v>
      </c>
      <c r="AK364" s="287"/>
      <c r="AL364" s="287"/>
      <c r="AM364" s="287"/>
      <c r="AN364" s="288">
        <f t="shared" si="148"/>
        <v>0</v>
      </c>
      <c r="AO364" s="332" t="str">
        <f>IF(ISERROR(AJ364/VLOOKUP(C364,$W$1:$X$1,2,0)),"",AJ364/VLOOKUP(C364,$W$1:$X$1,2,0))</f>
        <v/>
      </c>
      <c r="AP364" s="332" t="str">
        <f>IF(ISERROR(AN364/VLOOKUP(C364,$W$1:$X$1,2,0)),"",AN364/VLOOKUP(C364,$W$1:$X$1,2,0))</f>
        <v/>
      </c>
      <c r="AR364" s="287"/>
      <c r="AS364" s="287"/>
      <c r="AT364" s="287"/>
      <c r="AU364" s="288"/>
      <c r="AV364" s="287">
        <f t="shared" si="149"/>
        <v>0</v>
      </c>
      <c r="AW364" s="287">
        <f t="shared" si="150"/>
        <v>0</v>
      </c>
      <c r="AX364" s="287">
        <f t="shared" si="151"/>
        <v>0</v>
      </c>
      <c r="AY364" s="287">
        <f t="shared" si="152"/>
        <v>0</v>
      </c>
      <c r="AZ364" s="337"/>
      <c r="BA364" s="287"/>
      <c r="BB364" s="287"/>
      <c r="BC364" s="287"/>
      <c r="BD364" s="288"/>
      <c r="BE364" s="287">
        <f t="shared" si="153"/>
        <v>0</v>
      </c>
      <c r="BF364" s="287">
        <f t="shared" si="139"/>
        <v>0</v>
      </c>
      <c r="BG364" s="287">
        <f t="shared" si="140"/>
        <v>0</v>
      </c>
      <c r="BH364" s="287">
        <f t="shared" si="141"/>
        <v>0</v>
      </c>
      <c r="DJ364" s="338"/>
    </row>
    <row r="365" spans="1:16321" ht="12.75" customHeight="1" outlineLevel="1" x14ac:dyDescent="0.25">
      <c r="A365" s="328" t="str">
        <f t="shared" ref="A365" si="161">C365&amp;D365</f>
        <v>Hotel NameMar-24</v>
      </c>
      <c r="B365" s="328" t="str">
        <f t="shared" ref="B365" si="162">C365&amp;F365</f>
        <v>Hotel Name45380</v>
      </c>
      <c r="C365" s="329" t="s">
        <v>183</v>
      </c>
      <c r="D365" s="330" t="str">
        <f>TEXT(F365,"mmm")&amp;"-"&amp;RIGHT(YEAR(F365),2)</f>
        <v>Mar-24</v>
      </c>
      <c r="E365" s="330" t="s">
        <v>54</v>
      </c>
      <c r="F365" s="330">
        <v>45380</v>
      </c>
      <c r="G365" s="331">
        <f>WEEKDAY(F365)</f>
        <v>6</v>
      </c>
      <c r="H365" s="287"/>
      <c r="I365" s="287"/>
      <c r="J365" s="287"/>
      <c r="K365" s="288">
        <f>SUM(H365:J365)-J365</f>
        <v>0</v>
      </c>
      <c r="L365" s="287"/>
      <c r="M365" s="287"/>
      <c r="N365" s="287"/>
      <c r="O365" s="288">
        <f>SUM(L365:N365)-N365</f>
        <v>0</v>
      </c>
      <c r="P365" s="332" t="str">
        <f>IF(ISERROR(K365/VLOOKUP(C365,$W$1:$X$1,2,0)),"",K365/VLOOKUP(C365,$W$1:$X$1,2,0))</f>
        <v/>
      </c>
      <c r="Q365" s="332" t="str">
        <f>IF(ISERROR(O365/VLOOKUP(C365,$W$1:$X$1,2,0)),"",O365/VLOOKUP(C365,$W$1:$X$1,2,0))</f>
        <v/>
      </c>
      <c r="R365" s="287" t="s">
        <v>75</v>
      </c>
      <c r="S365" s="287">
        <f>N365</f>
        <v>0</v>
      </c>
      <c r="T365" s="332" t="e">
        <f>(O365+S365)/VLOOKUP(C365,$W$1:$X$1,2,0)</f>
        <v>#N/A</v>
      </c>
      <c r="U365" s="287" t="s">
        <v>75</v>
      </c>
      <c r="V365" s="333" t="b">
        <f>U365=R365</f>
        <v>1</v>
      </c>
      <c r="W365" s="334">
        <f>ROUND(L365,0)</f>
        <v>0</v>
      </c>
      <c r="X365" s="334">
        <f>ROUND(M365,0)</f>
        <v>0</v>
      </c>
      <c r="Y365" s="326"/>
      <c r="Z365" s="336"/>
      <c r="AB365" s="287">
        <f>L365-H365</f>
        <v>0</v>
      </c>
      <c r="AC365" s="287">
        <f>M365-I365</f>
        <v>0</v>
      </c>
      <c r="AD365" s="287">
        <f>N365-J365</f>
        <v>0</v>
      </c>
      <c r="AE365" s="287">
        <f>O365-K365</f>
        <v>0</v>
      </c>
      <c r="AF365" s="287"/>
      <c r="AG365" s="287"/>
      <c r="AH365" s="287"/>
      <c r="AI365" s="291"/>
      <c r="AJ365" s="288">
        <f>SUM(AG365:AI365)-AI365</f>
        <v>0</v>
      </c>
      <c r="AK365" s="287"/>
      <c r="AL365" s="287"/>
      <c r="AM365" s="287"/>
      <c r="AN365" s="288">
        <f>SUM(AK365:AM365)-AM365</f>
        <v>0</v>
      </c>
      <c r="AO365" s="332" t="str">
        <f>IF(ISERROR(AJ365/VLOOKUP(C365,$W$1:$X$1,2,0)),"",AJ365/VLOOKUP(C365,$W$1:$X$1,2,0))</f>
        <v/>
      </c>
      <c r="AP365" s="332" t="str">
        <f>IF(ISERROR(AN365/VLOOKUP(C365,$W$1:$X$1,2,0)),"",AN365/VLOOKUP(C365,$W$1:$X$1,2,0))</f>
        <v/>
      </c>
      <c r="AR365" s="287"/>
      <c r="AS365" s="287"/>
      <c r="AT365" s="287"/>
      <c r="AU365" s="288"/>
      <c r="AV365" s="287">
        <f>H365-AR365</f>
        <v>0</v>
      </c>
      <c r="AW365" s="287">
        <f>I365-AS365</f>
        <v>0</v>
      </c>
      <c r="AX365" s="287">
        <f>J365-AT365</f>
        <v>0</v>
      </c>
      <c r="AY365" s="287">
        <f>K365-AU365</f>
        <v>0</v>
      </c>
      <c r="AZ365" s="337"/>
      <c r="BA365" s="287"/>
      <c r="BB365" s="287"/>
      <c r="BC365" s="287"/>
      <c r="BD365" s="288"/>
      <c r="BE365" s="287">
        <f>L365-BA365</f>
        <v>0</v>
      </c>
      <c r="BF365" s="287">
        <f>M365-BB365</f>
        <v>0</v>
      </c>
      <c r="BG365" s="287">
        <f>N365-BC365</f>
        <v>0</v>
      </c>
      <c r="BH365" s="287">
        <f>O365-BD365</f>
        <v>0</v>
      </c>
      <c r="DJ365" s="338"/>
    </row>
    <row r="366" spans="1:16321" ht="12.75" customHeight="1" outlineLevel="1" x14ac:dyDescent="0.25">
      <c r="A366" s="328" t="str">
        <f t="shared" si="142"/>
        <v>Hotel NameMar-24</v>
      </c>
      <c r="B366" s="328" t="str">
        <f t="shared" si="143"/>
        <v>Hotel Name45381</v>
      </c>
      <c r="C366" s="329" t="s">
        <v>183</v>
      </c>
      <c r="D366" s="330" t="str">
        <f t="shared" si="144"/>
        <v>Mar-24</v>
      </c>
      <c r="E366" s="330" t="s">
        <v>54</v>
      </c>
      <c r="F366" s="330">
        <v>45381</v>
      </c>
      <c r="G366" s="331">
        <f t="shared" si="145"/>
        <v>7</v>
      </c>
      <c r="H366" s="287"/>
      <c r="I366" s="287"/>
      <c r="J366" s="287"/>
      <c r="K366" s="288">
        <f t="shared" si="160"/>
        <v>0</v>
      </c>
      <c r="L366" s="287"/>
      <c r="M366" s="287"/>
      <c r="N366" s="287"/>
      <c r="O366" s="288">
        <f t="shared" si="154"/>
        <v>0</v>
      </c>
      <c r="P366" s="332" t="str">
        <f>IF(ISERROR(K366/VLOOKUP(C366,$W$1:$X$1,2,0)),"",K366/VLOOKUP(C366,$W$1:$X$1,2,0))</f>
        <v/>
      </c>
      <c r="Q366" s="332" t="str">
        <f>IF(ISERROR(O366/VLOOKUP(C366,$W$1:$X$1,2,0)),"",O366/VLOOKUP(C366,$W$1:$X$1,2,0))</f>
        <v/>
      </c>
      <c r="R366" s="287" t="s">
        <v>75</v>
      </c>
      <c r="S366" s="287">
        <f t="shared" si="158"/>
        <v>0</v>
      </c>
      <c r="T366" s="332" t="e">
        <f>(O366+S366)/VLOOKUP(C366,$W$1:$X$1,2,0)</f>
        <v>#N/A</v>
      </c>
      <c r="U366" s="287" t="s">
        <v>75</v>
      </c>
      <c r="V366" s="333" t="b">
        <f t="shared" si="146"/>
        <v>1</v>
      </c>
      <c r="W366" s="334">
        <f t="shared" si="156"/>
        <v>0</v>
      </c>
      <c r="X366" s="334">
        <f t="shared" si="157"/>
        <v>0</v>
      </c>
      <c r="Y366" s="326"/>
      <c r="Z366" s="336"/>
      <c r="AB366" s="287">
        <f t="shared" si="135"/>
        <v>0</v>
      </c>
      <c r="AC366" s="287">
        <f t="shared" si="136"/>
        <v>0</v>
      </c>
      <c r="AD366" s="287">
        <f t="shared" si="137"/>
        <v>0</v>
      </c>
      <c r="AE366" s="287">
        <f t="shared" si="138"/>
        <v>0</v>
      </c>
      <c r="AF366" s="287"/>
      <c r="AG366" s="287"/>
      <c r="AH366" s="287"/>
      <c r="AI366" s="291"/>
      <c r="AJ366" s="288">
        <f t="shared" si="159"/>
        <v>0</v>
      </c>
      <c r="AK366" s="287"/>
      <c r="AL366" s="287"/>
      <c r="AM366" s="287"/>
      <c r="AN366" s="288">
        <f t="shared" si="148"/>
        <v>0</v>
      </c>
      <c r="AO366" s="332" t="str">
        <f>IF(ISERROR(AJ366/VLOOKUP(C366,$W$1:$X$1,2,0)),"",AJ366/VLOOKUP(C366,$W$1:$X$1,2,0))</f>
        <v/>
      </c>
      <c r="AP366" s="332" t="str">
        <f>IF(ISERROR(AN366/VLOOKUP(C366,$W$1:$X$1,2,0)),"",AN366/VLOOKUP(C366,$W$1:$X$1,2,0))</f>
        <v/>
      </c>
      <c r="AR366" s="287"/>
      <c r="AS366" s="287"/>
      <c r="AT366" s="287"/>
      <c r="AU366" s="288"/>
      <c r="AV366" s="287">
        <f t="shared" si="149"/>
        <v>0</v>
      </c>
      <c r="AW366" s="287">
        <f t="shared" si="150"/>
        <v>0</v>
      </c>
      <c r="AX366" s="287">
        <f t="shared" si="151"/>
        <v>0</v>
      </c>
      <c r="AY366" s="287">
        <f t="shared" si="152"/>
        <v>0</v>
      </c>
      <c r="AZ366" s="337"/>
      <c r="BA366" s="287"/>
      <c r="BB366" s="287"/>
      <c r="BC366" s="287"/>
      <c r="BD366" s="288"/>
      <c r="BE366" s="287">
        <f t="shared" si="153"/>
        <v>0</v>
      </c>
      <c r="BF366" s="287">
        <f t="shared" si="139"/>
        <v>0</v>
      </c>
      <c r="BG366" s="287">
        <f t="shared" si="140"/>
        <v>0</v>
      </c>
      <c r="BH366" s="287">
        <f t="shared" si="141"/>
        <v>0</v>
      </c>
      <c r="DJ366" s="338"/>
    </row>
    <row r="367" spans="1:16321" x14ac:dyDescent="0.25">
      <c r="H367" s="340"/>
      <c r="I367" s="340"/>
      <c r="J367" s="340"/>
      <c r="K367" s="340"/>
      <c r="L367" s="340"/>
      <c r="M367" s="340"/>
      <c r="N367" s="340"/>
      <c r="O367" s="340"/>
      <c r="P367" s="340"/>
      <c r="Q367" s="340"/>
      <c r="R367" s="340"/>
      <c r="S367" s="340"/>
      <c r="T367" s="340"/>
      <c r="U367" s="340"/>
      <c r="V367" s="340"/>
      <c r="W367" s="340"/>
      <c r="X367" s="340"/>
      <c r="Y367" s="340"/>
      <c r="Z367" s="340"/>
      <c r="AA367" s="340"/>
      <c r="AB367" s="340"/>
      <c r="AC367" s="340"/>
      <c r="AD367" s="340"/>
      <c r="AE367" s="340"/>
      <c r="AF367" s="340"/>
      <c r="AG367" s="340"/>
      <c r="AH367" s="340"/>
      <c r="AI367" s="340"/>
      <c r="AJ367" s="340"/>
      <c r="AK367" s="333"/>
      <c r="AL367" s="340"/>
      <c r="AM367" s="340"/>
      <c r="AN367" s="340"/>
      <c r="AO367" s="340"/>
      <c r="AP367" s="340"/>
      <c r="AQ367" s="320"/>
      <c r="AR367" s="320"/>
      <c r="AS367" s="320"/>
      <c r="AT367" s="320"/>
      <c r="AU367" s="320"/>
      <c r="AV367" s="320"/>
      <c r="AW367" s="337"/>
      <c r="AX367" s="337"/>
      <c r="AY367" s="337"/>
      <c r="AZ367" s="337"/>
      <c r="BA367" s="320"/>
      <c r="BB367" s="320"/>
      <c r="BC367" s="320"/>
      <c r="BD367" s="320"/>
      <c r="BE367" s="320"/>
      <c r="BF367" s="320"/>
      <c r="BG367" s="320"/>
      <c r="BH367" s="320"/>
      <c r="BI367" s="320"/>
      <c r="BJ367" s="320"/>
      <c r="BK367" s="320"/>
      <c r="BL367" s="320"/>
      <c r="BM367" s="320"/>
      <c r="BN367" s="320"/>
      <c r="BO367" s="320"/>
      <c r="BP367" s="320"/>
      <c r="BQ367" s="320"/>
      <c r="BR367" s="320"/>
      <c r="BS367" s="320"/>
      <c r="BT367" s="320"/>
      <c r="BU367" s="320"/>
      <c r="BV367" s="320"/>
      <c r="BW367" s="320"/>
      <c r="BX367" s="320"/>
      <c r="BY367" s="320"/>
      <c r="BZ367" s="320"/>
      <c r="CA367" s="320"/>
      <c r="CB367" s="320"/>
      <c r="CC367" s="320"/>
      <c r="CD367" s="320"/>
      <c r="CE367" s="320"/>
      <c r="CF367" s="320"/>
      <c r="CG367" s="320"/>
      <c r="CH367" s="320"/>
      <c r="CI367" s="320"/>
      <c r="CJ367" s="320"/>
      <c r="CK367" s="320"/>
      <c r="CL367" s="320"/>
      <c r="CM367" s="320"/>
      <c r="CN367" s="320"/>
      <c r="CO367" s="320"/>
      <c r="CP367" s="320"/>
      <c r="CQ367" s="320"/>
      <c r="CR367" s="320"/>
      <c r="CS367" s="320"/>
      <c r="CT367" s="320"/>
      <c r="CU367" s="320"/>
      <c r="CV367" s="320"/>
      <c r="CW367" s="320"/>
      <c r="CX367" s="320"/>
      <c r="CY367" s="320"/>
      <c r="CZ367" s="320"/>
      <c r="DA367" s="320"/>
      <c r="DB367" s="320"/>
      <c r="DC367" s="320"/>
      <c r="DD367" s="320"/>
      <c r="DE367" s="320"/>
      <c r="DF367" s="320"/>
      <c r="DG367" s="320"/>
      <c r="DH367" s="320"/>
      <c r="DI367" s="320"/>
      <c r="DJ367" s="320"/>
      <c r="DK367" s="320"/>
      <c r="DL367" s="320"/>
      <c r="DM367" s="320"/>
      <c r="DN367" s="320"/>
      <c r="DO367" s="320"/>
      <c r="DP367" s="320"/>
      <c r="DQ367" s="320"/>
      <c r="DR367" s="320"/>
      <c r="DS367" s="320"/>
      <c r="DT367" s="320"/>
      <c r="DU367" s="320"/>
      <c r="DV367" s="320"/>
      <c r="DW367" s="320"/>
      <c r="DX367" s="320"/>
      <c r="DY367" s="320"/>
      <c r="DZ367" s="320"/>
      <c r="EA367" s="320"/>
      <c r="EB367" s="320"/>
      <c r="EC367" s="320"/>
      <c r="ED367" s="320"/>
      <c r="EE367" s="320"/>
      <c r="EF367" s="320"/>
      <c r="EG367" s="320"/>
      <c r="EH367" s="320"/>
      <c r="EI367" s="320"/>
      <c r="EJ367" s="320"/>
      <c r="EK367" s="320"/>
      <c r="EL367" s="320"/>
      <c r="EM367" s="320"/>
      <c r="EN367" s="320"/>
      <c r="EO367" s="320"/>
      <c r="EP367" s="320"/>
      <c r="EQ367" s="320"/>
      <c r="ER367" s="320"/>
      <c r="ES367" s="320"/>
      <c r="ET367" s="320"/>
      <c r="EU367" s="320"/>
      <c r="EV367" s="320"/>
      <c r="EW367" s="320"/>
      <c r="EX367" s="320"/>
      <c r="EY367" s="320"/>
      <c r="EZ367" s="320"/>
      <c r="FA367" s="320"/>
      <c r="FB367" s="320"/>
      <c r="FC367" s="320"/>
      <c r="FD367" s="320"/>
      <c r="FE367" s="320"/>
      <c r="FF367" s="320"/>
      <c r="FG367" s="320"/>
      <c r="FH367" s="320"/>
      <c r="FI367" s="320"/>
      <c r="FJ367" s="320"/>
      <c r="FK367" s="320"/>
      <c r="FL367" s="320"/>
      <c r="FM367" s="320"/>
      <c r="FN367" s="320"/>
      <c r="FO367" s="320"/>
      <c r="FP367" s="320"/>
      <c r="FQ367" s="320"/>
      <c r="FR367" s="320"/>
      <c r="FS367" s="320"/>
      <c r="FT367" s="320"/>
      <c r="FU367" s="320"/>
      <c r="FV367" s="320"/>
      <c r="FW367" s="320"/>
      <c r="FX367" s="320"/>
      <c r="FY367" s="320"/>
      <c r="FZ367" s="320"/>
      <c r="GA367" s="320"/>
      <c r="GB367" s="320"/>
      <c r="GC367" s="320"/>
      <c r="GD367" s="320"/>
      <c r="GE367" s="320"/>
      <c r="GF367" s="320"/>
      <c r="GG367" s="320"/>
      <c r="GH367" s="320"/>
      <c r="GI367" s="320"/>
      <c r="GJ367" s="320"/>
      <c r="GK367" s="320"/>
      <c r="GL367" s="320"/>
      <c r="GM367" s="320"/>
      <c r="GN367" s="320"/>
      <c r="GO367" s="320"/>
      <c r="GP367" s="320"/>
      <c r="GQ367" s="320"/>
      <c r="GR367" s="320"/>
      <c r="GS367" s="320"/>
      <c r="GT367" s="320"/>
      <c r="GU367" s="320"/>
      <c r="GV367" s="320"/>
      <c r="GW367" s="320"/>
      <c r="GX367" s="320"/>
      <c r="GY367" s="320"/>
      <c r="GZ367" s="320"/>
      <c r="HA367" s="320"/>
      <c r="HB367" s="320"/>
      <c r="HC367" s="320"/>
      <c r="HD367" s="320"/>
      <c r="HE367" s="320"/>
      <c r="HF367" s="320"/>
      <c r="HG367" s="320"/>
      <c r="HH367" s="320"/>
      <c r="HI367" s="320"/>
      <c r="HJ367" s="320"/>
      <c r="HK367" s="320"/>
      <c r="HL367" s="320"/>
      <c r="HM367" s="320"/>
      <c r="HN367" s="320"/>
      <c r="HO367" s="320"/>
      <c r="HP367" s="320"/>
      <c r="HQ367" s="320"/>
      <c r="HR367" s="320"/>
      <c r="HS367" s="320"/>
      <c r="HT367" s="320"/>
      <c r="HU367" s="320"/>
      <c r="HV367" s="320"/>
      <c r="HW367" s="320"/>
      <c r="HX367" s="320"/>
      <c r="HY367" s="320"/>
      <c r="HZ367" s="320"/>
      <c r="IA367" s="320"/>
      <c r="IB367" s="320"/>
      <c r="IC367" s="320"/>
      <c r="ID367" s="320"/>
      <c r="IE367" s="320"/>
      <c r="IF367" s="320"/>
      <c r="IG367" s="320"/>
      <c r="IH367" s="320"/>
      <c r="II367" s="320"/>
      <c r="IJ367" s="320"/>
      <c r="IK367" s="320"/>
      <c r="IL367" s="320"/>
      <c r="IM367" s="320"/>
      <c r="IN367" s="320"/>
      <c r="IO367" s="320"/>
      <c r="IP367" s="320"/>
      <c r="IQ367" s="320"/>
      <c r="IR367" s="320"/>
      <c r="IS367" s="320"/>
      <c r="IT367" s="320"/>
      <c r="IU367" s="320"/>
      <c r="IV367" s="320"/>
      <c r="IW367" s="320"/>
      <c r="IX367" s="320"/>
      <c r="IY367" s="320"/>
      <c r="IZ367" s="320"/>
      <c r="JA367" s="320"/>
      <c r="JB367" s="320"/>
      <c r="JC367" s="320"/>
      <c r="JD367" s="320"/>
      <c r="JE367" s="320"/>
      <c r="JF367" s="320"/>
      <c r="JG367" s="320"/>
      <c r="JH367" s="320"/>
      <c r="JI367" s="320"/>
      <c r="JJ367" s="320"/>
      <c r="JK367" s="320"/>
      <c r="JL367" s="320"/>
      <c r="JM367" s="320"/>
      <c r="JN367" s="320"/>
      <c r="JO367" s="320"/>
      <c r="JP367" s="320"/>
      <c r="JQ367" s="320"/>
      <c r="JR367" s="320"/>
      <c r="JS367" s="320"/>
      <c r="JT367" s="320"/>
      <c r="JU367" s="320"/>
      <c r="JV367" s="320"/>
      <c r="JW367" s="320"/>
      <c r="JX367" s="320"/>
      <c r="JY367" s="320"/>
      <c r="JZ367" s="320"/>
      <c r="KA367" s="320"/>
      <c r="KB367" s="320"/>
      <c r="KC367" s="320"/>
      <c r="KD367" s="320"/>
      <c r="KE367" s="320"/>
      <c r="KF367" s="320"/>
      <c r="KG367" s="320"/>
      <c r="KH367" s="320"/>
      <c r="KI367" s="320"/>
      <c r="KJ367" s="320"/>
      <c r="KK367" s="320"/>
      <c r="KL367" s="320"/>
      <c r="KM367" s="320"/>
      <c r="KN367" s="320"/>
      <c r="KO367" s="320"/>
      <c r="KP367" s="320"/>
      <c r="KQ367" s="320"/>
      <c r="KR367" s="320"/>
      <c r="KS367" s="320"/>
      <c r="KT367" s="320"/>
      <c r="KU367" s="320"/>
      <c r="KV367" s="320"/>
      <c r="KW367" s="320"/>
      <c r="KX367" s="320"/>
      <c r="KY367" s="320"/>
      <c r="KZ367" s="320"/>
      <c r="LA367" s="320"/>
      <c r="LB367" s="320"/>
      <c r="LC367" s="320"/>
      <c r="LD367" s="320"/>
      <c r="LE367" s="320"/>
      <c r="LF367" s="320"/>
      <c r="LG367" s="320"/>
      <c r="LH367" s="320"/>
      <c r="LI367" s="320"/>
      <c r="LJ367" s="320"/>
      <c r="LK367" s="320"/>
      <c r="LL367" s="320"/>
      <c r="LM367" s="320"/>
      <c r="LN367" s="320"/>
      <c r="LO367" s="320"/>
      <c r="LP367" s="320"/>
      <c r="LQ367" s="320"/>
      <c r="LR367" s="320"/>
      <c r="LS367" s="320"/>
      <c r="LT367" s="320"/>
      <c r="LU367" s="320"/>
      <c r="LV367" s="320"/>
      <c r="LW367" s="320"/>
      <c r="LX367" s="320"/>
      <c r="LY367" s="320"/>
      <c r="LZ367" s="320"/>
      <c r="MA367" s="320"/>
      <c r="MB367" s="320"/>
      <c r="MC367" s="320"/>
      <c r="MD367" s="320"/>
      <c r="ME367" s="320"/>
      <c r="MF367" s="320"/>
      <c r="MG367" s="320"/>
      <c r="MH367" s="320"/>
      <c r="MI367" s="320"/>
      <c r="MJ367" s="320"/>
      <c r="MK367" s="320"/>
      <c r="ML367" s="320"/>
      <c r="MM367" s="320"/>
      <c r="MN367" s="320"/>
      <c r="MO367" s="320"/>
      <c r="MP367" s="320"/>
      <c r="MQ367" s="320"/>
      <c r="MR367" s="320"/>
      <c r="MS367" s="320"/>
      <c r="MT367" s="320"/>
      <c r="MU367" s="320"/>
      <c r="MV367" s="320"/>
      <c r="MW367" s="320"/>
      <c r="MX367" s="320"/>
      <c r="MY367" s="320"/>
      <c r="MZ367" s="320"/>
      <c r="NA367" s="320"/>
      <c r="NB367" s="320"/>
      <c r="NC367" s="320"/>
      <c r="ND367" s="320"/>
      <c r="NE367" s="320"/>
      <c r="NF367" s="320"/>
      <c r="NG367" s="320"/>
      <c r="NH367" s="320"/>
      <c r="NI367" s="320"/>
      <c r="NJ367" s="320"/>
      <c r="NK367" s="320"/>
      <c r="NL367" s="320"/>
      <c r="NM367" s="320"/>
      <c r="NN367" s="320"/>
      <c r="NO367" s="320"/>
      <c r="NP367" s="320"/>
      <c r="NQ367" s="320"/>
      <c r="NR367" s="320"/>
      <c r="NS367" s="320"/>
      <c r="NT367" s="320"/>
      <c r="NU367" s="320"/>
      <c r="NV367" s="320"/>
      <c r="NW367" s="320"/>
      <c r="NX367" s="320"/>
      <c r="NY367" s="320"/>
      <c r="NZ367" s="320"/>
      <c r="OA367" s="320"/>
      <c r="OB367" s="320"/>
      <c r="OC367" s="320"/>
      <c r="OD367" s="320"/>
      <c r="OE367" s="320"/>
      <c r="OF367" s="320"/>
      <c r="OG367" s="320"/>
      <c r="OH367" s="320"/>
      <c r="OI367" s="320"/>
      <c r="OJ367" s="320"/>
      <c r="OK367" s="320"/>
      <c r="OL367" s="320"/>
      <c r="OM367" s="320"/>
      <c r="ON367" s="320"/>
      <c r="OO367" s="320"/>
      <c r="OP367" s="320"/>
      <c r="OQ367" s="320"/>
      <c r="OR367" s="320"/>
      <c r="OS367" s="320"/>
      <c r="OT367" s="320"/>
      <c r="OU367" s="320"/>
      <c r="OV367" s="320"/>
      <c r="OW367" s="320"/>
      <c r="OX367" s="320"/>
      <c r="OY367" s="320"/>
      <c r="OZ367" s="320"/>
      <c r="PA367" s="320"/>
      <c r="PB367" s="320"/>
      <c r="PC367" s="320"/>
      <c r="PD367" s="320"/>
      <c r="PE367" s="320"/>
      <c r="PF367" s="320"/>
      <c r="PG367" s="320"/>
      <c r="PH367" s="320"/>
      <c r="PI367" s="320"/>
      <c r="PJ367" s="320"/>
      <c r="PK367" s="320"/>
      <c r="PL367" s="320"/>
      <c r="PM367" s="320"/>
      <c r="PN367" s="320"/>
      <c r="PO367" s="320"/>
      <c r="PP367" s="320"/>
      <c r="PQ367" s="320"/>
      <c r="PR367" s="320"/>
      <c r="PS367" s="320"/>
      <c r="PT367" s="320"/>
      <c r="PU367" s="320"/>
      <c r="PV367" s="320"/>
      <c r="PW367" s="320"/>
      <c r="PX367" s="320"/>
      <c r="PY367" s="320"/>
      <c r="PZ367" s="320"/>
      <c r="QA367" s="320"/>
      <c r="QB367" s="320"/>
      <c r="QC367" s="320"/>
      <c r="QD367" s="320"/>
      <c r="QE367" s="320"/>
      <c r="QF367" s="320"/>
      <c r="QG367" s="320"/>
      <c r="QH367" s="320"/>
      <c r="QI367" s="320"/>
      <c r="QJ367" s="320"/>
      <c r="QK367" s="320"/>
      <c r="QL367" s="320"/>
      <c r="QM367" s="320"/>
      <c r="QN367" s="320"/>
      <c r="QO367" s="320"/>
      <c r="QP367" s="320"/>
      <c r="QQ367" s="320"/>
      <c r="QR367" s="320"/>
      <c r="QS367" s="320"/>
      <c r="QT367" s="320"/>
      <c r="QU367" s="320"/>
      <c r="QV367" s="320"/>
      <c r="QW367" s="320"/>
      <c r="QX367" s="320"/>
      <c r="QY367" s="320"/>
      <c r="QZ367" s="320"/>
      <c r="RA367" s="320"/>
      <c r="RB367" s="320"/>
      <c r="RC367" s="320"/>
      <c r="RD367" s="320"/>
      <c r="RE367" s="320"/>
      <c r="RF367" s="320"/>
      <c r="RG367" s="320"/>
      <c r="RH367" s="320"/>
      <c r="RI367" s="320"/>
      <c r="RJ367" s="320"/>
      <c r="RK367" s="320"/>
      <c r="RL367" s="320"/>
      <c r="RM367" s="320"/>
      <c r="RN367" s="320"/>
      <c r="RO367" s="320"/>
      <c r="RP367" s="320"/>
      <c r="RQ367" s="320"/>
      <c r="RR367" s="320"/>
      <c r="RS367" s="320"/>
      <c r="RT367" s="320"/>
      <c r="RU367" s="320"/>
      <c r="RV367" s="320"/>
      <c r="RW367" s="320"/>
      <c r="RX367" s="320"/>
      <c r="RY367" s="320"/>
      <c r="RZ367" s="320"/>
      <c r="SA367" s="320"/>
      <c r="SB367" s="320"/>
      <c r="SC367" s="320"/>
      <c r="SD367" s="320"/>
      <c r="SE367" s="320"/>
      <c r="SF367" s="320"/>
      <c r="SG367" s="320"/>
      <c r="SH367" s="320"/>
      <c r="SI367" s="320"/>
      <c r="SJ367" s="320"/>
      <c r="SK367" s="320"/>
      <c r="SL367" s="320"/>
      <c r="SM367" s="320"/>
      <c r="SN367" s="320"/>
      <c r="SO367" s="320"/>
      <c r="SP367" s="320"/>
      <c r="SQ367" s="320"/>
      <c r="SR367" s="320"/>
      <c r="SS367" s="320"/>
      <c r="ST367" s="320"/>
      <c r="SU367" s="320"/>
      <c r="SV367" s="320"/>
      <c r="SW367" s="320"/>
      <c r="SX367" s="320"/>
      <c r="SY367" s="320"/>
      <c r="SZ367" s="320"/>
      <c r="TA367" s="320"/>
      <c r="TB367" s="320"/>
      <c r="TC367" s="320"/>
      <c r="TD367" s="320"/>
      <c r="TE367" s="320"/>
      <c r="TF367" s="320"/>
      <c r="TG367" s="320"/>
      <c r="TH367" s="320"/>
      <c r="TI367" s="320"/>
      <c r="TJ367" s="320"/>
      <c r="TK367" s="320"/>
      <c r="TL367" s="320"/>
      <c r="TM367" s="320"/>
      <c r="TN367" s="320"/>
      <c r="TO367" s="320"/>
      <c r="TP367" s="320"/>
      <c r="TQ367" s="320"/>
      <c r="TR367" s="320"/>
      <c r="TS367" s="320"/>
      <c r="TT367" s="320"/>
      <c r="TU367" s="320"/>
      <c r="TV367" s="320"/>
      <c r="TW367" s="320"/>
      <c r="TX367" s="320"/>
      <c r="TY367" s="320"/>
      <c r="TZ367" s="320"/>
      <c r="UA367" s="320"/>
      <c r="UB367" s="320"/>
      <c r="UC367" s="320"/>
      <c r="UD367" s="320"/>
      <c r="UE367" s="320"/>
      <c r="UF367" s="320"/>
      <c r="UG367" s="320"/>
      <c r="UH367" s="320"/>
      <c r="UI367" s="320"/>
      <c r="UJ367" s="320"/>
      <c r="UK367" s="320"/>
      <c r="UL367" s="320"/>
      <c r="UM367" s="320"/>
      <c r="UN367" s="320"/>
      <c r="UO367" s="320"/>
      <c r="UP367" s="320"/>
      <c r="UQ367" s="320"/>
      <c r="UR367" s="320"/>
      <c r="US367" s="320"/>
      <c r="UT367" s="320"/>
      <c r="UU367" s="320"/>
      <c r="UV367" s="320"/>
      <c r="UW367" s="320"/>
      <c r="UX367" s="320"/>
      <c r="UY367" s="320"/>
      <c r="UZ367" s="320"/>
      <c r="VA367" s="320"/>
      <c r="VB367" s="320"/>
      <c r="VC367" s="320"/>
      <c r="VD367" s="320"/>
      <c r="VE367" s="320"/>
      <c r="VF367" s="320"/>
      <c r="VG367" s="320"/>
      <c r="VH367" s="320"/>
      <c r="VI367" s="320"/>
      <c r="VJ367" s="320"/>
      <c r="VK367" s="320"/>
      <c r="VL367" s="320"/>
      <c r="VM367" s="320"/>
      <c r="VN367" s="320"/>
      <c r="VO367" s="320"/>
      <c r="VP367" s="320"/>
      <c r="VQ367" s="320"/>
      <c r="VR367" s="320"/>
      <c r="VS367" s="320"/>
      <c r="VT367" s="320"/>
      <c r="VU367" s="320"/>
      <c r="VV367" s="320"/>
      <c r="VW367" s="320"/>
      <c r="VX367" s="320"/>
      <c r="VY367" s="320"/>
      <c r="VZ367" s="320"/>
      <c r="WA367" s="320"/>
      <c r="WB367" s="320"/>
      <c r="WC367" s="320"/>
      <c r="WD367" s="320"/>
      <c r="WE367" s="320"/>
      <c r="WF367" s="320"/>
      <c r="WG367" s="320"/>
      <c r="WH367" s="320"/>
      <c r="WI367" s="320"/>
      <c r="WJ367" s="320"/>
      <c r="WK367" s="320"/>
      <c r="WL367" s="320"/>
      <c r="WM367" s="320"/>
      <c r="WN367" s="320"/>
      <c r="WO367" s="320"/>
      <c r="WP367" s="320"/>
      <c r="WQ367" s="320"/>
      <c r="WR367" s="320"/>
      <c r="WS367" s="320"/>
      <c r="WT367" s="320"/>
      <c r="WU367" s="320"/>
      <c r="WV367" s="320"/>
      <c r="WW367" s="320"/>
      <c r="WX367" s="320"/>
      <c r="WY367" s="320"/>
      <c r="WZ367" s="320"/>
      <c r="XA367" s="320"/>
      <c r="XB367" s="320"/>
      <c r="XC367" s="320"/>
      <c r="XD367" s="320"/>
      <c r="XE367" s="320"/>
      <c r="XF367" s="320"/>
      <c r="XG367" s="320"/>
      <c r="XH367" s="320"/>
      <c r="XI367" s="320"/>
      <c r="XJ367" s="320"/>
      <c r="XK367" s="320"/>
      <c r="XL367" s="320"/>
      <c r="XM367" s="320"/>
      <c r="XN367" s="320"/>
      <c r="XO367" s="320"/>
      <c r="XP367" s="320"/>
      <c r="XQ367" s="320"/>
      <c r="XR367" s="320"/>
      <c r="XS367" s="320"/>
      <c r="XT367" s="320"/>
      <c r="XU367" s="320"/>
      <c r="XV367" s="320"/>
      <c r="XW367" s="320"/>
      <c r="XX367" s="320"/>
      <c r="XY367" s="320"/>
      <c r="XZ367" s="320"/>
      <c r="YA367" s="320"/>
      <c r="YB367" s="320"/>
      <c r="YC367" s="320"/>
      <c r="YD367" s="320"/>
      <c r="YE367" s="320"/>
      <c r="YF367" s="320"/>
      <c r="YG367" s="320"/>
      <c r="YH367" s="320"/>
      <c r="YI367" s="320"/>
      <c r="YJ367" s="320"/>
      <c r="YK367" s="320"/>
      <c r="YL367" s="320"/>
      <c r="YM367" s="320"/>
      <c r="YN367" s="320"/>
      <c r="YO367" s="320"/>
      <c r="YP367" s="320"/>
      <c r="YQ367" s="320"/>
      <c r="YR367" s="320"/>
      <c r="YS367" s="320"/>
      <c r="YT367" s="320"/>
      <c r="YU367" s="320"/>
      <c r="YV367" s="320"/>
      <c r="YW367" s="320"/>
      <c r="YX367" s="320"/>
      <c r="YY367" s="320"/>
      <c r="YZ367" s="320"/>
      <c r="ZA367" s="320"/>
      <c r="ZB367" s="320"/>
      <c r="ZC367" s="320"/>
      <c r="ZD367" s="320"/>
      <c r="ZE367" s="320"/>
      <c r="ZF367" s="320"/>
      <c r="ZG367" s="320"/>
      <c r="ZH367" s="320"/>
      <c r="ZI367" s="320"/>
      <c r="ZJ367" s="320"/>
      <c r="ZK367" s="320"/>
      <c r="ZL367" s="320"/>
      <c r="ZM367" s="320"/>
      <c r="ZN367" s="320"/>
      <c r="ZO367" s="320"/>
      <c r="ZP367" s="320"/>
      <c r="ZQ367" s="320"/>
      <c r="ZR367" s="320"/>
      <c r="ZS367" s="320"/>
      <c r="ZT367" s="320"/>
      <c r="ZU367" s="320"/>
      <c r="ZV367" s="320"/>
      <c r="ZW367" s="320"/>
      <c r="ZX367" s="320"/>
      <c r="ZY367" s="320"/>
      <c r="ZZ367" s="320"/>
      <c r="AAA367" s="320"/>
      <c r="AAB367" s="320"/>
      <c r="AAC367" s="320"/>
      <c r="AAD367" s="320"/>
      <c r="AAE367" s="320"/>
      <c r="AAF367" s="320"/>
      <c r="AAG367" s="320"/>
      <c r="AAH367" s="320"/>
      <c r="AAI367" s="320"/>
      <c r="AAJ367" s="320"/>
      <c r="AAK367" s="320"/>
      <c r="AAL367" s="320"/>
      <c r="AAM367" s="320"/>
      <c r="AAN367" s="320"/>
      <c r="AAO367" s="320"/>
      <c r="AAP367" s="320"/>
      <c r="AAQ367" s="320"/>
      <c r="AAR367" s="320"/>
      <c r="AAS367" s="320"/>
      <c r="AAT367" s="320"/>
      <c r="AAU367" s="320"/>
      <c r="AAV367" s="320"/>
      <c r="AAW367" s="320"/>
      <c r="AAX367" s="320"/>
      <c r="AAY367" s="320"/>
      <c r="AAZ367" s="320"/>
      <c r="ABA367" s="320"/>
      <c r="ABB367" s="320"/>
      <c r="ABC367" s="320"/>
      <c r="ABD367" s="320"/>
      <c r="ABE367" s="320"/>
      <c r="ABF367" s="320"/>
      <c r="ABG367" s="320"/>
      <c r="ABH367" s="320"/>
      <c r="ABI367" s="320"/>
      <c r="ABJ367" s="320"/>
      <c r="ABK367" s="320"/>
      <c r="ABL367" s="320"/>
      <c r="ABM367" s="320"/>
      <c r="ABN367" s="320"/>
      <c r="ABO367" s="320"/>
      <c r="ABP367" s="320"/>
      <c r="ABQ367" s="320"/>
      <c r="ABR367" s="320"/>
      <c r="ABS367" s="320"/>
      <c r="ABT367" s="320"/>
      <c r="ABU367" s="320"/>
      <c r="ABV367" s="320"/>
      <c r="ABW367" s="320"/>
      <c r="ABX367" s="320"/>
      <c r="ABY367" s="320"/>
      <c r="ABZ367" s="320"/>
      <c r="ACA367" s="320"/>
      <c r="ACB367" s="320"/>
      <c r="ACC367" s="320"/>
      <c r="ACD367" s="320"/>
      <c r="ACE367" s="320"/>
      <c r="ACF367" s="320"/>
      <c r="ACG367" s="320"/>
      <c r="ACH367" s="320"/>
      <c r="ACI367" s="320"/>
      <c r="ACJ367" s="320"/>
      <c r="ACK367" s="320"/>
      <c r="ACL367" s="320"/>
      <c r="ACM367" s="320"/>
      <c r="ACN367" s="320"/>
      <c r="ACO367" s="320"/>
      <c r="ACP367" s="320"/>
      <c r="ACQ367" s="320"/>
      <c r="ACR367" s="320"/>
      <c r="ACS367" s="320"/>
      <c r="ACT367" s="320"/>
      <c r="ACU367" s="320"/>
      <c r="ACV367" s="320"/>
      <c r="ACW367" s="320"/>
      <c r="ACX367" s="320"/>
      <c r="ACY367" s="320"/>
      <c r="ACZ367" s="320"/>
      <c r="ADA367" s="320"/>
      <c r="ADB367" s="320"/>
      <c r="ADC367" s="320"/>
      <c r="ADD367" s="320"/>
      <c r="ADE367" s="320"/>
      <c r="ADF367" s="320"/>
      <c r="ADG367" s="320"/>
      <c r="ADH367" s="320"/>
      <c r="ADI367" s="320"/>
      <c r="ADJ367" s="320"/>
      <c r="ADK367" s="320"/>
      <c r="ADL367" s="320"/>
      <c r="ADM367" s="320"/>
      <c r="ADN367" s="320"/>
      <c r="ADO367" s="320"/>
      <c r="ADP367" s="320"/>
      <c r="ADQ367" s="320"/>
      <c r="ADR367" s="320"/>
      <c r="ADS367" s="320"/>
      <c r="ADT367" s="320"/>
      <c r="ADU367" s="320"/>
      <c r="ADV367" s="320"/>
      <c r="ADW367" s="320"/>
      <c r="ADX367" s="320"/>
      <c r="ADY367" s="320"/>
      <c r="ADZ367" s="320"/>
      <c r="AEA367" s="320"/>
      <c r="AEB367" s="320"/>
      <c r="AEC367" s="320"/>
      <c r="AED367" s="320"/>
      <c r="AEE367" s="320"/>
      <c r="AEF367" s="320"/>
      <c r="AEG367" s="320"/>
      <c r="AEH367" s="320"/>
      <c r="AEI367" s="320"/>
      <c r="AEJ367" s="320"/>
      <c r="AEK367" s="320"/>
      <c r="AEL367" s="320"/>
      <c r="AEM367" s="320"/>
      <c r="AEN367" s="320"/>
      <c r="AEO367" s="320"/>
      <c r="AEP367" s="320"/>
      <c r="AEQ367" s="320"/>
      <c r="AER367" s="320"/>
      <c r="AES367" s="320"/>
      <c r="AET367" s="320"/>
      <c r="AEU367" s="320"/>
      <c r="AEV367" s="320"/>
      <c r="AEW367" s="320"/>
      <c r="AEX367" s="320"/>
      <c r="AEY367" s="320"/>
      <c r="AEZ367" s="320"/>
      <c r="AFA367" s="320"/>
      <c r="AFB367" s="320"/>
      <c r="AFC367" s="320"/>
      <c r="AFD367" s="320"/>
      <c r="AFE367" s="320"/>
      <c r="AFF367" s="320"/>
      <c r="AFG367" s="320"/>
      <c r="AFH367" s="320"/>
      <c r="AFI367" s="320"/>
      <c r="AFJ367" s="320"/>
      <c r="AFK367" s="320"/>
      <c r="AFL367" s="320"/>
      <c r="AFM367" s="320"/>
      <c r="AFN367" s="320"/>
      <c r="AFO367" s="320"/>
      <c r="AFP367" s="320"/>
      <c r="AFQ367" s="320"/>
      <c r="AFR367" s="320"/>
      <c r="AFS367" s="320"/>
      <c r="AFT367" s="320"/>
      <c r="AFU367" s="320"/>
      <c r="AFV367" s="320"/>
      <c r="AFW367" s="320"/>
      <c r="AFX367" s="320"/>
      <c r="AFY367" s="320"/>
      <c r="AFZ367" s="320"/>
      <c r="AGA367" s="320"/>
      <c r="AGB367" s="320"/>
      <c r="AGC367" s="320"/>
      <c r="AGD367" s="320"/>
      <c r="AGE367" s="320"/>
      <c r="AGF367" s="320"/>
      <c r="AGG367" s="320"/>
      <c r="AGH367" s="320"/>
      <c r="AGI367" s="320"/>
      <c r="AGJ367" s="320"/>
      <c r="AGK367" s="320"/>
      <c r="AGL367" s="320"/>
      <c r="AGM367" s="320"/>
      <c r="AGN367" s="320"/>
      <c r="AGO367" s="320"/>
      <c r="AGP367" s="320"/>
      <c r="AGQ367" s="320"/>
      <c r="AGR367" s="320"/>
      <c r="AGS367" s="320"/>
      <c r="AGT367" s="320"/>
      <c r="AGU367" s="320"/>
      <c r="AGV367" s="320"/>
      <c r="AGW367" s="320"/>
      <c r="AGX367" s="320"/>
      <c r="AGY367" s="320"/>
      <c r="AGZ367" s="320"/>
      <c r="AHA367" s="320"/>
      <c r="AHB367" s="320"/>
      <c r="AHC367" s="320"/>
      <c r="AHD367" s="320"/>
      <c r="AHE367" s="320"/>
      <c r="AHF367" s="320"/>
      <c r="AHG367" s="320"/>
      <c r="AHH367" s="320"/>
      <c r="AHI367" s="320"/>
      <c r="AHJ367" s="320"/>
      <c r="AHK367" s="320"/>
      <c r="AHL367" s="320"/>
      <c r="AHM367" s="320"/>
      <c r="AHN367" s="320"/>
      <c r="AHO367" s="320"/>
      <c r="AHP367" s="320"/>
      <c r="AHQ367" s="320"/>
      <c r="AHR367" s="320"/>
      <c r="AHS367" s="320"/>
      <c r="AHT367" s="320"/>
      <c r="AHU367" s="320"/>
      <c r="AHV367" s="320"/>
      <c r="AHW367" s="320"/>
      <c r="AHX367" s="320"/>
      <c r="AHY367" s="320"/>
      <c r="AHZ367" s="320"/>
      <c r="AIA367" s="320"/>
      <c r="AIB367" s="320"/>
      <c r="AIC367" s="320"/>
      <c r="AID367" s="320"/>
      <c r="AIE367" s="320"/>
      <c r="AIF367" s="320"/>
      <c r="AIG367" s="320"/>
      <c r="AIH367" s="320"/>
      <c r="AII367" s="320"/>
      <c r="AIJ367" s="320"/>
      <c r="AIK367" s="320"/>
      <c r="AIL367" s="320"/>
      <c r="AIM367" s="320"/>
      <c r="AIN367" s="320"/>
      <c r="AIO367" s="320"/>
      <c r="AIP367" s="320"/>
      <c r="AIQ367" s="320"/>
      <c r="AIR367" s="320"/>
      <c r="AIS367" s="320"/>
      <c r="AIT367" s="320"/>
      <c r="AIU367" s="320"/>
      <c r="AIV367" s="320"/>
      <c r="AIW367" s="320"/>
      <c r="AIX367" s="320"/>
      <c r="AIY367" s="320"/>
      <c r="AIZ367" s="320"/>
      <c r="AJA367" s="320"/>
      <c r="AJB367" s="320"/>
      <c r="AJC367" s="320"/>
      <c r="AJD367" s="320"/>
      <c r="AJE367" s="320"/>
      <c r="AJF367" s="320"/>
      <c r="AJG367" s="320"/>
      <c r="AJH367" s="320"/>
      <c r="AJI367" s="320"/>
      <c r="AJJ367" s="320"/>
      <c r="AJK367" s="320"/>
      <c r="AJL367" s="320"/>
      <c r="AJM367" s="320"/>
      <c r="AJN367" s="320"/>
      <c r="AJO367" s="320"/>
      <c r="AJP367" s="320"/>
      <c r="AJQ367" s="320"/>
      <c r="AJR367" s="320"/>
      <c r="AJS367" s="320"/>
      <c r="AJT367" s="320"/>
      <c r="AJU367" s="320"/>
      <c r="AJV367" s="320"/>
      <c r="AJW367" s="320"/>
      <c r="AJX367" s="320"/>
      <c r="AJY367" s="320"/>
      <c r="AJZ367" s="320"/>
      <c r="AKA367" s="320"/>
      <c r="AKB367" s="320"/>
      <c r="AKC367" s="320"/>
      <c r="AKD367" s="320"/>
      <c r="AKE367" s="320"/>
      <c r="AKF367" s="320"/>
      <c r="AKG367" s="320"/>
      <c r="AKH367" s="320"/>
      <c r="AKI367" s="320"/>
      <c r="AKJ367" s="320"/>
      <c r="AKK367" s="320"/>
      <c r="AKL367" s="320"/>
      <c r="AKM367" s="320"/>
      <c r="AKN367" s="320"/>
      <c r="AKO367" s="320"/>
      <c r="AKP367" s="320"/>
      <c r="AKQ367" s="320"/>
      <c r="AKR367" s="320"/>
      <c r="AKS367" s="320"/>
      <c r="AKT367" s="320"/>
      <c r="AKU367" s="320"/>
      <c r="AKV367" s="320"/>
      <c r="AKW367" s="320"/>
      <c r="AKX367" s="320"/>
      <c r="AKY367" s="320"/>
      <c r="AKZ367" s="320"/>
      <c r="ALA367" s="320"/>
      <c r="ALB367" s="320"/>
      <c r="ALC367" s="320"/>
      <c r="ALD367" s="320"/>
      <c r="ALE367" s="320"/>
      <c r="ALF367" s="320"/>
      <c r="ALG367" s="320"/>
      <c r="ALH367" s="320"/>
      <c r="ALI367" s="320"/>
      <c r="ALJ367" s="320"/>
      <c r="ALK367" s="320"/>
      <c r="ALL367" s="320"/>
      <c r="ALM367" s="320"/>
      <c r="ALN367" s="320"/>
      <c r="ALO367" s="320"/>
      <c r="ALP367" s="320"/>
      <c r="ALQ367" s="320"/>
      <c r="ALR367" s="320"/>
      <c r="ALS367" s="320"/>
      <c r="ALT367" s="320"/>
      <c r="ALU367" s="320"/>
      <c r="ALV367" s="320"/>
      <c r="ALW367" s="320"/>
      <c r="ALX367" s="320"/>
      <c r="ALY367" s="320"/>
      <c r="ALZ367" s="320"/>
      <c r="AMA367" s="320"/>
      <c r="AMB367" s="320"/>
      <c r="AMC367" s="320"/>
      <c r="AMD367" s="320"/>
      <c r="AME367" s="320"/>
      <c r="AMF367" s="320"/>
      <c r="AMG367" s="320"/>
      <c r="AMH367" s="320"/>
      <c r="AMI367" s="320"/>
      <c r="AMJ367" s="320"/>
      <c r="AMK367" s="320"/>
      <c r="AML367" s="320"/>
      <c r="AMM367" s="320"/>
      <c r="AMN367" s="320"/>
      <c r="AMO367" s="320"/>
      <c r="AMP367" s="320"/>
      <c r="AMQ367" s="320"/>
      <c r="AMR367" s="320"/>
      <c r="AMS367" s="320"/>
      <c r="AMT367" s="320"/>
      <c r="AMU367" s="320"/>
      <c r="AMV367" s="320"/>
      <c r="AMW367" s="320"/>
      <c r="AMX367" s="320"/>
      <c r="AMY367" s="320"/>
      <c r="AMZ367" s="320"/>
      <c r="ANA367" s="320"/>
      <c r="ANB367" s="320"/>
      <c r="ANC367" s="320"/>
      <c r="AND367" s="320"/>
      <c r="ANE367" s="320"/>
      <c r="ANF367" s="320"/>
      <c r="ANG367" s="320"/>
      <c r="ANH367" s="320"/>
      <c r="ANI367" s="320"/>
      <c r="ANJ367" s="320"/>
      <c r="ANK367" s="320"/>
      <c r="ANL367" s="320"/>
      <c r="ANM367" s="320"/>
      <c r="ANN367" s="320"/>
      <c r="ANO367" s="320"/>
      <c r="ANP367" s="320"/>
      <c r="ANQ367" s="320"/>
      <c r="ANR367" s="320"/>
      <c r="ANS367" s="320"/>
      <c r="ANT367" s="320"/>
      <c r="ANU367" s="320"/>
      <c r="ANV367" s="320"/>
      <c r="ANW367" s="320"/>
      <c r="ANX367" s="320"/>
      <c r="ANY367" s="320"/>
      <c r="ANZ367" s="320"/>
      <c r="AOA367" s="320"/>
      <c r="AOB367" s="320"/>
      <c r="AOC367" s="320"/>
      <c r="AOD367" s="320"/>
      <c r="AOE367" s="320"/>
      <c r="AOF367" s="320"/>
      <c r="AOG367" s="320"/>
      <c r="AOH367" s="320"/>
      <c r="AOI367" s="320"/>
      <c r="AOJ367" s="320"/>
      <c r="AOK367" s="320"/>
      <c r="AOL367" s="320"/>
      <c r="AOM367" s="320"/>
      <c r="AON367" s="320"/>
      <c r="AOO367" s="320"/>
      <c r="AOP367" s="320"/>
      <c r="AOQ367" s="320"/>
      <c r="AOR367" s="320"/>
      <c r="AOS367" s="320"/>
      <c r="AOT367" s="320"/>
      <c r="AOU367" s="320"/>
      <c r="AOV367" s="320"/>
      <c r="AOW367" s="320"/>
      <c r="AOX367" s="320"/>
      <c r="AOY367" s="320"/>
      <c r="AOZ367" s="320"/>
      <c r="APA367" s="320"/>
      <c r="APB367" s="320"/>
      <c r="APC367" s="320"/>
      <c r="APD367" s="320"/>
      <c r="APE367" s="320"/>
      <c r="APF367" s="320"/>
      <c r="APG367" s="320"/>
      <c r="APH367" s="320"/>
      <c r="API367" s="320"/>
      <c r="APJ367" s="320"/>
      <c r="APK367" s="320"/>
      <c r="APL367" s="320"/>
      <c r="APM367" s="320"/>
      <c r="APN367" s="320"/>
      <c r="APO367" s="320"/>
      <c r="APP367" s="320"/>
      <c r="APQ367" s="320"/>
      <c r="APR367" s="320"/>
      <c r="APS367" s="320"/>
      <c r="APT367" s="320"/>
      <c r="APU367" s="320"/>
      <c r="APV367" s="320"/>
      <c r="APW367" s="320"/>
      <c r="APX367" s="320"/>
      <c r="APY367" s="320"/>
      <c r="APZ367" s="320"/>
      <c r="AQA367" s="320"/>
      <c r="AQB367" s="320"/>
      <c r="AQC367" s="320"/>
      <c r="AQD367" s="320"/>
      <c r="AQE367" s="320"/>
      <c r="AQF367" s="320"/>
      <c r="AQG367" s="320"/>
      <c r="AQH367" s="320"/>
      <c r="AQI367" s="320"/>
      <c r="AQJ367" s="320"/>
      <c r="AQK367" s="320"/>
      <c r="AQL367" s="320"/>
      <c r="AQM367" s="320"/>
      <c r="AQN367" s="320"/>
      <c r="AQO367" s="320"/>
      <c r="AQP367" s="320"/>
      <c r="AQQ367" s="320"/>
      <c r="AQR367" s="320"/>
      <c r="AQS367" s="320"/>
      <c r="AQT367" s="320"/>
      <c r="AQU367" s="320"/>
      <c r="AQV367" s="320"/>
      <c r="AQW367" s="320"/>
      <c r="AQX367" s="320"/>
      <c r="AQY367" s="320"/>
      <c r="AQZ367" s="320"/>
      <c r="ARA367" s="320"/>
      <c r="ARB367" s="320"/>
      <c r="ARC367" s="320"/>
      <c r="ARD367" s="320"/>
      <c r="ARE367" s="320"/>
      <c r="ARF367" s="320"/>
      <c r="ARG367" s="320"/>
      <c r="ARH367" s="320"/>
      <c r="ARI367" s="320"/>
      <c r="ARJ367" s="320"/>
      <c r="ARK367" s="320"/>
      <c r="ARL367" s="320"/>
      <c r="ARM367" s="320"/>
      <c r="ARN367" s="320"/>
      <c r="ARO367" s="320"/>
      <c r="ARP367" s="320"/>
      <c r="ARQ367" s="320"/>
      <c r="ARR367" s="320"/>
      <c r="ARS367" s="320"/>
      <c r="ART367" s="320"/>
      <c r="ARU367" s="320"/>
      <c r="ARV367" s="320"/>
      <c r="ARW367" s="320"/>
      <c r="ARX367" s="320"/>
      <c r="ARY367" s="320"/>
      <c r="ARZ367" s="320"/>
      <c r="ASA367" s="320"/>
      <c r="ASB367" s="320"/>
      <c r="ASC367" s="320"/>
      <c r="ASD367" s="320"/>
      <c r="ASE367" s="320"/>
      <c r="ASF367" s="320"/>
      <c r="ASG367" s="320"/>
      <c r="ASH367" s="320"/>
      <c r="ASI367" s="320"/>
      <c r="ASJ367" s="320"/>
      <c r="ASK367" s="320"/>
      <c r="ASL367" s="320"/>
      <c r="ASM367" s="320"/>
      <c r="ASN367" s="320"/>
      <c r="ASO367" s="320"/>
      <c r="ASP367" s="320"/>
      <c r="ASQ367" s="320"/>
      <c r="ASR367" s="320"/>
      <c r="ASS367" s="320"/>
      <c r="AST367" s="320"/>
      <c r="ASU367" s="320"/>
      <c r="ASV367" s="320"/>
      <c r="ASW367" s="320"/>
      <c r="ASX367" s="320"/>
      <c r="ASY367" s="320"/>
      <c r="ASZ367" s="320"/>
      <c r="ATA367" s="320"/>
      <c r="ATB367" s="320"/>
      <c r="ATC367" s="320"/>
      <c r="ATD367" s="320"/>
      <c r="ATE367" s="320"/>
      <c r="ATF367" s="320"/>
      <c r="ATG367" s="320"/>
      <c r="ATH367" s="320"/>
      <c r="ATI367" s="320"/>
      <c r="ATJ367" s="320"/>
      <c r="ATK367" s="320"/>
      <c r="ATL367" s="320"/>
      <c r="ATM367" s="320"/>
      <c r="ATN367" s="320"/>
      <c r="ATO367" s="320"/>
      <c r="ATP367" s="320"/>
      <c r="ATQ367" s="320"/>
      <c r="ATR367" s="320"/>
      <c r="ATS367" s="320"/>
      <c r="ATT367" s="320"/>
      <c r="ATU367" s="320"/>
      <c r="ATV367" s="320"/>
      <c r="ATW367" s="320"/>
      <c r="ATX367" s="320"/>
      <c r="ATY367" s="320"/>
      <c r="ATZ367" s="320"/>
      <c r="AUA367" s="320"/>
      <c r="AUB367" s="320"/>
      <c r="AUC367" s="320"/>
      <c r="AUD367" s="320"/>
      <c r="AUE367" s="320"/>
      <c r="AUF367" s="320"/>
      <c r="AUG367" s="320"/>
      <c r="AUH367" s="320"/>
      <c r="AUI367" s="320"/>
      <c r="AUJ367" s="320"/>
      <c r="AUK367" s="320"/>
      <c r="AUL367" s="320"/>
      <c r="AUM367" s="320"/>
      <c r="AUN367" s="320"/>
      <c r="AUO367" s="320"/>
      <c r="AUP367" s="320"/>
      <c r="AUQ367" s="320"/>
      <c r="AUR367" s="320"/>
      <c r="AUS367" s="320"/>
      <c r="AUT367" s="320"/>
      <c r="AUU367" s="320"/>
      <c r="AUV367" s="320"/>
      <c r="AUW367" s="320"/>
      <c r="AUX367" s="320"/>
      <c r="AUY367" s="320"/>
      <c r="AUZ367" s="320"/>
      <c r="AVA367" s="320"/>
      <c r="AVB367" s="320"/>
      <c r="AVC367" s="320"/>
      <c r="AVD367" s="320"/>
      <c r="AVE367" s="320"/>
      <c r="AVF367" s="320"/>
      <c r="AVG367" s="320"/>
      <c r="AVH367" s="320"/>
      <c r="AVI367" s="320"/>
      <c r="AVJ367" s="320"/>
      <c r="AVK367" s="320"/>
      <c r="AVL367" s="320"/>
      <c r="AVM367" s="320"/>
      <c r="AVN367" s="320"/>
      <c r="AVO367" s="320"/>
      <c r="AVP367" s="320"/>
      <c r="AVQ367" s="320"/>
      <c r="AVR367" s="320"/>
      <c r="AVS367" s="320"/>
      <c r="AVT367" s="320"/>
      <c r="AVU367" s="320"/>
      <c r="AVV367" s="320"/>
      <c r="AVW367" s="320"/>
      <c r="AVX367" s="320"/>
      <c r="AVY367" s="320"/>
      <c r="AVZ367" s="320"/>
      <c r="AWA367" s="320"/>
      <c r="AWB367" s="320"/>
      <c r="AWC367" s="320"/>
      <c r="AWD367" s="320"/>
      <c r="AWE367" s="320"/>
      <c r="AWF367" s="320"/>
      <c r="AWG367" s="320"/>
      <c r="AWH367" s="320"/>
      <c r="AWI367" s="320"/>
      <c r="AWJ367" s="320"/>
      <c r="AWK367" s="320"/>
      <c r="AWL367" s="320"/>
      <c r="AWM367" s="320"/>
      <c r="AWN367" s="320"/>
      <c r="AWO367" s="320"/>
      <c r="AWP367" s="320"/>
      <c r="AWQ367" s="320"/>
      <c r="AWR367" s="320"/>
      <c r="AWS367" s="320"/>
      <c r="AWT367" s="320"/>
      <c r="AWU367" s="320"/>
      <c r="AWV367" s="320"/>
      <c r="AWW367" s="320"/>
      <c r="AWX367" s="320"/>
      <c r="AWY367" s="320"/>
      <c r="AWZ367" s="320"/>
      <c r="AXA367" s="320"/>
      <c r="AXB367" s="320"/>
      <c r="AXC367" s="320"/>
      <c r="AXD367" s="320"/>
      <c r="AXE367" s="320"/>
      <c r="AXF367" s="320"/>
      <c r="AXG367" s="320"/>
      <c r="AXH367" s="320"/>
      <c r="AXI367" s="320"/>
      <c r="AXJ367" s="320"/>
      <c r="AXK367" s="320"/>
      <c r="AXL367" s="320"/>
      <c r="AXM367" s="320"/>
      <c r="AXN367" s="320"/>
      <c r="AXO367" s="320"/>
      <c r="AXP367" s="320"/>
      <c r="AXQ367" s="320"/>
      <c r="AXR367" s="320"/>
      <c r="AXS367" s="320"/>
      <c r="AXT367" s="320"/>
      <c r="AXU367" s="320"/>
      <c r="AXV367" s="320"/>
      <c r="AXW367" s="320"/>
      <c r="AXX367" s="320"/>
      <c r="AXY367" s="320"/>
      <c r="AXZ367" s="320"/>
      <c r="AYA367" s="320"/>
      <c r="AYB367" s="320"/>
      <c r="AYC367" s="320"/>
      <c r="AYD367" s="320"/>
      <c r="AYE367" s="320"/>
      <c r="AYF367" s="320"/>
      <c r="AYG367" s="320"/>
      <c r="AYH367" s="320"/>
      <c r="AYI367" s="320"/>
      <c r="AYJ367" s="320"/>
      <c r="AYK367" s="320"/>
      <c r="AYL367" s="320"/>
      <c r="AYM367" s="320"/>
      <c r="AYN367" s="320"/>
      <c r="AYO367" s="320"/>
      <c r="AYP367" s="320"/>
      <c r="AYQ367" s="320"/>
      <c r="AYR367" s="320"/>
      <c r="AYS367" s="320"/>
      <c r="AYT367" s="320"/>
      <c r="AYU367" s="320"/>
      <c r="AYV367" s="320"/>
      <c r="AYW367" s="320"/>
      <c r="AYX367" s="320"/>
      <c r="AYY367" s="320"/>
      <c r="AYZ367" s="320"/>
      <c r="AZA367" s="320"/>
      <c r="AZB367" s="320"/>
      <c r="AZC367" s="320"/>
      <c r="AZD367" s="320"/>
      <c r="AZE367" s="320"/>
      <c r="AZF367" s="320"/>
      <c r="AZG367" s="320"/>
      <c r="AZH367" s="320"/>
      <c r="AZI367" s="320"/>
      <c r="AZJ367" s="320"/>
      <c r="AZK367" s="320"/>
      <c r="AZL367" s="320"/>
      <c r="AZM367" s="320"/>
      <c r="AZN367" s="320"/>
      <c r="AZO367" s="320"/>
      <c r="AZP367" s="320"/>
      <c r="AZQ367" s="320"/>
      <c r="AZR367" s="320"/>
      <c r="AZS367" s="320"/>
      <c r="AZT367" s="320"/>
      <c r="AZU367" s="320"/>
      <c r="AZV367" s="320"/>
      <c r="AZW367" s="320"/>
      <c r="AZX367" s="320"/>
      <c r="AZY367" s="320"/>
      <c r="AZZ367" s="320"/>
      <c r="BAA367" s="320"/>
      <c r="BAB367" s="320"/>
      <c r="BAC367" s="320"/>
      <c r="BAD367" s="320"/>
      <c r="BAE367" s="320"/>
      <c r="BAF367" s="320"/>
      <c r="BAG367" s="320"/>
      <c r="BAH367" s="320"/>
      <c r="BAI367" s="320"/>
      <c r="BAJ367" s="320"/>
      <c r="BAK367" s="320"/>
      <c r="BAL367" s="320"/>
      <c r="BAM367" s="320"/>
      <c r="BAN367" s="320"/>
      <c r="BAO367" s="320"/>
      <c r="BAP367" s="320"/>
      <c r="BAQ367" s="320"/>
      <c r="BAR367" s="320"/>
      <c r="BAS367" s="320"/>
      <c r="BAT367" s="320"/>
      <c r="BAU367" s="320"/>
      <c r="BAV367" s="320"/>
      <c r="BAW367" s="320"/>
      <c r="BAX367" s="320"/>
      <c r="BAY367" s="320"/>
      <c r="BAZ367" s="320"/>
      <c r="BBA367" s="320"/>
      <c r="BBB367" s="320"/>
      <c r="BBC367" s="320"/>
      <c r="BBD367" s="320"/>
      <c r="BBE367" s="320"/>
      <c r="BBF367" s="320"/>
      <c r="BBG367" s="320"/>
      <c r="BBH367" s="320"/>
      <c r="BBI367" s="320"/>
      <c r="BBJ367" s="320"/>
      <c r="BBK367" s="320"/>
      <c r="BBL367" s="320"/>
      <c r="BBM367" s="320"/>
      <c r="BBN367" s="320"/>
      <c r="BBO367" s="320"/>
      <c r="BBP367" s="320"/>
      <c r="BBQ367" s="320"/>
      <c r="BBR367" s="320"/>
      <c r="BBS367" s="320"/>
      <c r="BBT367" s="320"/>
      <c r="BBU367" s="320"/>
      <c r="BBV367" s="320"/>
      <c r="BBW367" s="320"/>
      <c r="BBX367" s="320"/>
      <c r="BBY367" s="320"/>
      <c r="BBZ367" s="320"/>
      <c r="BCA367" s="320"/>
      <c r="BCB367" s="320"/>
      <c r="BCC367" s="320"/>
      <c r="BCD367" s="320"/>
      <c r="BCE367" s="320"/>
      <c r="BCF367" s="320"/>
      <c r="BCG367" s="320"/>
      <c r="BCH367" s="320"/>
      <c r="BCI367" s="320"/>
      <c r="BCJ367" s="320"/>
      <c r="BCK367" s="320"/>
      <c r="BCL367" s="320"/>
      <c r="BCM367" s="320"/>
      <c r="BCN367" s="320"/>
      <c r="BCO367" s="320"/>
      <c r="BCP367" s="320"/>
      <c r="BCQ367" s="320"/>
      <c r="BCR367" s="320"/>
      <c r="BCS367" s="320"/>
      <c r="BCT367" s="320"/>
      <c r="BCU367" s="320"/>
      <c r="BCV367" s="320"/>
      <c r="BCW367" s="320"/>
      <c r="BCX367" s="320"/>
      <c r="BCY367" s="320"/>
      <c r="BCZ367" s="320"/>
      <c r="BDA367" s="320"/>
      <c r="BDB367" s="320"/>
      <c r="BDC367" s="320"/>
      <c r="BDD367" s="320"/>
      <c r="BDE367" s="320"/>
      <c r="BDF367" s="320"/>
      <c r="BDG367" s="320"/>
      <c r="BDH367" s="320"/>
      <c r="BDI367" s="320"/>
      <c r="BDJ367" s="320"/>
      <c r="BDK367" s="320"/>
      <c r="BDL367" s="320"/>
      <c r="BDM367" s="320"/>
      <c r="BDN367" s="320"/>
      <c r="BDO367" s="320"/>
      <c r="BDP367" s="320"/>
      <c r="BDQ367" s="320"/>
      <c r="BDR367" s="320"/>
      <c r="BDS367" s="320"/>
      <c r="BDT367" s="320"/>
      <c r="BDU367" s="320"/>
      <c r="BDV367" s="320"/>
      <c r="BDW367" s="320"/>
      <c r="BDX367" s="320"/>
      <c r="BDY367" s="320"/>
      <c r="BDZ367" s="320"/>
      <c r="BEA367" s="320"/>
      <c r="BEB367" s="320"/>
      <c r="BEC367" s="320"/>
      <c r="BED367" s="320"/>
      <c r="BEE367" s="320"/>
      <c r="BEF367" s="320"/>
      <c r="BEG367" s="320"/>
      <c r="BEH367" s="320"/>
      <c r="BEI367" s="320"/>
      <c r="BEJ367" s="320"/>
      <c r="BEK367" s="320"/>
      <c r="BEL367" s="320"/>
      <c r="BEM367" s="320"/>
      <c r="BEN367" s="320"/>
      <c r="BEO367" s="320"/>
      <c r="BEP367" s="320"/>
      <c r="BEQ367" s="320"/>
      <c r="BER367" s="320"/>
      <c r="BES367" s="320"/>
      <c r="BET367" s="320"/>
      <c r="BEU367" s="320"/>
      <c r="BEV367" s="320"/>
      <c r="BEW367" s="320"/>
      <c r="BEX367" s="320"/>
      <c r="BEY367" s="320"/>
      <c r="BEZ367" s="320"/>
      <c r="BFA367" s="320"/>
      <c r="BFB367" s="320"/>
      <c r="BFC367" s="320"/>
      <c r="BFD367" s="320"/>
      <c r="BFE367" s="320"/>
      <c r="BFF367" s="320"/>
      <c r="BFG367" s="320"/>
      <c r="BFH367" s="320"/>
      <c r="BFI367" s="320"/>
      <c r="BFJ367" s="320"/>
      <c r="BFK367" s="320"/>
      <c r="BFL367" s="320"/>
      <c r="BFM367" s="320"/>
      <c r="BFN367" s="320"/>
      <c r="BFO367" s="320"/>
      <c r="BFP367" s="320"/>
      <c r="BFQ367" s="320"/>
      <c r="BFR367" s="320"/>
      <c r="BFS367" s="320"/>
      <c r="BFT367" s="320"/>
      <c r="BFU367" s="320"/>
      <c r="BFV367" s="320"/>
      <c r="BFW367" s="320"/>
      <c r="BFX367" s="320"/>
      <c r="BFY367" s="320"/>
      <c r="BFZ367" s="320"/>
      <c r="BGA367" s="320"/>
      <c r="BGB367" s="320"/>
      <c r="BGC367" s="320"/>
      <c r="BGD367" s="320"/>
      <c r="BGE367" s="320"/>
      <c r="BGF367" s="320"/>
      <c r="BGG367" s="320"/>
      <c r="BGH367" s="320"/>
      <c r="BGI367" s="320"/>
      <c r="BGJ367" s="320"/>
      <c r="BGK367" s="320"/>
      <c r="BGL367" s="320"/>
      <c r="BGM367" s="320"/>
      <c r="BGN367" s="320"/>
      <c r="BGO367" s="320"/>
      <c r="BGP367" s="320"/>
      <c r="BGQ367" s="320"/>
      <c r="BGR367" s="320"/>
      <c r="BGS367" s="320"/>
      <c r="BGT367" s="320"/>
      <c r="BGU367" s="320"/>
      <c r="BGV367" s="320"/>
      <c r="BGW367" s="320"/>
      <c r="BGX367" s="320"/>
      <c r="BGY367" s="320"/>
      <c r="BGZ367" s="320"/>
      <c r="BHA367" s="320"/>
      <c r="BHB367" s="320"/>
      <c r="BHC367" s="320"/>
      <c r="BHD367" s="320"/>
      <c r="BHE367" s="320"/>
      <c r="BHF367" s="320"/>
      <c r="BHG367" s="320"/>
      <c r="BHH367" s="320"/>
      <c r="BHI367" s="320"/>
      <c r="BHJ367" s="320"/>
      <c r="BHK367" s="320"/>
      <c r="BHL367" s="320"/>
      <c r="BHM367" s="320"/>
      <c r="BHN367" s="320"/>
      <c r="BHO367" s="320"/>
      <c r="BHP367" s="320"/>
      <c r="BHQ367" s="320"/>
      <c r="BHR367" s="320"/>
      <c r="BHS367" s="320"/>
      <c r="BHT367" s="320"/>
      <c r="BHU367" s="320"/>
      <c r="BHV367" s="320"/>
      <c r="BHW367" s="320"/>
      <c r="BHX367" s="320"/>
      <c r="BHY367" s="320"/>
      <c r="BHZ367" s="320"/>
      <c r="BIA367" s="320"/>
      <c r="BIB367" s="320"/>
      <c r="BIC367" s="320"/>
      <c r="BID367" s="320"/>
      <c r="BIE367" s="320"/>
      <c r="BIF367" s="320"/>
      <c r="BIG367" s="320"/>
      <c r="BIH367" s="320"/>
      <c r="BII367" s="320"/>
      <c r="BIJ367" s="320"/>
      <c r="BIK367" s="320"/>
      <c r="BIL367" s="320"/>
      <c r="BIM367" s="320"/>
      <c r="BIN367" s="320"/>
      <c r="BIO367" s="320"/>
      <c r="BIP367" s="320"/>
      <c r="BIQ367" s="320"/>
      <c r="BIR367" s="320"/>
      <c r="BIS367" s="320"/>
      <c r="BIT367" s="320"/>
      <c r="BIU367" s="320"/>
      <c r="BIV367" s="320"/>
      <c r="BIW367" s="320"/>
      <c r="BIX367" s="320"/>
      <c r="BIY367" s="320"/>
      <c r="BIZ367" s="320"/>
      <c r="BJA367" s="320"/>
      <c r="BJB367" s="320"/>
      <c r="BJC367" s="320"/>
      <c r="BJD367" s="320"/>
      <c r="BJE367" s="320"/>
      <c r="BJF367" s="320"/>
      <c r="BJG367" s="320"/>
      <c r="BJH367" s="320"/>
      <c r="BJI367" s="320"/>
      <c r="BJJ367" s="320"/>
      <c r="BJK367" s="320"/>
      <c r="BJL367" s="320"/>
      <c r="BJM367" s="320"/>
      <c r="BJN367" s="320"/>
      <c r="BJO367" s="320"/>
      <c r="BJP367" s="320"/>
      <c r="BJQ367" s="320"/>
      <c r="BJR367" s="320"/>
      <c r="BJS367" s="320"/>
      <c r="BJT367" s="320"/>
      <c r="BJU367" s="320"/>
      <c r="BJV367" s="320"/>
      <c r="BJW367" s="320"/>
      <c r="BJX367" s="320"/>
      <c r="BJY367" s="320"/>
      <c r="BJZ367" s="320"/>
      <c r="BKA367" s="320"/>
      <c r="BKB367" s="320"/>
      <c r="BKC367" s="320"/>
      <c r="BKD367" s="320"/>
      <c r="BKE367" s="320"/>
      <c r="BKF367" s="320"/>
      <c r="BKG367" s="320"/>
      <c r="BKH367" s="320"/>
      <c r="BKI367" s="320"/>
      <c r="BKJ367" s="320"/>
      <c r="BKK367" s="320"/>
      <c r="BKL367" s="320"/>
      <c r="BKM367" s="320"/>
      <c r="BKN367" s="320"/>
      <c r="BKO367" s="320"/>
      <c r="BKP367" s="320"/>
      <c r="BKQ367" s="320"/>
      <c r="BKR367" s="320"/>
      <c r="BKS367" s="320"/>
      <c r="BKT367" s="320"/>
      <c r="BKU367" s="320"/>
      <c r="BKV367" s="320"/>
      <c r="BKW367" s="320"/>
      <c r="BKX367" s="320"/>
      <c r="BKY367" s="320"/>
      <c r="BKZ367" s="320"/>
      <c r="BLA367" s="320"/>
      <c r="BLB367" s="320"/>
      <c r="BLC367" s="320"/>
      <c r="BLD367" s="320"/>
      <c r="BLE367" s="320"/>
      <c r="BLF367" s="320"/>
      <c r="BLG367" s="320"/>
      <c r="BLH367" s="320"/>
      <c r="BLI367" s="320"/>
      <c r="BLJ367" s="320"/>
      <c r="BLK367" s="320"/>
      <c r="BLL367" s="320"/>
      <c r="BLM367" s="320"/>
      <c r="BLN367" s="320"/>
      <c r="BLO367" s="320"/>
      <c r="BLP367" s="320"/>
      <c r="BLQ367" s="320"/>
      <c r="BLR367" s="320"/>
      <c r="BLS367" s="320"/>
      <c r="BLT367" s="320"/>
      <c r="BLU367" s="320"/>
      <c r="BLV367" s="320"/>
      <c r="BLW367" s="320"/>
      <c r="BLX367" s="320"/>
      <c r="BLY367" s="320"/>
      <c r="BLZ367" s="320"/>
      <c r="BMA367" s="320"/>
      <c r="BMB367" s="320"/>
      <c r="BMC367" s="320"/>
      <c r="BMD367" s="320"/>
      <c r="BME367" s="320"/>
      <c r="BMF367" s="320"/>
      <c r="BMG367" s="320"/>
      <c r="BMH367" s="320"/>
      <c r="BMI367" s="320"/>
      <c r="BMJ367" s="320"/>
      <c r="BMK367" s="320"/>
      <c r="BML367" s="320"/>
      <c r="BMM367" s="320"/>
      <c r="BMN367" s="320"/>
      <c r="BMO367" s="320"/>
      <c r="BMP367" s="320"/>
      <c r="BMQ367" s="320"/>
      <c r="BMR367" s="320"/>
      <c r="BMS367" s="320"/>
      <c r="BMT367" s="320"/>
      <c r="BMU367" s="320"/>
      <c r="BMV367" s="320"/>
      <c r="BMW367" s="320"/>
      <c r="BMX367" s="320"/>
      <c r="BMY367" s="320"/>
      <c r="BMZ367" s="320"/>
      <c r="BNA367" s="320"/>
      <c r="BNB367" s="320"/>
      <c r="BNC367" s="320"/>
      <c r="BND367" s="320"/>
      <c r="BNE367" s="320"/>
      <c r="BNF367" s="320"/>
      <c r="BNG367" s="320"/>
      <c r="BNH367" s="320"/>
      <c r="BNI367" s="320"/>
      <c r="BNJ367" s="320"/>
      <c r="BNK367" s="320"/>
      <c r="BNL367" s="320"/>
      <c r="BNM367" s="320"/>
      <c r="BNN367" s="320"/>
      <c r="BNO367" s="320"/>
      <c r="BNP367" s="320"/>
      <c r="BNQ367" s="320"/>
      <c r="BNR367" s="320"/>
      <c r="BNS367" s="320"/>
      <c r="BNT367" s="320"/>
      <c r="BNU367" s="320"/>
      <c r="BNV367" s="320"/>
      <c r="BNW367" s="320"/>
      <c r="BNX367" s="320"/>
      <c r="BNY367" s="320"/>
      <c r="BNZ367" s="320"/>
      <c r="BOA367" s="320"/>
      <c r="BOB367" s="320"/>
      <c r="BOC367" s="320"/>
      <c r="BOD367" s="320"/>
      <c r="BOE367" s="320"/>
      <c r="BOF367" s="320"/>
      <c r="BOG367" s="320"/>
      <c r="BOH367" s="320"/>
      <c r="BOI367" s="320"/>
      <c r="BOJ367" s="320"/>
      <c r="BOK367" s="320"/>
      <c r="BOL367" s="320"/>
      <c r="BOM367" s="320"/>
      <c r="BON367" s="320"/>
      <c r="BOO367" s="320"/>
      <c r="BOP367" s="320"/>
      <c r="BOQ367" s="320"/>
      <c r="BOR367" s="320"/>
      <c r="BOS367" s="320"/>
      <c r="BOT367" s="320"/>
      <c r="BOU367" s="320"/>
      <c r="BOV367" s="320"/>
      <c r="BOW367" s="320"/>
      <c r="BOX367" s="320"/>
      <c r="BOY367" s="320"/>
      <c r="BOZ367" s="320"/>
      <c r="BPA367" s="320"/>
      <c r="BPB367" s="320"/>
      <c r="BPC367" s="320"/>
      <c r="BPD367" s="320"/>
      <c r="BPE367" s="320"/>
      <c r="BPF367" s="320"/>
      <c r="BPG367" s="320"/>
      <c r="BPH367" s="320"/>
      <c r="BPI367" s="320"/>
      <c r="BPJ367" s="320"/>
      <c r="BPK367" s="320"/>
      <c r="BPL367" s="320"/>
      <c r="BPM367" s="320"/>
      <c r="BPN367" s="320"/>
      <c r="BPO367" s="320"/>
      <c r="BPP367" s="320"/>
      <c r="BPQ367" s="320"/>
      <c r="BPR367" s="320"/>
      <c r="BPS367" s="320"/>
      <c r="BPT367" s="320"/>
      <c r="BPU367" s="320"/>
      <c r="BPV367" s="320"/>
      <c r="BPW367" s="320"/>
      <c r="BPX367" s="320"/>
      <c r="BPY367" s="320"/>
      <c r="BPZ367" s="320"/>
      <c r="BQA367" s="320"/>
      <c r="BQB367" s="320"/>
      <c r="BQC367" s="320"/>
      <c r="BQD367" s="320"/>
      <c r="BQE367" s="320"/>
      <c r="BQF367" s="320"/>
      <c r="BQG367" s="320"/>
      <c r="BQH367" s="320"/>
      <c r="BQI367" s="320"/>
      <c r="BQJ367" s="320"/>
      <c r="BQK367" s="320"/>
      <c r="BQL367" s="320"/>
      <c r="BQM367" s="320"/>
      <c r="BQN367" s="320"/>
      <c r="BQO367" s="320"/>
      <c r="BQP367" s="320"/>
      <c r="BQQ367" s="320"/>
      <c r="BQR367" s="320"/>
      <c r="BQS367" s="320"/>
      <c r="BQT367" s="320"/>
      <c r="BQU367" s="320"/>
      <c r="BQV367" s="320"/>
      <c r="BQW367" s="320"/>
      <c r="BQX367" s="320"/>
      <c r="BQY367" s="320"/>
      <c r="BQZ367" s="320"/>
      <c r="BRA367" s="320"/>
      <c r="BRB367" s="320"/>
      <c r="BRC367" s="320"/>
      <c r="BRD367" s="320"/>
      <c r="BRE367" s="320"/>
      <c r="BRF367" s="320"/>
      <c r="BRG367" s="320"/>
      <c r="BRH367" s="320"/>
      <c r="BRI367" s="320"/>
      <c r="BRJ367" s="320"/>
      <c r="BRK367" s="320"/>
      <c r="BRL367" s="320"/>
      <c r="BRM367" s="320"/>
      <c r="BRN367" s="320"/>
      <c r="BRO367" s="320"/>
      <c r="BRP367" s="320"/>
      <c r="BRQ367" s="320"/>
      <c r="BRR367" s="320"/>
      <c r="BRS367" s="320"/>
      <c r="BRT367" s="320"/>
      <c r="BRU367" s="320"/>
      <c r="BRV367" s="320"/>
      <c r="BRW367" s="320"/>
      <c r="BRX367" s="320"/>
      <c r="BRY367" s="320"/>
      <c r="BRZ367" s="320"/>
      <c r="BSA367" s="320"/>
      <c r="BSB367" s="320"/>
      <c r="BSC367" s="320"/>
      <c r="BSD367" s="320"/>
      <c r="BSE367" s="320"/>
      <c r="BSF367" s="320"/>
      <c r="BSG367" s="320"/>
      <c r="BSH367" s="320"/>
      <c r="BSI367" s="320"/>
      <c r="BSJ367" s="320"/>
      <c r="BSK367" s="320"/>
      <c r="BSL367" s="320"/>
      <c r="BSM367" s="320"/>
      <c r="BSN367" s="320"/>
      <c r="BSO367" s="320"/>
      <c r="BSP367" s="320"/>
      <c r="BSQ367" s="320"/>
      <c r="BSR367" s="320"/>
      <c r="BSS367" s="320"/>
      <c r="BST367" s="320"/>
      <c r="BSU367" s="320"/>
      <c r="BSV367" s="320"/>
      <c r="BSW367" s="320"/>
      <c r="BSX367" s="320"/>
      <c r="BSY367" s="320"/>
      <c r="BSZ367" s="320"/>
      <c r="BTA367" s="320"/>
      <c r="BTB367" s="320"/>
      <c r="BTC367" s="320"/>
      <c r="BTD367" s="320"/>
      <c r="BTE367" s="320"/>
      <c r="BTF367" s="320"/>
      <c r="BTG367" s="320"/>
      <c r="BTH367" s="320"/>
      <c r="BTI367" s="320"/>
      <c r="BTJ367" s="320"/>
      <c r="BTK367" s="320"/>
      <c r="BTL367" s="320"/>
      <c r="BTM367" s="320"/>
      <c r="BTN367" s="320"/>
      <c r="BTO367" s="320"/>
      <c r="BTP367" s="320"/>
      <c r="BTQ367" s="320"/>
      <c r="BTR367" s="320"/>
      <c r="BTS367" s="320"/>
      <c r="BTT367" s="320"/>
      <c r="BTU367" s="320"/>
      <c r="BTV367" s="320"/>
      <c r="BTW367" s="320"/>
      <c r="BTX367" s="320"/>
      <c r="BTY367" s="320"/>
      <c r="BTZ367" s="320"/>
      <c r="BUA367" s="320"/>
      <c r="BUB367" s="320"/>
      <c r="BUC367" s="320"/>
      <c r="BUD367" s="320"/>
      <c r="BUE367" s="320"/>
      <c r="BUF367" s="320"/>
      <c r="BUG367" s="320"/>
      <c r="BUH367" s="320"/>
      <c r="BUI367" s="320"/>
      <c r="BUJ367" s="320"/>
      <c r="BUK367" s="320"/>
      <c r="BUL367" s="320"/>
      <c r="BUM367" s="320"/>
      <c r="BUN367" s="320"/>
      <c r="BUO367" s="320"/>
      <c r="BUP367" s="320"/>
      <c r="BUQ367" s="320"/>
      <c r="BUR367" s="320"/>
      <c r="BUS367" s="320"/>
      <c r="BUT367" s="320"/>
      <c r="BUU367" s="320"/>
      <c r="BUV367" s="320"/>
      <c r="BUW367" s="320"/>
      <c r="BUX367" s="320"/>
      <c r="BUY367" s="320"/>
      <c r="BUZ367" s="320"/>
      <c r="BVA367" s="320"/>
      <c r="BVB367" s="320"/>
      <c r="BVC367" s="320"/>
      <c r="BVD367" s="320"/>
      <c r="BVE367" s="320"/>
      <c r="BVF367" s="320"/>
      <c r="BVG367" s="320"/>
      <c r="BVH367" s="320"/>
      <c r="BVI367" s="320"/>
      <c r="BVJ367" s="320"/>
      <c r="BVK367" s="320"/>
      <c r="BVL367" s="320"/>
      <c r="BVM367" s="320"/>
      <c r="BVN367" s="320"/>
      <c r="BVO367" s="320"/>
      <c r="BVP367" s="320"/>
      <c r="BVQ367" s="320"/>
      <c r="BVR367" s="320"/>
      <c r="BVS367" s="320"/>
      <c r="BVT367" s="320"/>
      <c r="BVU367" s="320"/>
      <c r="BVV367" s="320"/>
      <c r="BVW367" s="320"/>
      <c r="BVX367" s="320"/>
      <c r="BVY367" s="320"/>
      <c r="BVZ367" s="320"/>
      <c r="BWA367" s="320"/>
      <c r="BWB367" s="320"/>
      <c r="BWC367" s="320"/>
      <c r="BWD367" s="320"/>
      <c r="BWE367" s="320"/>
      <c r="BWF367" s="320"/>
      <c r="BWG367" s="320"/>
      <c r="BWH367" s="320"/>
      <c r="BWI367" s="320"/>
      <c r="BWJ367" s="320"/>
      <c r="BWK367" s="320"/>
      <c r="BWL367" s="320"/>
      <c r="BWM367" s="320"/>
      <c r="BWN367" s="320"/>
      <c r="BWO367" s="320"/>
      <c r="BWP367" s="320"/>
      <c r="BWQ367" s="320"/>
      <c r="BWR367" s="320"/>
      <c r="BWS367" s="320"/>
      <c r="BWT367" s="320"/>
      <c r="BWU367" s="320"/>
      <c r="BWV367" s="320"/>
      <c r="BWW367" s="320"/>
      <c r="BWX367" s="320"/>
      <c r="BWY367" s="320"/>
      <c r="BWZ367" s="320"/>
      <c r="BXA367" s="320"/>
      <c r="BXB367" s="320"/>
      <c r="BXC367" s="320"/>
      <c r="BXD367" s="320"/>
      <c r="BXE367" s="320"/>
      <c r="BXF367" s="320"/>
      <c r="BXG367" s="320"/>
      <c r="BXH367" s="320"/>
      <c r="BXI367" s="320"/>
      <c r="BXJ367" s="320"/>
      <c r="BXK367" s="320"/>
      <c r="BXL367" s="320"/>
      <c r="BXM367" s="320"/>
      <c r="BXN367" s="320"/>
      <c r="BXO367" s="320"/>
      <c r="BXP367" s="320"/>
      <c r="BXQ367" s="320"/>
      <c r="BXR367" s="320"/>
      <c r="BXS367" s="320"/>
      <c r="BXT367" s="320"/>
      <c r="BXU367" s="320"/>
      <c r="BXV367" s="320"/>
      <c r="BXW367" s="320"/>
      <c r="BXX367" s="320"/>
      <c r="BXY367" s="320"/>
      <c r="BXZ367" s="320"/>
      <c r="BYA367" s="320"/>
      <c r="BYB367" s="320"/>
      <c r="BYC367" s="320"/>
      <c r="BYD367" s="320"/>
      <c r="BYE367" s="320"/>
      <c r="BYF367" s="320"/>
      <c r="BYG367" s="320"/>
      <c r="BYH367" s="320"/>
      <c r="BYI367" s="320"/>
      <c r="BYJ367" s="320"/>
      <c r="BYK367" s="320"/>
      <c r="BYL367" s="320"/>
      <c r="BYM367" s="320"/>
      <c r="BYN367" s="320"/>
      <c r="BYO367" s="320"/>
      <c r="BYP367" s="320"/>
      <c r="BYQ367" s="320"/>
      <c r="BYR367" s="320"/>
      <c r="BYS367" s="320"/>
      <c r="BYT367" s="320"/>
      <c r="BYU367" s="320"/>
      <c r="BYV367" s="320"/>
      <c r="BYW367" s="320"/>
      <c r="BYX367" s="320"/>
      <c r="BYY367" s="320"/>
      <c r="BYZ367" s="320"/>
      <c r="BZA367" s="320"/>
      <c r="BZB367" s="320"/>
      <c r="BZC367" s="320"/>
      <c r="BZD367" s="320"/>
      <c r="BZE367" s="320"/>
      <c r="BZF367" s="320"/>
      <c r="BZG367" s="320"/>
      <c r="BZH367" s="320"/>
      <c r="BZI367" s="320"/>
      <c r="BZJ367" s="320"/>
      <c r="BZK367" s="320"/>
      <c r="BZL367" s="320"/>
      <c r="BZM367" s="320"/>
      <c r="BZN367" s="320"/>
      <c r="BZO367" s="320"/>
      <c r="BZP367" s="320"/>
      <c r="BZQ367" s="320"/>
      <c r="BZR367" s="320"/>
      <c r="BZS367" s="320"/>
      <c r="BZT367" s="320"/>
      <c r="BZU367" s="320"/>
      <c r="BZV367" s="320"/>
      <c r="BZW367" s="320"/>
      <c r="BZX367" s="320"/>
      <c r="BZY367" s="320"/>
      <c r="BZZ367" s="320"/>
      <c r="CAA367" s="320"/>
      <c r="CAB367" s="320"/>
      <c r="CAC367" s="320"/>
      <c r="CAD367" s="320"/>
      <c r="CAE367" s="320"/>
      <c r="CAF367" s="320"/>
      <c r="CAG367" s="320"/>
      <c r="CAH367" s="320"/>
      <c r="CAI367" s="320"/>
      <c r="CAJ367" s="320"/>
      <c r="CAK367" s="320"/>
      <c r="CAL367" s="320"/>
      <c r="CAM367" s="320"/>
      <c r="CAN367" s="320"/>
      <c r="CAO367" s="320"/>
      <c r="CAP367" s="320"/>
      <c r="CAQ367" s="320"/>
      <c r="CAR367" s="320"/>
      <c r="CAS367" s="320"/>
      <c r="CAT367" s="320"/>
      <c r="CAU367" s="320"/>
      <c r="CAV367" s="320"/>
      <c r="CAW367" s="320"/>
      <c r="CAX367" s="320"/>
      <c r="CAY367" s="320"/>
      <c r="CAZ367" s="320"/>
      <c r="CBA367" s="320"/>
      <c r="CBB367" s="320"/>
      <c r="CBC367" s="320"/>
      <c r="CBD367" s="320"/>
      <c r="CBE367" s="320"/>
      <c r="CBF367" s="320"/>
      <c r="CBG367" s="320"/>
      <c r="CBH367" s="320"/>
      <c r="CBI367" s="320"/>
      <c r="CBJ367" s="320"/>
      <c r="CBK367" s="320"/>
      <c r="CBL367" s="320"/>
      <c r="CBM367" s="320"/>
      <c r="CBN367" s="320"/>
      <c r="CBO367" s="320"/>
      <c r="CBP367" s="320"/>
      <c r="CBQ367" s="320"/>
      <c r="CBR367" s="320"/>
      <c r="CBS367" s="320"/>
      <c r="CBT367" s="320"/>
      <c r="CBU367" s="320"/>
      <c r="CBV367" s="320"/>
      <c r="CBW367" s="320"/>
      <c r="CBX367" s="320"/>
      <c r="CBY367" s="320"/>
      <c r="CBZ367" s="320"/>
      <c r="CCA367" s="320"/>
      <c r="CCB367" s="320"/>
      <c r="CCC367" s="320"/>
      <c r="CCD367" s="320"/>
      <c r="CCE367" s="320"/>
      <c r="CCF367" s="320"/>
      <c r="CCG367" s="320"/>
      <c r="CCH367" s="320"/>
      <c r="CCI367" s="320"/>
      <c r="CCJ367" s="320"/>
      <c r="CCK367" s="320"/>
      <c r="CCL367" s="320"/>
      <c r="CCM367" s="320"/>
      <c r="CCN367" s="320"/>
      <c r="CCO367" s="320"/>
      <c r="CCP367" s="320"/>
      <c r="CCQ367" s="320"/>
      <c r="CCR367" s="320"/>
      <c r="CCS367" s="320"/>
      <c r="CCT367" s="320"/>
      <c r="CCU367" s="320"/>
      <c r="CCV367" s="320"/>
      <c r="CCW367" s="320"/>
      <c r="CCX367" s="320"/>
      <c r="CCY367" s="320"/>
      <c r="CCZ367" s="320"/>
      <c r="CDA367" s="320"/>
      <c r="CDB367" s="320"/>
      <c r="CDC367" s="320"/>
      <c r="CDD367" s="320"/>
      <c r="CDE367" s="320"/>
      <c r="CDF367" s="320"/>
      <c r="CDG367" s="320"/>
      <c r="CDH367" s="320"/>
      <c r="CDI367" s="320"/>
      <c r="CDJ367" s="320"/>
      <c r="CDK367" s="320"/>
      <c r="CDL367" s="320"/>
      <c r="CDM367" s="320"/>
      <c r="CDN367" s="320"/>
      <c r="CDO367" s="320"/>
      <c r="CDP367" s="320"/>
      <c r="CDQ367" s="320"/>
      <c r="CDR367" s="320"/>
      <c r="CDS367" s="320"/>
      <c r="CDT367" s="320"/>
      <c r="CDU367" s="320"/>
      <c r="CDV367" s="320"/>
      <c r="CDW367" s="320"/>
      <c r="CDX367" s="320"/>
      <c r="CDY367" s="320"/>
      <c r="CDZ367" s="320"/>
      <c r="CEA367" s="320"/>
      <c r="CEB367" s="320"/>
      <c r="CEC367" s="320"/>
      <c r="CED367" s="320"/>
      <c r="CEE367" s="320"/>
      <c r="CEF367" s="320"/>
      <c r="CEG367" s="320"/>
      <c r="CEH367" s="320"/>
      <c r="CEI367" s="320"/>
      <c r="CEJ367" s="320"/>
      <c r="CEK367" s="320"/>
      <c r="CEL367" s="320"/>
      <c r="CEM367" s="320"/>
      <c r="CEN367" s="320"/>
      <c r="CEO367" s="320"/>
      <c r="CEP367" s="320"/>
      <c r="CEQ367" s="320"/>
      <c r="CER367" s="320"/>
      <c r="CES367" s="320"/>
      <c r="CET367" s="320"/>
      <c r="CEU367" s="320"/>
      <c r="CEV367" s="320"/>
      <c r="CEW367" s="320"/>
      <c r="CEX367" s="320"/>
      <c r="CEY367" s="320"/>
      <c r="CEZ367" s="320"/>
      <c r="CFA367" s="320"/>
      <c r="CFB367" s="320"/>
      <c r="CFC367" s="320"/>
      <c r="CFD367" s="320"/>
      <c r="CFE367" s="320"/>
      <c r="CFF367" s="320"/>
      <c r="CFG367" s="320"/>
      <c r="CFH367" s="320"/>
      <c r="CFI367" s="320"/>
      <c r="CFJ367" s="320"/>
      <c r="CFK367" s="320"/>
      <c r="CFL367" s="320"/>
      <c r="CFM367" s="320"/>
      <c r="CFN367" s="320"/>
      <c r="CFO367" s="320"/>
      <c r="CFP367" s="320"/>
      <c r="CFQ367" s="320"/>
      <c r="CFR367" s="320"/>
      <c r="CFS367" s="320"/>
      <c r="CFT367" s="320"/>
      <c r="CFU367" s="320"/>
      <c r="CFV367" s="320"/>
      <c r="CFW367" s="320"/>
      <c r="CFX367" s="320"/>
      <c r="CFY367" s="320"/>
      <c r="CFZ367" s="320"/>
      <c r="CGA367" s="320"/>
      <c r="CGB367" s="320"/>
      <c r="CGC367" s="320"/>
      <c r="CGD367" s="320"/>
      <c r="CGE367" s="320"/>
      <c r="CGF367" s="320"/>
      <c r="CGG367" s="320"/>
      <c r="CGH367" s="320"/>
      <c r="CGI367" s="320"/>
      <c r="CGJ367" s="320"/>
      <c r="CGK367" s="320"/>
      <c r="CGL367" s="320"/>
      <c r="CGM367" s="320"/>
      <c r="CGN367" s="320"/>
      <c r="CGO367" s="320"/>
      <c r="CGP367" s="320"/>
      <c r="CGQ367" s="320"/>
      <c r="CGR367" s="320"/>
      <c r="CGS367" s="320"/>
      <c r="CGT367" s="320"/>
      <c r="CGU367" s="320"/>
      <c r="CGV367" s="320"/>
      <c r="CGW367" s="320"/>
      <c r="CGX367" s="320"/>
      <c r="CGY367" s="320"/>
      <c r="CGZ367" s="320"/>
      <c r="CHA367" s="320"/>
      <c r="CHB367" s="320"/>
      <c r="CHC367" s="320"/>
      <c r="CHD367" s="320"/>
      <c r="CHE367" s="320"/>
      <c r="CHF367" s="320"/>
      <c r="CHG367" s="320"/>
      <c r="CHH367" s="320"/>
      <c r="CHI367" s="320"/>
      <c r="CHJ367" s="320"/>
      <c r="CHK367" s="320"/>
      <c r="CHL367" s="320"/>
      <c r="CHM367" s="320"/>
      <c r="CHN367" s="320"/>
      <c r="CHO367" s="320"/>
      <c r="CHP367" s="320"/>
      <c r="CHQ367" s="320"/>
      <c r="CHR367" s="320"/>
      <c r="CHS367" s="320"/>
      <c r="CHT367" s="320"/>
      <c r="CHU367" s="320"/>
      <c r="CHV367" s="320"/>
      <c r="CHW367" s="320"/>
      <c r="CHX367" s="320"/>
      <c r="CHY367" s="320"/>
      <c r="CHZ367" s="320"/>
      <c r="CIA367" s="320"/>
      <c r="CIB367" s="320"/>
      <c r="CIC367" s="320"/>
      <c r="CID367" s="320"/>
      <c r="CIE367" s="320"/>
      <c r="CIF367" s="320"/>
      <c r="CIG367" s="320"/>
      <c r="CIH367" s="320"/>
      <c r="CII367" s="320"/>
      <c r="CIJ367" s="320"/>
      <c r="CIK367" s="320"/>
      <c r="CIL367" s="320"/>
      <c r="CIM367" s="320"/>
      <c r="CIN367" s="320"/>
      <c r="CIO367" s="320"/>
      <c r="CIP367" s="320"/>
      <c r="CIQ367" s="320"/>
      <c r="CIR367" s="320"/>
      <c r="CIS367" s="320"/>
      <c r="CIT367" s="320"/>
      <c r="CIU367" s="320"/>
      <c r="CIV367" s="320"/>
      <c r="CIW367" s="320"/>
      <c r="CIX367" s="320"/>
      <c r="CIY367" s="320"/>
      <c r="CIZ367" s="320"/>
      <c r="CJA367" s="320"/>
      <c r="CJB367" s="320"/>
      <c r="CJC367" s="320"/>
      <c r="CJD367" s="320"/>
      <c r="CJE367" s="320"/>
      <c r="CJF367" s="320"/>
      <c r="CJG367" s="320"/>
      <c r="CJH367" s="320"/>
      <c r="CJI367" s="320"/>
      <c r="CJJ367" s="320"/>
      <c r="CJK367" s="320"/>
      <c r="CJL367" s="320"/>
      <c r="CJM367" s="320"/>
      <c r="CJN367" s="320"/>
      <c r="CJO367" s="320"/>
      <c r="CJP367" s="320"/>
      <c r="CJQ367" s="320"/>
      <c r="CJR367" s="320"/>
      <c r="CJS367" s="320"/>
      <c r="CJT367" s="320"/>
      <c r="CJU367" s="320"/>
      <c r="CJV367" s="320"/>
      <c r="CJW367" s="320"/>
      <c r="CJX367" s="320"/>
      <c r="CJY367" s="320"/>
      <c r="CJZ367" s="320"/>
      <c r="CKA367" s="320"/>
      <c r="CKB367" s="320"/>
      <c r="CKC367" s="320"/>
      <c r="CKD367" s="320"/>
      <c r="CKE367" s="320"/>
      <c r="CKF367" s="320"/>
      <c r="CKG367" s="320"/>
      <c r="CKH367" s="320"/>
      <c r="CKI367" s="320"/>
      <c r="CKJ367" s="320"/>
      <c r="CKK367" s="320"/>
      <c r="CKL367" s="320"/>
      <c r="CKM367" s="320"/>
      <c r="CKN367" s="320"/>
      <c r="CKO367" s="320"/>
      <c r="CKP367" s="320"/>
      <c r="CKQ367" s="320"/>
      <c r="CKR367" s="320"/>
      <c r="CKS367" s="320"/>
      <c r="CKT367" s="320"/>
      <c r="CKU367" s="320"/>
      <c r="CKV367" s="320"/>
      <c r="CKW367" s="320"/>
      <c r="CKX367" s="320"/>
      <c r="CKY367" s="320"/>
      <c r="CKZ367" s="320"/>
      <c r="CLA367" s="320"/>
      <c r="CLB367" s="320"/>
      <c r="CLC367" s="320"/>
      <c r="CLD367" s="320"/>
      <c r="CLE367" s="320"/>
      <c r="CLF367" s="320"/>
      <c r="CLG367" s="320"/>
      <c r="CLH367" s="320"/>
      <c r="CLI367" s="320"/>
      <c r="CLJ367" s="320"/>
      <c r="CLK367" s="320"/>
      <c r="CLL367" s="320"/>
      <c r="CLM367" s="320"/>
      <c r="CLN367" s="320"/>
      <c r="CLO367" s="320"/>
      <c r="CLP367" s="320"/>
      <c r="CLQ367" s="320"/>
      <c r="CLR367" s="320"/>
      <c r="CLS367" s="320"/>
      <c r="CLT367" s="320"/>
      <c r="CLU367" s="320"/>
      <c r="CLV367" s="320"/>
      <c r="CLW367" s="320"/>
      <c r="CLX367" s="320"/>
      <c r="CLY367" s="320"/>
      <c r="CLZ367" s="320"/>
      <c r="CMA367" s="320"/>
      <c r="CMB367" s="320"/>
      <c r="CMC367" s="320"/>
      <c r="CMD367" s="320"/>
      <c r="CME367" s="320"/>
      <c r="CMF367" s="320"/>
      <c r="CMG367" s="320"/>
      <c r="CMH367" s="320"/>
      <c r="CMI367" s="320"/>
      <c r="CMJ367" s="320"/>
      <c r="CMK367" s="320"/>
      <c r="CML367" s="320"/>
      <c r="CMM367" s="320"/>
      <c r="CMN367" s="320"/>
      <c r="CMO367" s="320"/>
      <c r="CMP367" s="320"/>
      <c r="CMQ367" s="320"/>
      <c r="CMR367" s="320"/>
      <c r="CMS367" s="320"/>
      <c r="CMT367" s="320"/>
      <c r="CMU367" s="320"/>
      <c r="CMV367" s="320"/>
      <c r="CMW367" s="320"/>
      <c r="CMX367" s="320"/>
      <c r="CMY367" s="320"/>
      <c r="CMZ367" s="320"/>
      <c r="CNA367" s="320"/>
      <c r="CNB367" s="320"/>
      <c r="CNC367" s="320"/>
      <c r="CND367" s="320"/>
      <c r="CNE367" s="320"/>
      <c r="CNF367" s="320"/>
      <c r="CNG367" s="320"/>
      <c r="CNH367" s="320"/>
      <c r="CNI367" s="320"/>
      <c r="CNJ367" s="320"/>
      <c r="CNK367" s="320"/>
      <c r="CNL367" s="320"/>
      <c r="CNM367" s="320"/>
      <c r="CNN367" s="320"/>
      <c r="CNO367" s="320"/>
      <c r="CNP367" s="320"/>
      <c r="CNQ367" s="320"/>
      <c r="CNR367" s="320"/>
      <c r="CNS367" s="320"/>
      <c r="CNT367" s="320"/>
      <c r="CNU367" s="320"/>
      <c r="CNV367" s="320"/>
      <c r="CNW367" s="320"/>
      <c r="CNX367" s="320"/>
      <c r="CNY367" s="320"/>
      <c r="CNZ367" s="320"/>
      <c r="COA367" s="320"/>
      <c r="COB367" s="320"/>
      <c r="COC367" s="320"/>
      <c r="COD367" s="320"/>
      <c r="COE367" s="320"/>
      <c r="COF367" s="320"/>
      <c r="COG367" s="320"/>
      <c r="COH367" s="320"/>
      <c r="COI367" s="320"/>
      <c r="COJ367" s="320"/>
      <c r="COK367" s="320"/>
      <c r="COL367" s="320"/>
      <c r="COM367" s="320"/>
      <c r="CON367" s="320"/>
      <c r="COO367" s="320"/>
      <c r="COP367" s="320"/>
      <c r="COQ367" s="320"/>
      <c r="COR367" s="320"/>
      <c r="COS367" s="320"/>
      <c r="COT367" s="320"/>
      <c r="COU367" s="320"/>
      <c r="COV367" s="320"/>
      <c r="COW367" s="320"/>
      <c r="COX367" s="320"/>
      <c r="COY367" s="320"/>
      <c r="COZ367" s="320"/>
      <c r="CPA367" s="320"/>
      <c r="CPB367" s="320"/>
      <c r="CPC367" s="320"/>
      <c r="CPD367" s="320"/>
      <c r="CPE367" s="320"/>
      <c r="CPF367" s="320"/>
      <c r="CPG367" s="320"/>
      <c r="CPH367" s="320"/>
      <c r="CPI367" s="320"/>
      <c r="CPJ367" s="320"/>
      <c r="CPK367" s="320"/>
      <c r="CPL367" s="320"/>
      <c r="CPM367" s="320"/>
      <c r="CPN367" s="320"/>
      <c r="CPO367" s="320"/>
      <c r="CPP367" s="320"/>
      <c r="CPQ367" s="320"/>
      <c r="CPR367" s="320"/>
      <c r="CPS367" s="320"/>
      <c r="CPT367" s="320"/>
      <c r="CPU367" s="320"/>
      <c r="CPV367" s="320"/>
      <c r="CPW367" s="320"/>
      <c r="CPX367" s="320"/>
      <c r="CPY367" s="320"/>
      <c r="CPZ367" s="320"/>
      <c r="CQA367" s="320"/>
      <c r="CQB367" s="320"/>
      <c r="CQC367" s="320"/>
      <c r="CQD367" s="320"/>
      <c r="CQE367" s="320"/>
      <c r="CQF367" s="320"/>
      <c r="CQG367" s="320"/>
      <c r="CQH367" s="320"/>
      <c r="CQI367" s="320"/>
      <c r="CQJ367" s="320"/>
      <c r="CQK367" s="320"/>
      <c r="CQL367" s="320"/>
      <c r="CQM367" s="320"/>
      <c r="CQN367" s="320"/>
      <c r="CQO367" s="320"/>
      <c r="CQP367" s="320"/>
      <c r="CQQ367" s="320"/>
      <c r="CQR367" s="320"/>
      <c r="CQS367" s="320"/>
      <c r="CQT367" s="320"/>
      <c r="CQU367" s="320"/>
      <c r="CQV367" s="320"/>
      <c r="CQW367" s="320"/>
      <c r="CQX367" s="320"/>
      <c r="CQY367" s="320"/>
      <c r="CQZ367" s="320"/>
      <c r="CRA367" s="320"/>
      <c r="CRB367" s="320"/>
      <c r="CRC367" s="320"/>
      <c r="CRD367" s="320"/>
      <c r="CRE367" s="320"/>
      <c r="CRF367" s="320"/>
      <c r="CRG367" s="320"/>
      <c r="CRH367" s="320"/>
      <c r="CRI367" s="320"/>
      <c r="CRJ367" s="320"/>
      <c r="CRK367" s="320"/>
      <c r="CRL367" s="320"/>
      <c r="CRM367" s="320"/>
      <c r="CRN367" s="320"/>
      <c r="CRO367" s="320"/>
      <c r="CRP367" s="320"/>
      <c r="CRQ367" s="320"/>
      <c r="CRR367" s="320"/>
      <c r="CRS367" s="320"/>
      <c r="CRT367" s="320"/>
      <c r="CRU367" s="320"/>
      <c r="CRV367" s="320"/>
      <c r="CRW367" s="320"/>
      <c r="CRX367" s="320"/>
      <c r="CRY367" s="320"/>
      <c r="CRZ367" s="320"/>
      <c r="CSA367" s="320"/>
      <c r="CSB367" s="320"/>
      <c r="CSC367" s="320"/>
      <c r="CSD367" s="320"/>
      <c r="CSE367" s="320"/>
      <c r="CSF367" s="320"/>
      <c r="CSG367" s="320"/>
      <c r="CSH367" s="320"/>
      <c r="CSI367" s="320"/>
      <c r="CSJ367" s="320"/>
      <c r="CSK367" s="320"/>
      <c r="CSL367" s="320"/>
      <c r="CSM367" s="320"/>
      <c r="CSN367" s="320"/>
      <c r="CSO367" s="320"/>
      <c r="CSP367" s="320"/>
      <c r="CSQ367" s="320"/>
      <c r="CSR367" s="320"/>
      <c r="CSS367" s="320"/>
      <c r="CST367" s="320"/>
      <c r="CSU367" s="320"/>
      <c r="CSV367" s="320"/>
      <c r="CSW367" s="320"/>
      <c r="CSX367" s="320"/>
      <c r="CSY367" s="320"/>
      <c r="CSZ367" s="320"/>
      <c r="CTA367" s="320"/>
      <c r="CTB367" s="320"/>
      <c r="CTC367" s="320"/>
      <c r="CTD367" s="320"/>
      <c r="CTE367" s="320"/>
      <c r="CTF367" s="320"/>
      <c r="CTG367" s="320"/>
      <c r="CTH367" s="320"/>
      <c r="CTI367" s="320"/>
      <c r="CTJ367" s="320"/>
      <c r="CTK367" s="320"/>
      <c r="CTL367" s="320"/>
      <c r="CTM367" s="320"/>
      <c r="CTN367" s="320"/>
      <c r="CTO367" s="320"/>
      <c r="CTP367" s="320"/>
      <c r="CTQ367" s="320"/>
      <c r="CTR367" s="320"/>
      <c r="CTS367" s="320"/>
      <c r="CTT367" s="320"/>
      <c r="CTU367" s="320"/>
      <c r="CTV367" s="320"/>
      <c r="CTW367" s="320"/>
      <c r="CTX367" s="320"/>
      <c r="CTY367" s="320"/>
      <c r="CTZ367" s="320"/>
      <c r="CUA367" s="320"/>
      <c r="CUB367" s="320"/>
      <c r="CUC367" s="320"/>
      <c r="CUD367" s="320"/>
      <c r="CUE367" s="320"/>
      <c r="CUF367" s="320"/>
      <c r="CUG367" s="320"/>
      <c r="CUH367" s="320"/>
      <c r="CUI367" s="320"/>
      <c r="CUJ367" s="320"/>
      <c r="CUK367" s="320"/>
      <c r="CUL367" s="320"/>
      <c r="CUM367" s="320"/>
      <c r="CUN367" s="320"/>
      <c r="CUO367" s="320"/>
      <c r="CUP367" s="320"/>
      <c r="CUQ367" s="320"/>
      <c r="CUR367" s="320"/>
      <c r="CUS367" s="320"/>
      <c r="CUT367" s="320"/>
      <c r="CUU367" s="320"/>
      <c r="CUV367" s="320"/>
      <c r="CUW367" s="320"/>
      <c r="CUX367" s="320"/>
      <c r="CUY367" s="320"/>
      <c r="CUZ367" s="320"/>
      <c r="CVA367" s="320"/>
      <c r="CVB367" s="320"/>
      <c r="CVC367" s="320"/>
      <c r="CVD367" s="320"/>
      <c r="CVE367" s="320"/>
      <c r="CVF367" s="320"/>
      <c r="CVG367" s="320"/>
      <c r="CVH367" s="320"/>
      <c r="CVI367" s="320"/>
      <c r="CVJ367" s="320"/>
      <c r="CVK367" s="320"/>
      <c r="CVL367" s="320"/>
      <c r="CVM367" s="320"/>
      <c r="CVN367" s="320"/>
      <c r="CVO367" s="320"/>
      <c r="CVP367" s="320"/>
      <c r="CVQ367" s="320"/>
      <c r="CVR367" s="320"/>
      <c r="CVS367" s="320"/>
      <c r="CVT367" s="320"/>
      <c r="CVU367" s="320"/>
      <c r="CVV367" s="320"/>
      <c r="CVW367" s="320"/>
      <c r="CVX367" s="320"/>
      <c r="CVY367" s="320"/>
      <c r="CVZ367" s="320"/>
      <c r="CWA367" s="320"/>
      <c r="CWB367" s="320"/>
      <c r="CWC367" s="320"/>
      <c r="CWD367" s="320"/>
      <c r="CWE367" s="320"/>
      <c r="CWF367" s="320"/>
      <c r="CWG367" s="320"/>
      <c r="CWH367" s="320"/>
      <c r="CWI367" s="320"/>
      <c r="CWJ367" s="320"/>
      <c r="CWK367" s="320"/>
      <c r="CWL367" s="320"/>
      <c r="CWM367" s="320"/>
      <c r="CWN367" s="320"/>
      <c r="CWO367" s="320"/>
      <c r="CWP367" s="320"/>
      <c r="CWQ367" s="320"/>
      <c r="CWR367" s="320"/>
      <c r="CWS367" s="320"/>
      <c r="CWT367" s="320"/>
      <c r="CWU367" s="320"/>
      <c r="CWV367" s="320"/>
      <c r="CWW367" s="320"/>
      <c r="CWX367" s="320"/>
      <c r="CWY367" s="320"/>
      <c r="CWZ367" s="320"/>
      <c r="CXA367" s="320"/>
      <c r="CXB367" s="320"/>
      <c r="CXC367" s="320"/>
      <c r="CXD367" s="320"/>
      <c r="CXE367" s="320"/>
      <c r="CXF367" s="320"/>
      <c r="CXG367" s="320"/>
      <c r="CXH367" s="320"/>
      <c r="CXI367" s="320"/>
      <c r="CXJ367" s="320"/>
      <c r="CXK367" s="320"/>
      <c r="CXL367" s="320"/>
      <c r="CXM367" s="320"/>
      <c r="CXN367" s="320"/>
      <c r="CXO367" s="320"/>
      <c r="CXP367" s="320"/>
      <c r="CXQ367" s="320"/>
      <c r="CXR367" s="320"/>
      <c r="CXS367" s="320"/>
      <c r="CXT367" s="320"/>
      <c r="CXU367" s="320"/>
      <c r="CXV367" s="320"/>
      <c r="CXW367" s="320"/>
      <c r="CXX367" s="320"/>
      <c r="CXY367" s="320"/>
      <c r="CXZ367" s="320"/>
      <c r="CYA367" s="320"/>
      <c r="CYB367" s="320"/>
      <c r="CYC367" s="320"/>
      <c r="CYD367" s="320"/>
      <c r="CYE367" s="320"/>
      <c r="CYF367" s="320"/>
      <c r="CYG367" s="320"/>
      <c r="CYH367" s="320"/>
      <c r="CYI367" s="320"/>
      <c r="CYJ367" s="320"/>
      <c r="CYK367" s="320"/>
      <c r="CYL367" s="320"/>
      <c r="CYM367" s="320"/>
      <c r="CYN367" s="320"/>
      <c r="CYO367" s="320"/>
      <c r="CYP367" s="320"/>
      <c r="CYQ367" s="320"/>
      <c r="CYR367" s="320"/>
      <c r="CYS367" s="320"/>
      <c r="CYT367" s="320"/>
      <c r="CYU367" s="320"/>
      <c r="CYV367" s="320"/>
      <c r="CYW367" s="320"/>
      <c r="CYX367" s="320"/>
      <c r="CYY367" s="320"/>
      <c r="CYZ367" s="320"/>
      <c r="CZA367" s="320"/>
      <c r="CZB367" s="320"/>
      <c r="CZC367" s="320"/>
      <c r="CZD367" s="320"/>
      <c r="CZE367" s="320"/>
      <c r="CZF367" s="320"/>
      <c r="CZG367" s="320"/>
      <c r="CZH367" s="320"/>
      <c r="CZI367" s="320"/>
      <c r="CZJ367" s="320"/>
      <c r="CZK367" s="320"/>
      <c r="CZL367" s="320"/>
      <c r="CZM367" s="320"/>
      <c r="CZN367" s="320"/>
      <c r="CZO367" s="320"/>
      <c r="CZP367" s="320"/>
      <c r="CZQ367" s="320"/>
      <c r="CZR367" s="320"/>
      <c r="CZS367" s="320"/>
      <c r="CZT367" s="320"/>
      <c r="CZU367" s="320"/>
      <c r="CZV367" s="320"/>
      <c r="CZW367" s="320"/>
      <c r="CZX367" s="320"/>
      <c r="CZY367" s="320"/>
      <c r="CZZ367" s="320"/>
      <c r="DAA367" s="320"/>
      <c r="DAB367" s="320"/>
      <c r="DAC367" s="320"/>
      <c r="DAD367" s="320"/>
      <c r="DAE367" s="320"/>
      <c r="DAF367" s="320"/>
      <c r="DAG367" s="320"/>
      <c r="DAH367" s="320"/>
      <c r="DAI367" s="320"/>
      <c r="DAJ367" s="320"/>
      <c r="DAK367" s="320"/>
      <c r="DAL367" s="320"/>
      <c r="DAM367" s="320"/>
      <c r="DAN367" s="320"/>
      <c r="DAO367" s="320"/>
      <c r="DAP367" s="320"/>
      <c r="DAQ367" s="320"/>
      <c r="DAR367" s="320"/>
      <c r="DAS367" s="320"/>
      <c r="DAT367" s="320"/>
      <c r="DAU367" s="320"/>
      <c r="DAV367" s="320"/>
      <c r="DAW367" s="320"/>
      <c r="DAX367" s="320"/>
      <c r="DAY367" s="320"/>
      <c r="DAZ367" s="320"/>
      <c r="DBA367" s="320"/>
      <c r="DBB367" s="320"/>
      <c r="DBC367" s="320"/>
      <c r="DBD367" s="320"/>
      <c r="DBE367" s="320"/>
      <c r="DBF367" s="320"/>
      <c r="DBG367" s="320"/>
      <c r="DBH367" s="320"/>
      <c r="DBI367" s="320"/>
      <c r="DBJ367" s="320"/>
      <c r="DBK367" s="320"/>
      <c r="DBL367" s="320"/>
      <c r="DBM367" s="320"/>
      <c r="DBN367" s="320"/>
      <c r="DBO367" s="320"/>
      <c r="DBP367" s="320"/>
      <c r="DBQ367" s="320"/>
      <c r="DBR367" s="320"/>
      <c r="DBS367" s="320"/>
      <c r="DBT367" s="320"/>
      <c r="DBU367" s="320"/>
      <c r="DBV367" s="320"/>
      <c r="DBW367" s="320"/>
      <c r="DBX367" s="320"/>
      <c r="DBY367" s="320"/>
      <c r="DBZ367" s="320"/>
      <c r="DCA367" s="320"/>
      <c r="DCB367" s="320"/>
      <c r="DCC367" s="320"/>
      <c r="DCD367" s="320"/>
      <c r="DCE367" s="320"/>
      <c r="DCF367" s="320"/>
      <c r="DCG367" s="320"/>
      <c r="DCH367" s="320"/>
      <c r="DCI367" s="320"/>
      <c r="DCJ367" s="320"/>
      <c r="DCK367" s="320"/>
      <c r="DCL367" s="320"/>
      <c r="DCM367" s="320"/>
      <c r="DCN367" s="320"/>
      <c r="DCO367" s="320"/>
      <c r="DCP367" s="320"/>
      <c r="DCQ367" s="320"/>
      <c r="DCR367" s="320"/>
      <c r="DCS367" s="320"/>
      <c r="DCT367" s="320"/>
      <c r="DCU367" s="320"/>
      <c r="DCV367" s="320"/>
      <c r="DCW367" s="320"/>
      <c r="DCX367" s="320"/>
      <c r="DCY367" s="320"/>
      <c r="DCZ367" s="320"/>
      <c r="DDA367" s="320"/>
      <c r="DDB367" s="320"/>
      <c r="DDC367" s="320"/>
      <c r="DDD367" s="320"/>
      <c r="DDE367" s="320"/>
      <c r="DDF367" s="320"/>
      <c r="DDG367" s="320"/>
      <c r="DDH367" s="320"/>
      <c r="DDI367" s="320"/>
      <c r="DDJ367" s="320"/>
      <c r="DDK367" s="320"/>
      <c r="DDL367" s="320"/>
      <c r="DDM367" s="320"/>
      <c r="DDN367" s="320"/>
      <c r="DDO367" s="320"/>
      <c r="DDP367" s="320"/>
      <c r="DDQ367" s="320"/>
      <c r="DDR367" s="320"/>
      <c r="DDS367" s="320"/>
      <c r="DDT367" s="320"/>
      <c r="DDU367" s="320"/>
      <c r="DDV367" s="320"/>
      <c r="DDW367" s="320"/>
      <c r="DDX367" s="320"/>
      <c r="DDY367" s="320"/>
      <c r="DDZ367" s="320"/>
      <c r="DEA367" s="320"/>
      <c r="DEB367" s="320"/>
      <c r="DEC367" s="320"/>
      <c r="DED367" s="320"/>
      <c r="DEE367" s="320"/>
      <c r="DEF367" s="320"/>
      <c r="DEG367" s="320"/>
      <c r="DEH367" s="320"/>
      <c r="DEI367" s="320"/>
      <c r="DEJ367" s="320"/>
      <c r="DEK367" s="320"/>
      <c r="DEL367" s="320"/>
      <c r="DEM367" s="320"/>
      <c r="DEN367" s="320"/>
      <c r="DEO367" s="320"/>
      <c r="DEP367" s="320"/>
      <c r="DEQ367" s="320"/>
      <c r="DER367" s="320"/>
      <c r="DES367" s="320"/>
      <c r="DET367" s="320"/>
      <c r="DEU367" s="320"/>
      <c r="DEV367" s="320"/>
      <c r="DEW367" s="320"/>
      <c r="DEX367" s="320"/>
      <c r="DEY367" s="320"/>
      <c r="DEZ367" s="320"/>
      <c r="DFA367" s="320"/>
      <c r="DFB367" s="320"/>
      <c r="DFC367" s="320"/>
      <c r="DFD367" s="320"/>
      <c r="DFE367" s="320"/>
      <c r="DFF367" s="320"/>
      <c r="DFG367" s="320"/>
      <c r="DFH367" s="320"/>
      <c r="DFI367" s="320"/>
      <c r="DFJ367" s="320"/>
      <c r="DFK367" s="320"/>
      <c r="DFL367" s="320"/>
      <c r="DFM367" s="320"/>
      <c r="DFN367" s="320"/>
      <c r="DFO367" s="320"/>
      <c r="DFP367" s="320"/>
      <c r="DFQ367" s="320"/>
      <c r="DFR367" s="320"/>
      <c r="DFS367" s="320"/>
      <c r="DFT367" s="320"/>
      <c r="DFU367" s="320"/>
      <c r="DFV367" s="320"/>
      <c r="DFW367" s="320"/>
      <c r="DFX367" s="320"/>
      <c r="DFY367" s="320"/>
      <c r="DFZ367" s="320"/>
      <c r="DGA367" s="320"/>
      <c r="DGB367" s="320"/>
      <c r="DGC367" s="320"/>
      <c r="DGD367" s="320"/>
      <c r="DGE367" s="320"/>
      <c r="DGF367" s="320"/>
      <c r="DGG367" s="320"/>
      <c r="DGH367" s="320"/>
      <c r="DGI367" s="320"/>
      <c r="DGJ367" s="320"/>
      <c r="DGK367" s="320"/>
      <c r="DGL367" s="320"/>
      <c r="DGM367" s="320"/>
      <c r="DGN367" s="320"/>
      <c r="DGO367" s="320"/>
      <c r="DGP367" s="320"/>
      <c r="DGQ367" s="320"/>
      <c r="DGR367" s="320"/>
      <c r="DGS367" s="320"/>
      <c r="DGT367" s="320"/>
      <c r="DGU367" s="320"/>
      <c r="DGV367" s="320"/>
      <c r="DGW367" s="320"/>
      <c r="DGX367" s="320"/>
      <c r="DGY367" s="320"/>
      <c r="DGZ367" s="320"/>
      <c r="DHA367" s="320"/>
      <c r="DHB367" s="320"/>
      <c r="DHC367" s="320"/>
      <c r="DHD367" s="320"/>
      <c r="DHE367" s="320"/>
      <c r="DHF367" s="320"/>
      <c r="DHG367" s="320"/>
      <c r="DHH367" s="320"/>
      <c r="DHI367" s="320"/>
      <c r="DHJ367" s="320"/>
      <c r="DHK367" s="320"/>
      <c r="DHL367" s="320"/>
      <c r="DHM367" s="320"/>
      <c r="DHN367" s="320"/>
      <c r="DHO367" s="320"/>
      <c r="DHP367" s="320"/>
      <c r="DHQ367" s="320"/>
      <c r="DHR367" s="320"/>
      <c r="DHS367" s="320"/>
      <c r="DHT367" s="320"/>
      <c r="DHU367" s="320"/>
      <c r="DHV367" s="320"/>
      <c r="DHW367" s="320"/>
      <c r="DHX367" s="320"/>
      <c r="DHY367" s="320"/>
      <c r="DHZ367" s="320"/>
      <c r="DIA367" s="320"/>
      <c r="DIB367" s="320"/>
      <c r="DIC367" s="320"/>
      <c r="DID367" s="320"/>
      <c r="DIE367" s="320"/>
      <c r="DIF367" s="320"/>
      <c r="DIG367" s="320"/>
      <c r="DIH367" s="320"/>
      <c r="DII367" s="320"/>
      <c r="DIJ367" s="320"/>
      <c r="DIK367" s="320"/>
      <c r="DIL367" s="320"/>
      <c r="DIM367" s="320"/>
      <c r="DIN367" s="320"/>
      <c r="DIO367" s="320"/>
      <c r="DIP367" s="320"/>
      <c r="DIQ367" s="320"/>
      <c r="DIR367" s="320"/>
      <c r="DIS367" s="320"/>
      <c r="DIT367" s="320"/>
      <c r="DIU367" s="320"/>
      <c r="DIV367" s="320"/>
      <c r="DIW367" s="320"/>
      <c r="DIX367" s="320"/>
      <c r="DIY367" s="320"/>
      <c r="DIZ367" s="320"/>
      <c r="DJA367" s="320"/>
      <c r="DJB367" s="320"/>
      <c r="DJC367" s="320"/>
      <c r="DJD367" s="320"/>
      <c r="DJE367" s="320"/>
      <c r="DJF367" s="320"/>
      <c r="DJG367" s="320"/>
      <c r="DJH367" s="320"/>
      <c r="DJI367" s="320"/>
      <c r="DJJ367" s="320"/>
      <c r="DJK367" s="320"/>
      <c r="DJL367" s="320"/>
      <c r="DJM367" s="320"/>
      <c r="DJN367" s="320"/>
      <c r="DJO367" s="320"/>
      <c r="DJP367" s="320"/>
      <c r="DJQ367" s="320"/>
      <c r="DJR367" s="320"/>
      <c r="DJS367" s="320"/>
      <c r="DJT367" s="320"/>
      <c r="DJU367" s="320"/>
      <c r="DJV367" s="320"/>
      <c r="DJW367" s="320"/>
      <c r="DJX367" s="320"/>
      <c r="DJY367" s="320"/>
      <c r="DJZ367" s="320"/>
      <c r="DKA367" s="320"/>
      <c r="DKB367" s="320"/>
      <c r="DKC367" s="320"/>
      <c r="DKD367" s="320"/>
      <c r="DKE367" s="320"/>
      <c r="DKF367" s="320"/>
      <c r="DKG367" s="320"/>
      <c r="DKH367" s="320"/>
      <c r="DKI367" s="320"/>
      <c r="DKJ367" s="320"/>
      <c r="DKK367" s="320"/>
      <c r="DKL367" s="320"/>
      <c r="DKM367" s="320"/>
      <c r="DKN367" s="320"/>
      <c r="DKO367" s="320"/>
      <c r="DKP367" s="320"/>
      <c r="DKQ367" s="320"/>
      <c r="DKR367" s="320"/>
      <c r="DKS367" s="320"/>
      <c r="DKT367" s="320"/>
      <c r="DKU367" s="320"/>
      <c r="DKV367" s="320"/>
      <c r="DKW367" s="320"/>
      <c r="DKX367" s="320"/>
      <c r="DKY367" s="320"/>
      <c r="DKZ367" s="320"/>
      <c r="DLA367" s="320"/>
      <c r="DLB367" s="320"/>
      <c r="DLC367" s="320"/>
      <c r="DLD367" s="320"/>
      <c r="DLE367" s="320"/>
      <c r="DLF367" s="320"/>
      <c r="DLG367" s="320"/>
      <c r="DLH367" s="320"/>
      <c r="DLI367" s="320"/>
      <c r="DLJ367" s="320"/>
      <c r="DLK367" s="320"/>
      <c r="DLL367" s="320"/>
      <c r="DLM367" s="320"/>
      <c r="DLN367" s="320"/>
      <c r="DLO367" s="320"/>
      <c r="DLP367" s="320"/>
      <c r="DLQ367" s="320"/>
      <c r="DLR367" s="320"/>
      <c r="DLS367" s="320"/>
      <c r="DLT367" s="320"/>
      <c r="DLU367" s="320"/>
      <c r="DLV367" s="320"/>
      <c r="DLW367" s="320"/>
      <c r="DLX367" s="320"/>
      <c r="DLY367" s="320"/>
      <c r="DLZ367" s="320"/>
      <c r="DMA367" s="320"/>
      <c r="DMB367" s="320"/>
      <c r="DMC367" s="320"/>
      <c r="DMD367" s="320"/>
      <c r="DME367" s="320"/>
      <c r="DMF367" s="320"/>
      <c r="DMG367" s="320"/>
      <c r="DMH367" s="320"/>
      <c r="DMI367" s="320"/>
      <c r="DMJ367" s="320"/>
      <c r="DMK367" s="320"/>
      <c r="DML367" s="320"/>
      <c r="DMM367" s="320"/>
      <c r="DMN367" s="320"/>
      <c r="DMO367" s="320"/>
      <c r="DMP367" s="320"/>
      <c r="DMQ367" s="320"/>
      <c r="DMR367" s="320"/>
      <c r="DMS367" s="320"/>
      <c r="DMT367" s="320"/>
      <c r="DMU367" s="320"/>
      <c r="DMV367" s="320"/>
      <c r="DMW367" s="320"/>
      <c r="DMX367" s="320"/>
      <c r="DMY367" s="320"/>
      <c r="DMZ367" s="320"/>
      <c r="DNA367" s="320"/>
      <c r="DNB367" s="320"/>
      <c r="DNC367" s="320"/>
      <c r="DND367" s="320"/>
      <c r="DNE367" s="320"/>
      <c r="DNF367" s="320"/>
      <c r="DNG367" s="320"/>
      <c r="DNH367" s="320"/>
      <c r="DNI367" s="320"/>
      <c r="DNJ367" s="320"/>
      <c r="DNK367" s="320"/>
      <c r="DNL367" s="320"/>
      <c r="DNM367" s="320"/>
      <c r="DNN367" s="320"/>
      <c r="DNO367" s="320"/>
      <c r="DNP367" s="320"/>
      <c r="DNQ367" s="320"/>
      <c r="DNR367" s="320"/>
      <c r="DNS367" s="320"/>
      <c r="DNT367" s="320"/>
      <c r="DNU367" s="320"/>
      <c r="DNV367" s="320"/>
      <c r="DNW367" s="320"/>
      <c r="DNX367" s="320"/>
      <c r="DNY367" s="320"/>
      <c r="DNZ367" s="320"/>
      <c r="DOA367" s="320"/>
      <c r="DOB367" s="320"/>
      <c r="DOC367" s="320"/>
      <c r="DOD367" s="320"/>
      <c r="DOE367" s="320"/>
      <c r="DOF367" s="320"/>
      <c r="DOG367" s="320"/>
      <c r="DOH367" s="320"/>
      <c r="DOI367" s="320"/>
      <c r="DOJ367" s="320"/>
      <c r="DOK367" s="320"/>
      <c r="DOL367" s="320"/>
      <c r="DOM367" s="320"/>
      <c r="DON367" s="320"/>
      <c r="DOO367" s="320"/>
      <c r="DOP367" s="320"/>
      <c r="DOQ367" s="320"/>
      <c r="DOR367" s="320"/>
      <c r="DOS367" s="320"/>
      <c r="DOT367" s="320"/>
      <c r="DOU367" s="320"/>
      <c r="DOV367" s="320"/>
      <c r="DOW367" s="320"/>
      <c r="DOX367" s="320"/>
      <c r="DOY367" s="320"/>
      <c r="DOZ367" s="320"/>
      <c r="DPA367" s="320"/>
      <c r="DPB367" s="320"/>
      <c r="DPC367" s="320"/>
      <c r="DPD367" s="320"/>
      <c r="DPE367" s="320"/>
      <c r="DPF367" s="320"/>
      <c r="DPG367" s="320"/>
      <c r="DPH367" s="320"/>
      <c r="DPI367" s="320"/>
      <c r="DPJ367" s="320"/>
      <c r="DPK367" s="320"/>
      <c r="DPL367" s="320"/>
      <c r="DPM367" s="320"/>
      <c r="DPN367" s="320"/>
      <c r="DPO367" s="320"/>
      <c r="DPP367" s="320"/>
      <c r="DPQ367" s="320"/>
      <c r="DPR367" s="320"/>
      <c r="DPS367" s="320"/>
      <c r="DPT367" s="320"/>
      <c r="DPU367" s="320"/>
      <c r="DPV367" s="320"/>
      <c r="DPW367" s="320"/>
      <c r="DPX367" s="320"/>
      <c r="DPY367" s="320"/>
      <c r="DPZ367" s="320"/>
      <c r="DQA367" s="320"/>
      <c r="DQB367" s="320"/>
      <c r="DQC367" s="320"/>
      <c r="DQD367" s="320"/>
      <c r="DQE367" s="320"/>
      <c r="DQF367" s="320"/>
      <c r="DQG367" s="320"/>
      <c r="DQH367" s="320"/>
      <c r="DQI367" s="320"/>
      <c r="DQJ367" s="320"/>
      <c r="DQK367" s="320"/>
      <c r="DQL367" s="320"/>
      <c r="DQM367" s="320"/>
      <c r="DQN367" s="320"/>
      <c r="DQO367" s="320"/>
      <c r="DQP367" s="320"/>
      <c r="DQQ367" s="320"/>
      <c r="DQR367" s="320"/>
      <c r="DQS367" s="320"/>
      <c r="DQT367" s="320"/>
      <c r="DQU367" s="320"/>
      <c r="DQV367" s="320"/>
      <c r="DQW367" s="320"/>
      <c r="DQX367" s="320"/>
      <c r="DQY367" s="320"/>
      <c r="DQZ367" s="320"/>
      <c r="DRA367" s="320"/>
      <c r="DRB367" s="320"/>
      <c r="DRC367" s="320"/>
      <c r="DRD367" s="320"/>
      <c r="DRE367" s="320"/>
      <c r="DRF367" s="320"/>
      <c r="DRG367" s="320"/>
      <c r="DRH367" s="320"/>
      <c r="DRI367" s="320"/>
      <c r="DRJ367" s="320"/>
      <c r="DRK367" s="320"/>
      <c r="DRL367" s="320"/>
      <c r="DRM367" s="320"/>
      <c r="DRN367" s="320"/>
      <c r="DRO367" s="320"/>
      <c r="DRP367" s="320"/>
      <c r="DRQ367" s="320"/>
      <c r="DRR367" s="320"/>
      <c r="DRS367" s="320"/>
      <c r="DRT367" s="320"/>
      <c r="DRU367" s="320"/>
      <c r="DRV367" s="320"/>
      <c r="DRW367" s="320"/>
      <c r="DRX367" s="320"/>
      <c r="DRY367" s="320"/>
      <c r="DRZ367" s="320"/>
      <c r="DSA367" s="320"/>
      <c r="DSB367" s="320"/>
      <c r="DSC367" s="320"/>
      <c r="DSD367" s="320"/>
      <c r="DSE367" s="320"/>
      <c r="DSF367" s="320"/>
      <c r="DSG367" s="320"/>
      <c r="DSH367" s="320"/>
      <c r="DSI367" s="320"/>
      <c r="DSJ367" s="320"/>
      <c r="DSK367" s="320"/>
      <c r="DSL367" s="320"/>
      <c r="DSM367" s="320"/>
      <c r="DSN367" s="320"/>
      <c r="DSO367" s="320"/>
      <c r="DSP367" s="320"/>
      <c r="DSQ367" s="320"/>
      <c r="DSR367" s="320"/>
      <c r="DSS367" s="320"/>
      <c r="DST367" s="320"/>
      <c r="DSU367" s="320"/>
      <c r="DSV367" s="320"/>
      <c r="DSW367" s="320"/>
      <c r="DSX367" s="320"/>
      <c r="DSY367" s="320"/>
      <c r="DSZ367" s="320"/>
      <c r="DTA367" s="320"/>
      <c r="DTB367" s="320"/>
      <c r="DTC367" s="320"/>
      <c r="DTD367" s="320"/>
      <c r="DTE367" s="320"/>
      <c r="DTF367" s="320"/>
      <c r="DTG367" s="320"/>
      <c r="DTH367" s="320"/>
      <c r="DTI367" s="320"/>
      <c r="DTJ367" s="320"/>
      <c r="DTK367" s="320"/>
      <c r="DTL367" s="320"/>
      <c r="DTM367" s="320"/>
      <c r="DTN367" s="320"/>
      <c r="DTO367" s="320"/>
      <c r="DTP367" s="320"/>
      <c r="DTQ367" s="320"/>
      <c r="DTR367" s="320"/>
      <c r="DTS367" s="320"/>
      <c r="DTT367" s="320"/>
      <c r="DTU367" s="320"/>
      <c r="DTV367" s="320"/>
      <c r="DTW367" s="320"/>
      <c r="DTX367" s="320"/>
      <c r="DTY367" s="320"/>
      <c r="DTZ367" s="320"/>
      <c r="DUA367" s="320"/>
      <c r="DUB367" s="320"/>
      <c r="DUC367" s="320"/>
      <c r="DUD367" s="320"/>
      <c r="DUE367" s="320"/>
      <c r="DUF367" s="320"/>
      <c r="DUG367" s="320"/>
      <c r="DUH367" s="320"/>
      <c r="DUI367" s="320"/>
      <c r="DUJ367" s="320"/>
      <c r="DUK367" s="320"/>
      <c r="DUL367" s="320"/>
      <c r="DUM367" s="320"/>
      <c r="DUN367" s="320"/>
      <c r="DUO367" s="320"/>
      <c r="DUP367" s="320"/>
      <c r="DUQ367" s="320"/>
      <c r="DUR367" s="320"/>
      <c r="DUS367" s="320"/>
      <c r="DUT367" s="320"/>
      <c r="DUU367" s="320"/>
      <c r="DUV367" s="320"/>
      <c r="DUW367" s="320"/>
      <c r="DUX367" s="320"/>
      <c r="DUY367" s="320"/>
      <c r="DUZ367" s="320"/>
      <c r="DVA367" s="320"/>
      <c r="DVB367" s="320"/>
      <c r="DVC367" s="320"/>
      <c r="DVD367" s="320"/>
      <c r="DVE367" s="320"/>
      <c r="DVF367" s="320"/>
      <c r="DVG367" s="320"/>
      <c r="DVH367" s="320"/>
      <c r="DVI367" s="320"/>
      <c r="DVJ367" s="320"/>
      <c r="DVK367" s="320"/>
      <c r="DVL367" s="320"/>
      <c r="DVM367" s="320"/>
      <c r="DVN367" s="320"/>
      <c r="DVO367" s="320"/>
      <c r="DVP367" s="320"/>
      <c r="DVQ367" s="320"/>
      <c r="DVR367" s="320"/>
      <c r="DVS367" s="320"/>
      <c r="DVT367" s="320"/>
      <c r="DVU367" s="320"/>
      <c r="DVV367" s="320"/>
      <c r="DVW367" s="320"/>
      <c r="DVX367" s="320"/>
      <c r="DVY367" s="320"/>
      <c r="DVZ367" s="320"/>
      <c r="DWA367" s="320"/>
      <c r="DWB367" s="320"/>
      <c r="DWC367" s="320"/>
      <c r="DWD367" s="320"/>
      <c r="DWE367" s="320"/>
      <c r="DWF367" s="320"/>
      <c r="DWG367" s="320"/>
      <c r="DWH367" s="320"/>
      <c r="DWI367" s="320"/>
      <c r="DWJ367" s="320"/>
      <c r="DWK367" s="320"/>
      <c r="DWL367" s="320"/>
      <c r="DWM367" s="320"/>
      <c r="DWN367" s="320"/>
      <c r="DWO367" s="320"/>
      <c r="DWP367" s="320"/>
      <c r="DWQ367" s="320"/>
      <c r="DWR367" s="320"/>
      <c r="DWS367" s="320"/>
      <c r="DWT367" s="320"/>
      <c r="DWU367" s="320"/>
      <c r="DWV367" s="320"/>
      <c r="DWW367" s="320"/>
      <c r="DWX367" s="320"/>
      <c r="DWY367" s="320"/>
      <c r="DWZ367" s="320"/>
      <c r="DXA367" s="320"/>
      <c r="DXB367" s="320"/>
      <c r="DXC367" s="320"/>
      <c r="DXD367" s="320"/>
      <c r="DXE367" s="320"/>
      <c r="DXF367" s="320"/>
      <c r="DXG367" s="320"/>
      <c r="DXH367" s="320"/>
      <c r="DXI367" s="320"/>
      <c r="DXJ367" s="320"/>
      <c r="DXK367" s="320"/>
      <c r="DXL367" s="320"/>
      <c r="DXM367" s="320"/>
      <c r="DXN367" s="320"/>
      <c r="DXO367" s="320"/>
      <c r="DXP367" s="320"/>
      <c r="DXQ367" s="320"/>
      <c r="DXR367" s="320"/>
      <c r="DXS367" s="320"/>
      <c r="DXT367" s="320"/>
      <c r="DXU367" s="320"/>
      <c r="DXV367" s="320"/>
      <c r="DXW367" s="320"/>
      <c r="DXX367" s="320"/>
      <c r="DXY367" s="320"/>
      <c r="DXZ367" s="320"/>
      <c r="DYA367" s="320"/>
      <c r="DYB367" s="320"/>
      <c r="DYC367" s="320"/>
      <c r="DYD367" s="320"/>
      <c r="DYE367" s="320"/>
      <c r="DYF367" s="320"/>
      <c r="DYG367" s="320"/>
      <c r="DYH367" s="320"/>
      <c r="DYI367" s="320"/>
      <c r="DYJ367" s="320"/>
      <c r="DYK367" s="320"/>
      <c r="DYL367" s="320"/>
      <c r="DYM367" s="320"/>
      <c r="DYN367" s="320"/>
      <c r="DYO367" s="320"/>
      <c r="DYP367" s="320"/>
      <c r="DYQ367" s="320"/>
      <c r="DYR367" s="320"/>
      <c r="DYS367" s="320"/>
      <c r="DYT367" s="320"/>
      <c r="DYU367" s="320"/>
      <c r="DYV367" s="320"/>
      <c r="DYW367" s="320"/>
      <c r="DYX367" s="320"/>
      <c r="DYY367" s="320"/>
      <c r="DYZ367" s="320"/>
      <c r="DZA367" s="320"/>
      <c r="DZB367" s="320"/>
      <c r="DZC367" s="320"/>
      <c r="DZD367" s="320"/>
      <c r="DZE367" s="320"/>
      <c r="DZF367" s="320"/>
      <c r="DZG367" s="320"/>
      <c r="DZH367" s="320"/>
      <c r="DZI367" s="320"/>
      <c r="DZJ367" s="320"/>
      <c r="DZK367" s="320"/>
      <c r="DZL367" s="320"/>
      <c r="DZM367" s="320"/>
      <c r="DZN367" s="320"/>
      <c r="DZO367" s="320"/>
      <c r="DZP367" s="320"/>
      <c r="DZQ367" s="320"/>
      <c r="DZR367" s="320"/>
      <c r="DZS367" s="320"/>
      <c r="DZT367" s="320"/>
      <c r="DZU367" s="320"/>
      <c r="DZV367" s="320"/>
      <c r="DZW367" s="320"/>
      <c r="DZX367" s="320"/>
      <c r="DZY367" s="320"/>
      <c r="DZZ367" s="320"/>
      <c r="EAA367" s="320"/>
      <c r="EAB367" s="320"/>
      <c r="EAC367" s="320"/>
      <c r="EAD367" s="320"/>
      <c r="EAE367" s="320"/>
      <c r="EAF367" s="320"/>
      <c r="EAG367" s="320"/>
      <c r="EAH367" s="320"/>
      <c r="EAI367" s="320"/>
      <c r="EAJ367" s="320"/>
      <c r="EAK367" s="320"/>
      <c r="EAL367" s="320"/>
      <c r="EAM367" s="320"/>
      <c r="EAN367" s="320"/>
      <c r="EAO367" s="320"/>
      <c r="EAP367" s="320"/>
      <c r="EAQ367" s="320"/>
      <c r="EAR367" s="320"/>
      <c r="EAS367" s="320"/>
      <c r="EAT367" s="320"/>
      <c r="EAU367" s="320"/>
      <c r="EAV367" s="320"/>
      <c r="EAW367" s="320"/>
      <c r="EAX367" s="320"/>
      <c r="EAY367" s="320"/>
      <c r="EAZ367" s="320"/>
      <c r="EBA367" s="320"/>
      <c r="EBB367" s="320"/>
      <c r="EBC367" s="320"/>
      <c r="EBD367" s="320"/>
      <c r="EBE367" s="320"/>
      <c r="EBF367" s="320"/>
      <c r="EBG367" s="320"/>
      <c r="EBH367" s="320"/>
      <c r="EBI367" s="320"/>
      <c r="EBJ367" s="320"/>
      <c r="EBK367" s="320"/>
      <c r="EBL367" s="320"/>
      <c r="EBM367" s="320"/>
      <c r="EBN367" s="320"/>
      <c r="EBO367" s="320"/>
      <c r="EBP367" s="320"/>
      <c r="EBQ367" s="320"/>
      <c r="EBR367" s="320"/>
      <c r="EBS367" s="320"/>
      <c r="EBT367" s="320"/>
      <c r="EBU367" s="320"/>
      <c r="EBV367" s="320"/>
      <c r="EBW367" s="320"/>
      <c r="EBX367" s="320"/>
      <c r="EBY367" s="320"/>
      <c r="EBZ367" s="320"/>
      <c r="ECA367" s="320"/>
      <c r="ECB367" s="320"/>
      <c r="ECC367" s="320"/>
      <c r="ECD367" s="320"/>
      <c r="ECE367" s="320"/>
      <c r="ECF367" s="320"/>
      <c r="ECG367" s="320"/>
      <c r="ECH367" s="320"/>
      <c r="ECI367" s="320"/>
      <c r="ECJ367" s="320"/>
      <c r="ECK367" s="320"/>
      <c r="ECL367" s="320"/>
      <c r="ECM367" s="320"/>
      <c r="ECN367" s="320"/>
      <c r="ECO367" s="320"/>
      <c r="ECP367" s="320"/>
      <c r="ECQ367" s="320"/>
      <c r="ECR367" s="320"/>
      <c r="ECS367" s="320"/>
      <c r="ECT367" s="320"/>
      <c r="ECU367" s="320"/>
      <c r="ECV367" s="320"/>
      <c r="ECW367" s="320"/>
      <c r="ECX367" s="320"/>
      <c r="ECY367" s="320"/>
      <c r="ECZ367" s="320"/>
      <c r="EDA367" s="320"/>
      <c r="EDB367" s="320"/>
      <c r="EDC367" s="320"/>
      <c r="EDD367" s="320"/>
      <c r="EDE367" s="320"/>
      <c r="EDF367" s="320"/>
      <c r="EDG367" s="320"/>
      <c r="EDH367" s="320"/>
      <c r="EDI367" s="320"/>
      <c r="EDJ367" s="320"/>
      <c r="EDK367" s="320"/>
      <c r="EDL367" s="320"/>
      <c r="EDM367" s="320"/>
      <c r="EDN367" s="320"/>
      <c r="EDO367" s="320"/>
      <c r="EDP367" s="320"/>
      <c r="EDQ367" s="320"/>
      <c r="EDR367" s="320"/>
      <c r="EDS367" s="320"/>
      <c r="EDT367" s="320"/>
      <c r="EDU367" s="320"/>
      <c r="EDV367" s="320"/>
      <c r="EDW367" s="320"/>
      <c r="EDX367" s="320"/>
      <c r="EDY367" s="320"/>
      <c r="EDZ367" s="320"/>
      <c r="EEA367" s="320"/>
      <c r="EEB367" s="320"/>
      <c r="EEC367" s="320"/>
      <c r="EED367" s="320"/>
      <c r="EEE367" s="320"/>
      <c r="EEF367" s="320"/>
      <c r="EEG367" s="320"/>
      <c r="EEH367" s="320"/>
      <c r="EEI367" s="320"/>
      <c r="EEJ367" s="320"/>
      <c r="EEK367" s="320"/>
      <c r="EEL367" s="320"/>
      <c r="EEM367" s="320"/>
      <c r="EEN367" s="320"/>
      <c r="EEO367" s="320"/>
      <c r="EEP367" s="320"/>
      <c r="EEQ367" s="320"/>
      <c r="EER367" s="320"/>
      <c r="EES367" s="320"/>
      <c r="EET367" s="320"/>
      <c r="EEU367" s="320"/>
      <c r="EEV367" s="320"/>
      <c r="EEW367" s="320"/>
      <c r="EEX367" s="320"/>
      <c r="EEY367" s="320"/>
      <c r="EEZ367" s="320"/>
      <c r="EFA367" s="320"/>
      <c r="EFB367" s="320"/>
      <c r="EFC367" s="320"/>
      <c r="EFD367" s="320"/>
      <c r="EFE367" s="320"/>
      <c r="EFF367" s="320"/>
      <c r="EFG367" s="320"/>
      <c r="EFH367" s="320"/>
      <c r="EFI367" s="320"/>
      <c r="EFJ367" s="320"/>
      <c r="EFK367" s="320"/>
      <c r="EFL367" s="320"/>
      <c r="EFM367" s="320"/>
      <c r="EFN367" s="320"/>
      <c r="EFO367" s="320"/>
      <c r="EFP367" s="320"/>
      <c r="EFQ367" s="320"/>
      <c r="EFR367" s="320"/>
      <c r="EFS367" s="320"/>
      <c r="EFT367" s="320"/>
      <c r="EFU367" s="320"/>
      <c r="EFV367" s="320"/>
      <c r="EFW367" s="320"/>
      <c r="EFX367" s="320"/>
      <c r="EFY367" s="320"/>
      <c r="EFZ367" s="320"/>
      <c r="EGA367" s="320"/>
      <c r="EGB367" s="320"/>
      <c r="EGC367" s="320"/>
      <c r="EGD367" s="320"/>
      <c r="EGE367" s="320"/>
      <c r="EGF367" s="320"/>
      <c r="EGG367" s="320"/>
      <c r="EGH367" s="320"/>
      <c r="EGI367" s="320"/>
      <c r="EGJ367" s="320"/>
      <c r="EGK367" s="320"/>
      <c r="EGL367" s="320"/>
      <c r="EGM367" s="320"/>
      <c r="EGN367" s="320"/>
      <c r="EGO367" s="320"/>
      <c r="EGP367" s="320"/>
      <c r="EGQ367" s="320"/>
      <c r="EGR367" s="320"/>
      <c r="EGS367" s="320"/>
      <c r="EGT367" s="320"/>
      <c r="EGU367" s="320"/>
      <c r="EGV367" s="320"/>
      <c r="EGW367" s="320"/>
      <c r="EGX367" s="320"/>
      <c r="EGY367" s="320"/>
      <c r="EGZ367" s="320"/>
      <c r="EHA367" s="320"/>
      <c r="EHB367" s="320"/>
      <c r="EHC367" s="320"/>
      <c r="EHD367" s="320"/>
      <c r="EHE367" s="320"/>
      <c r="EHF367" s="320"/>
      <c r="EHG367" s="320"/>
      <c r="EHH367" s="320"/>
      <c r="EHI367" s="320"/>
      <c r="EHJ367" s="320"/>
      <c r="EHK367" s="320"/>
      <c r="EHL367" s="320"/>
      <c r="EHM367" s="320"/>
      <c r="EHN367" s="320"/>
      <c r="EHO367" s="320"/>
      <c r="EHP367" s="320"/>
      <c r="EHQ367" s="320"/>
      <c r="EHR367" s="320"/>
      <c r="EHS367" s="320"/>
      <c r="EHT367" s="320"/>
      <c r="EHU367" s="320"/>
      <c r="EHV367" s="320"/>
      <c r="EHW367" s="320"/>
      <c r="EHX367" s="320"/>
      <c r="EHY367" s="320"/>
      <c r="EHZ367" s="320"/>
      <c r="EIA367" s="320"/>
      <c r="EIB367" s="320"/>
      <c r="EIC367" s="320"/>
      <c r="EID367" s="320"/>
      <c r="EIE367" s="320"/>
      <c r="EIF367" s="320"/>
      <c r="EIG367" s="320"/>
      <c r="EIH367" s="320"/>
      <c r="EII367" s="320"/>
      <c r="EIJ367" s="320"/>
      <c r="EIK367" s="320"/>
      <c r="EIL367" s="320"/>
      <c r="EIM367" s="320"/>
      <c r="EIN367" s="320"/>
      <c r="EIO367" s="320"/>
      <c r="EIP367" s="320"/>
      <c r="EIQ367" s="320"/>
      <c r="EIR367" s="320"/>
      <c r="EIS367" s="320"/>
      <c r="EIT367" s="320"/>
      <c r="EIU367" s="320"/>
      <c r="EIV367" s="320"/>
      <c r="EIW367" s="320"/>
      <c r="EIX367" s="320"/>
      <c r="EIY367" s="320"/>
      <c r="EIZ367" s="320"/>
      <c r="EJA367" s="320"/>
      <c r="EJB367" s="320"/>
      <c r="EJC367" s="320"/>
      <c r="EJD367" s="320"/>
      <c r="EJE367" s="320"/>
      <c r="EJF367" s="320"/>
      <c r="EJG367" s="320"/>
      <c r="EJH367" s="320"/>
      <c r="EJI367" s="320"/>
      <c r="EJJ367" s="320"/>
      <c r="EJK367" s="320"/>
      <c r="EJL367" s="320"/>
      <c r="EJM367" s="320"/>
      <c r="EJN367" s="320"/>
      <c r="EJO367" s="320"/>
      <c r="EJP367" s="320"/>
      <c r="EJQ367" s="320"/>
      <c r="EJR367" s="320"/>
      <c r="EJS367" s="320"/>
      <c r="EJT367" s="320"/>
      <c r="EJU367" s="320"/>
      <c r="EJV367" s="320"/>
      <c r="EJW367" s="320"/>
      <c r="EJX367" s="320"/>
      <c r="EJY367" s="320"/>
      <c r="EJZ367" s="320"/>
      <c r="EKA367" s="320"/>
      <c r="EKB367" s="320"/>
      <c r="EKC367" s="320"/>
      <c r="EKD367" s="320"/>
      <c r="EKE367" s="320"/>
      <c r="EKF367" s="320"/>
      <c r="EKG367" s="320"/>
      <c r="EKH367" s="320"/>
      <c r="EKI367" s="320"/>
      <c r="EKJ367" s="320"/>
      <c r="EKK367" s="320"/>
      <c r="EKL367" s="320"/>
      <c r="EKM367" s="320"/>
      <c r="EKN367" s="320"/>
      <c r="EKO367" s="320"/>
      <c r="EKP367" s="320"/>
      <c r="EKQ367" s="320"/>
      <c r="EKR367" s="320"/>
      <c r="EKS367" s="320"/>
      <c r="EKT367" s="320"/>
      <c r="EKU367" s="320"/>
      <c r="EKV367" s="320"/>
      <c r="EKW367" s="320"/>
      <c r="EKX367" s="320"/>
      <c r="EKY367" s="320"/>
      <c r="EKZ367" s="320"/>
      <c r="ELA367" s="320"/>
      <c r="ELB367" s="320"/>
      <c r="ELC367" s="320"/>
      <c r="ELD367" s="320"/>
      <c r="ELE367" s="320"/>
      <c r="ELF367" s="320"/>
      <c r="ELG367" s="320"/>
      <c r="ELH367" s="320"/>
      <c r="ELI367" s="320"/>
      <c r="ELJ367" s="320"/>
      <c r="ELK367" s="320"/>
      <c r="ELL367" s="320"/>
      <c r="ELM367" s="320"/>
      <c r="ELN367" s="320"/>
      <c r="ELO367" s="320"/>
      <c r="ELP367" s="320"/>
      <c r="ELQ367" s="320"/>
      <c r="ELR367" s="320"/>
      <c r="ELS367" s="320"/>
      <c r="ELT367" s="320"/>
      <c r="ELU367" s="320"/>
      <c r="ELV367" s="320"/>
      <c r="ELW367" s="320"/>
      <c r="ELX367" s="320"/>
      <c r="ELY367" s="320"/>
      <c r="ELZ367" s="320"/>
      <c r="EMA367" s="320"/>
      <c r="EMB367" s="320"/>
      <c r="EMC367" s="320"/>
      <c r="EMD367" s="320"/>
      <c r="EME367" s="320"/>
      <c r="EMF367" s="320"/>
      <c r="EMG367" s="320"/>
      <c r="EMH367" s="320"/>
      <c r="EMI367" s="320"/>
      <c r="EMJ367" s="320"/>
      <c r="EMK367" s="320"/>
      <c r="EML367" s="320"/>
      <c r="EMM367" s="320"/>
      <c r="EMN367" s="320"/>
      <c r="EMO367" s="320"/>
      <c r="EMP367" s="320"/>
      <c r="EMQ367" s="320"/>
      <c r="EMR367" s="320"/>
      <c r="EMS367" s="320"/>
      <c r="EMT367" s="320"/>
      <c r="EMU367" s="320"/>
      <c r="EMV367" s="320"/>
      <c r="EMW367" s="320"/>
      <c r="EMX367" s="320"/>
      <c r="EMY367" s="320"/>
      <c r="EMZ367" s="320"/>
      <c r="ENA367" s="320"/>
      <c r="ENB367" s="320"/>
      <c r="ENC367" s="320"/>
      <c r="END367" s="320"/>
      <c r="ENE367" s="320"/>
      <c r="ENF367" s="320"/>
      <c r="ENG367" s="320"/>
      <c r="ENH367" s="320"/>
      <c r="ENI367" s="320"/>
      <c r="ENJ367" s="320"/>
      <c r="ENK367" s="320"/>
      <c r="ENL367" s="320"/>
      <c r="ENM367" s="320"/>
      <c r="ENN367" s="320"/>
      <c r="ENO367" s="320"/>
      <c r="ENP367" s="320"/>
      <c r="ENQ367" s="320"/>
      <c r="ENR367" s="320"/>
      <c r="ENS367" s="320"/>
      <c r="ENT367" s="320"/>
      <c r="ENU367" s="320"/>
      <c r="ENV367" s="320"/>
      <c r="ENW367" s="320"/>
      <c r="ENX367" s="320"/>
      <c r="ENY367" s="320"/>
      <c r="ENZ367" s="320"/>
      <c r="EOA367" s="320"/>
      <c r="EOB367" s="320"/>
      <c r="EOC367" s="320"/>
      <c r="EOD367" s="320"/>
      <c r="EOE367" s="320"/>
      <c r="EOF367" s="320"/>
      <c r="EOG367" s="320"/>
      <c r="EOH367" s="320"/>
      <c r="EOI367" s="320"/>
      <c r="EOJ367" s="320"/>
      <c r="EOK367" s="320"/>
      <c r="EOL367" s="320"/>
      <c r="EOM367" s="320"/>
      <c r="EON367" s="320"/>
      <c r="EOO367" s="320"/>
      <c r="EOP367" s="320"/>
      <c r="EOQ367" s="320"/>
      <c r="EOR367" s="320"/>
      <c r="EOS367" s="320"/>
      <c r="EOT367" s="320"/>
      <c r="EOU367" s="320"/>
      <c r="EOV367" s="320"/>
      <c r="EOW367" s="320"/>
      <c r="EOX367" s="320"/>
      <c r="EOY367" s="320"/>
      <c r="EOZ367" s="320"/>
      <c r="EPA367" s="320"/>
      <c r="EPB367" s="320"/>
      <c r="EPC367" s="320"/>
      <c r="EPD367" s="320"/>
      <c r="EPE367" s="320"/>
      <c r="EPF367" s="320"/>
      <c r="EPG367" s="320"/>
      <c r="EPH367" s="320"/>
      <c r="EPI367" s="320"/>
      <c r="EPJ367" s="320"/>
      <c r="EPK367" s="320"/>
      <c r="EPL367" s="320"/>
      <c r="EPM367" s="320"/>
      <c r="EPN367" s="320"/>
      <c r="EPO367" s="320"/>
      <c r="EPP367" s="320"/>
      <c r="EPQ367" s="320"/>
      <c r="EPR367" s="320"/>
      <c r="EPS367" s="320"/>
      <c r="EPT367" s="320"/>
      <c r="EPU367" s="320"/>
      <c r="EPV367" s="320"/>
      <c r="EPW367" s="320"/>
      <c r="EPX367" s="320"/>
      <c r="EPY367" s="320"/>
      <c r="EPZ367" s="320"/>
      <c r="EQA367" s="320"/>
      <c r="EQB367" s="320"/>
      <c r="EQC367" s="320"/>
      <c r="EQD367" s="320"/>
      <c r="EQE367" s="320"/>
      <c r="EQF367" s="320"/>
      <c r="EQG367" s="320"/>
      <c r="EQH367" s="320"/>
      <c r="EQI367" s="320"/>
      <c r="EQJ367" s="320"/>
      <c r="EQK367" s="320"/>
      <c r="EQL367" s="320"/>
      <c r="EQM367" s="320"/>
      <c r="EQN367" s="320"/>
      <c r="EQO367" s="320"/>
      <c r="EQP367" s="320"/>
      <c r="EQQ367" s="320"/>
      <c r="EQR367" s="320"/>
      <c r="EQS367" s="320"/>
      <c r="EQT367" s="320"/>
      <c r="EQU367" s="320"/>
      <c r="EQV367" s="320"/>
      <c r="EQW367" s="320"/>
      <c r="EQX367" s="320"/>
      <c r="EQY367" s="320"/>
      <c r="EQZ367" s="320"/>
      <c r="ERA367" s="320"/>
      <c r="ERB367" s="320"/>
      <c r="ERC367" s="320"/>
      <c r="ERD367" s="320"/>
      <c r="ERE367" s="320"/>
      <c r="ERF367" s="320"/>
      <c r="ERG367" s="320"/>
      <c r="ERH367" s="320"/>
      <c r="ERI367" s="320"/>
      <c r="ERJ367" s="320"/>
      <c r="ERK367" s="320"/>
      <c r="ERL367" s="320"/>
      <c r="ERM367" s="320"/>
      <c r="ERN367" s="320"/>
      <c r="ERO367" s="320"/>
      <c r="ERP367" s="320"/>
      <c r="ERQ367" s="320"/>
      <c r="ERR367" s="320"/>
      <c r="ERS367" s="320"/>
      <c r="ERT367" s="320"/>
      <c r="ERU367" s="320"/>
      <c r="ERV367" s="320"/>
      <c r="ERW367" s="320"/>
      <c r="ERX367" s="320"/>
      <c r="ERY367" s="320"/>
      <c r="ERZ367" s="320"/>
      <c r="ESA367" s="320"/>
      <c r="ESB367" s="320"/>
      <c r="ESC367" s="320"/>
      <c r="ESD367" s="320"/>
      <c r="ESE367" s="320"/>
      <c r="ESF367" s="320"/>
      <c r="ESG367" s="320"/>
      <c r="ESH367" s="320"/>
      <c r="ESI367" s="320"/>
      <c r="ESJ367" s="320"/>
      <c r="ESK367" s="320"/>
      <c r="ESL367" s="320"/>
      <c r="ESM367" s="320"/>
      <c r="ESN367" s="320"/>
      <c r="ESO367" s="320"/>
      <c r="ESP367" s="320"/>
      <c r="ESQ367" s="320"/>
      <c r="ESR367" s="320"/>
      <c r="ESS367" s="320"/>
      <c r="EST367" s="320"/>
      <c r="ESU367" s="320"/>
      <c r="ESV367" s="320"/>
      <c r="ESW367" s="320"/>
      <c r="ESX367" s="320"/>
      <c r="ESY367" s="320"/>
      <c r="ESZ367" s="320"/>
      <c r="ETA367" s="320"/>
      <c r="ETB367" s="320"/>
      <c r="ETC367" s="320"/>
      <c r="ETD367" s="320"/>
      <c r="ETE367" s="320"/>
      <c r="ETF367" s="320"/>
      <c r="ETG367" s="320"/>
      <c r="ETH367" s="320"/>
      <c r="ETI367" s="320"/>
      <c r="ETJ367" s="320"/>
      <c r="ETK367" s="320"/>
      <c r="ETL367" s="320"/>
      <c r="ETM367" s="320"/>
      <c r="ETN367" s="320"/>
      <c r="ETO367" s="320"/>
      <c r="ETP367" s="320"/>
      <c r="ETQ367" s="320"/>
      <c r="ETR367" s="320"/>
      <c r="ETS367" s="320"/>
      <c r="ETT367" s="320"/>
      <c r="ETU367" s="320"/>
      <c r="ETV367" s="320"/>
      <c r="ETW367" s="320"/>
      <c r="ETX367" s="320"/>
      <c r="ETY367" s="320"/>
      <c r="ETZ367" s="320"/>
      <c r="EUA367" s="320"/>
      <c r="EUB367" s="320"/>
      <c r="EUC367" s="320"/>
      <c r="EUD367" s="320"/>
      <c r="EUE367" s="320"/>
      <c r="EUF367" s="320"/>
      <c r="EUG367" s="320"/>
      <c r="EUH367" s="320"/>
      <c r="EUI367" s="320"/>
      <c r="EUJ367" s="320"/>
      <c r="EUK367" s="320"/>
      <c r="EUL367" s="320"/>
      <c r="EUM367" s="320"/>
      <c r="EUN367" s="320"/>
      <c r="EUO367" s="320"/>
      <c r="EUP367" s="320"/>
      <c r="EUQ367" s="320"/>
      <c r="EUR367" s="320"/>
      <c r="EUS367" s="320"/>
      <c r="EUT367" s="320"/>
      <c r="EUU367" s="320"/>
      <c r="EUV367" s="320"/>
      <c r="EUW367" s="320"/>
      <c r="EUX367" s="320"/>
      <c r="EUY367" s="320"/>
      <c r="EUZ367" s="320"/>
      <c r="EVA367" s="320"/>
      <c r="EVB367" s="320"/>
      <c r="EVC367" s="320"/>
      <c r="EVD367" s="320"/>
      <c r="EVE367" s="320"/>
      <c r="EVF367" s="320"/>
      <c r="EVG367" s="320"/>
      <c r="EVH367" s="320"/>
      <c r="EVI367" s="320"/>
      <c r="EVJ367" s="320"/>
      <c r="EVK367" s="320"/>
      <c r="EVL367" s="320"/>
      <c r="EVM367" s="320"/>
      <c r="EVN367" s="320"/>
      <c r="EVO367" s="320"/>
      <c r="EVP367" s="320"/>
      <c r="EVQ367" s="320"/>
      <c r="EVR367" s="320"/>
      <c r="EVS367" s="320"/>
      <c r="EVT367" s="320"/>
      <c r="EVU367" s="320"/>
      <c r="EVV367" s="320"/>
      <c r="EVW367" s="320"/>
      <c r="EVX367" s="320"/>
      <c r="EVY367" s="320"/>
      <c r="EVZ367" s="320"/>
      <c r="EWA367" s="320"/>
      <c r="EWB367" s="320"/>
      <c r="EWC367" s="320"/>
      <c r="EWD367" s="320"/>
      <c r="EWE367" s="320"/>
      <c r="EWF367" s="320"/>
      <c r="EWG367" s="320"/>
      <c r="EWH367" s="320"/>
      <c r="EWI367" s="320"/>
      <c r="EWJ367" s="320"/>
      <c r="EWK367" s="320"/>
      <c r="EWL367" s="320"/>
      <c r="EWM367" s="320"/>
      <c r="EWN367" s="320"/>
      <c r="EWO367" s="320"/>
      <c r="EWP367" s="320"/>
      <c r="EWQ367" s="320"/>
      <c r="EWR367" s="320"/>
      <c r="EWS367" s="320"/>
      <c r="EWT367" s="320"/>
      <c r="EWU367" s="320"/>
      <c r="EWV367" s="320"/>
      <c r="EWW367" s="320"/>
      <c r="EWX367" s="320"/>
      <c r="EWY367" s="320"/>
      <c r="EWZ367" s="320"/>
      <c r="EXA367" s="320"/>
      <c r="EXB367" s="320"/>
      <c r="EXC367" s="320"/>
      <c r="EXD367" s="320"/>
      <c r="EXE367" s="320"/>
      <c r="EXF367" s="320"/>
      <c r="EXG367" s="320"/>
      <c r="EXH367" s="320"/>
      <c r="EXI367" s="320"/>
      <c r="EXJ367" s="320"/>
      <c r="EXK367" s="320"/>
      <c r="EXL367" s="320"/>
      <c r="EXM367" s="320"/>
      <c r="EXN367" s="320"/>
      <c r="EXO367" s="320"/>
      <c r="EXP367" s="320"/>
      <c r="EXQ367" s="320"/>
      <c r="EXR367" s="320"/>
      <c r="EXS367" s="320"/>
      <c r="EXT367" s="320"/>
      <c r="EXU367" s="320"/>
      <c r="EXV367" s="320"/>
      <c r="EXW367" s="320"/>
      <c r="EXX367" s="320"/>
      <c r="EXY367" s="320"/>
      <c r="EXZ367" s="320"/>
      <c r="EYA367" s="320"/>
      <c r="EYB367" s="320"/>
      <c r="EYC367" s="320"/>
      <c r="EYD367" s="320"/>
      <c r="EYE367" s="320"/>
      <c r="EYF367" s="320"/>
      <c r="EYG367" s="320"/>
      <c r="EYH367" s="320"/>
      <c r="EYI367" s="320"/>
      <c r="EYJ367" s="320"/>
      <c r="EYK367" s="320"/>
      <c r="EYL367" s="320"/>
      <c r="EYM367" s="320"/>
      <c r="EYN367" s="320"/>
      <c r="EYO367" s="320"/>
      <c r="EYP367" s="320"/>
      <c r="EYQ367" s="320"/>
      <c r="EYR367" s="320"/>
      <c r="EYS367" s="320"/>
      <c r="EYT367" s="320"/>
      <c r="EYU367" s="320"/>
      <c r="EYV367" s="320"/>
      <c r="EYW367" s="320"/>
      <c r="EYX367" s="320"/>
      <c r="EYY367" s="320"/>
      <c r="EYZ367" s="320"/>
      <c r="EZA367" s="320"/>
      <c r="EZB367" s="320"/>
      <c r="EZC367" s="320"/>
      <c r="EZD367" s="320"/>
      <c r="EZE367" s="320"/>
      <c r="EZF367" s="320"/>
      <c r="EZG367" s="320"/>
      <c r="EZH367" s="320"/>
      <c r="EZI367" s="320"/>
      <c r="EZJ367" s="320"/>
      <c r="EZK367" s="320"/>
      <c r="EZL367" s="320"/>
      <c r="EZM367" s="320"/>
      <c r="EZN367" s="320"/>
      <c r="EZO367" s="320"/>
      <c r="EZP367" s="320"/>
      <c r="EZQ367" s="320"/>
      <c r="EZR367" s="320"/>
      <c r="EZS367" s="320"/>
      <c r="EZT367" s="320"/>
      <c r="EZU367" s="320"/>
      <c r="EZV367" s="320"/>
      <c r="EZW367" s="320"/>
      <c r="EZX367" s="320"/>
      <c r="EZY367" s="320"/>
      <c r="EZZ367" s="320"/>
      <c r="FAA367" s="320"/>
      <c r="FAB367" s="320"/>
      <c r="FAC367" s="320"/>
      <c r="FAD367" s="320"/>
      <c r="FAE367" s="320"/>
      <c r="FAF367" s="320"/>
      <c r="FAG367" s="320"/>
      <c r="FAH367" s="320"/>
      <c r="FAI367" s="320"/>
      <c r="FAJ367" s="320"/>
      <c r="FAK367" s="320"/>
      <c r="FAL367" s="320"/>
      <c r="FAM367" s="320"/>
      <c r="FAN367" s="320"/>
      <c r="FAO367" s="320"/>
      <c r="FAP367" s="320"/>
      <c r="FAQ367" s="320"/>
      <c r="FAR367" s="320"/>
      <c r="FAS367" s="320"/>
      <c r="FAT367" s="320"/>
      <c r="FAU367" s="320"/>
      <c r="FAV367" s="320"/>
      <c r="FAW367" s="320"/>
      <c r="FAX367" s="320"/>
      <c r="FAY367" s="320"/>
      <c r="FAZ367" s="320"/>
      <c r="FBA367" s="320"/>
      <c r="FBB367" s="320"/>
      <c r="FBC367" s="320"/>
      <c r="FBD367" s="320"/>
      <c r="FBE367" s="320"/>
      <c r="FBF367" s="320"/>
      <c r="FBG367" s="320"/>
      <c r="FBH367" s="320"/>
      <c r="FBI367" s="320"/>
      <c r="FBJ367" s="320"/>
      <c r="FBK367" s="320"/>
      <c r="FBL367" s="320"/>
      <c r="FBM367" s="320"/>
      <c r="FBN367" s="320"/>
      <c r="FBO367" s="320"/>
      <c r="FBP367" s="320"/>
      <c r="FBQ367" s="320"/>
      <c r="FBR367" s="320"/>
      <c r="FBS367" s="320"/>
      <c r="FBT367" s="320"/>
      <c r="FBU367" s="320"/>
      <c r="FBV367" s="320"/>
      <c r="FBW367" s="320"/>
      <c r="FBX367" s="320"/>
      <c r="FBY367" s="320"/>
      <c r="FBZ367" s="320"/>
      <c r="FCA367" s="320"/>
      <c r="FCB367" s="320"/>
      <c r="FCC367" s="320"/>
      <c r="FCD367" s="320"/>
      <c r="FCE367" s="320"/>
      <c r="FCF367" s="320"/>
      <c r="FCG367" s="320"/>
      <c r="FCH367" s="320"/>
      <c r="FCI367" s="320"/>
      <c r="FCJ367" s="320"/>
      <c r="FCK367" s="320"/>
      <c r="FCL367" s="320"/>
      <c r="FCM367" s="320"/>
      <c r="FCN367" s="320"/>
      <c r="FCO367" s="320"/>
      <c r="FCP367" s="320"/>
      <c r="FCQ367" s="320"/>
      <c r="FCR367" s="320"/>
      <c r="FCS367" s="320"/>
      <c r="FCT367" s="320"/>
      <c r="FCU367" s="320"/>
      <c r="FCV367" s="320"/>
      <c r="FCW367" s="320"/>
      <c r="FCX367" s="320"/>
      <c r="FCY367" s="320"/>
      <c r="FCZ367" s="320"/>
      <c r="FDA367" s="320"/>
      <c r="FDB367" s="320"/>
      <c r="FDC367" s="320"/>
      <c r="FDD367" s="320"/>
      <c r="FDE367" s="320"/>
      <c r="FDF367" s="320"/>
      <c r="FDG367" s="320"/>
      <c r="FDH367" s="320"/>
      <c r="FDI367" s="320"/>
      <c r="FDJ367" s="320"/>
      <c r="FDK367" s="320"/>
      <c r="FDL367" s="320"/>
      <c r="FDM367" s="320"/>
      <c r="FDN367" s="320"/>
      <c r="FDO367" s="320"/>
      <c r="FDP367" s="320"/>
      <c r="FDQ367" s="320"/>
      <c r="FDR367" s="320"/>
      <c r="FDS367" s="320"/>
      <c r="FDT367" s="320"/>
      <c r="FDU367" s="320"/>
      <c r="FDV367" s="320"/>
      <c r="FDW367" s="320"/>
      <c r="FDX367" s="320"/>
      <c r="FDY367" s="320"/>
      <c r="FDZ367" s="320"/>
      <c r="FEA367" s="320"/>
      <c r="FEB367" s="320"/>
      <c r="FEC367" s="320"/>
      <c r="FED367" s="320"/>
      <c r="FEE367" s="320"/>
      <c r="FEF367" s="320"/>
      <c r="FEG367" s="320"/>
      <c r="FEH367" s="320"/>
      <c r="FEI367" s="320"/>
      <c r="FEJ367" s="320"/>
      <c r="FEK367" s="320"/>
      <c r="FEL367" s="320"/>
      <c r="FEM367" s="320"/>
      <c r="FEN367" s="320"/>
      <c r="FEO367" s="320"/>
      <c r="FEP367" s="320"/>
      <c r="FEQ367" s="320"/>
      <c r="FER367" s="320"/>
      <c r="FES367" s="320"/>
      <c r="FET367" s="320"/>
      <c r="FEU367" s="320"/>
      <c r="FEV367" s="320"/>
      <c r="FEW367" s="320"/>
      <c r="FEX367" s="320"/>
      <c r="FEY367" s="320"/>
      <c r="FEZ367" s="320"/>
      <c r="FFA367" s="320"/>
      <c r="FFB367" s="320"/>
      <c r="FFC367" s="320"/>
      <c r="FFD367" s="320"/>
      <c r="FFE367" s="320"/>
      <c r="FFF367" s="320"/>
      <c r="FFG367" s="320"/>
      <c r="FFH367" s="320"/>
      <c r="FFI367" s="320"/>
      <c r="FFJ367" s="320"/>
      <c r="FFK367" s="320"/>
      <c r="FFL367" s="320"/>
      <c r="FFM367" s="320"/>
      <c r="FFN367" s="320"/>
      <c r="FFO367" s="320"/>
      <c r="FFP367" s="320"/>
      <c r="FFQ367" s="320"/>
      <c r="FFR367" s="320"/>
      <c r="FFS367" s="320"/>
      <c r="FFT367" s="320"/>
      <c r="FFU367" s="320"/>
      <c r="FFV367" s="320"/>
      <c r="FFW367" s="320"/>
      <c r="FFX367" s="320"/>
      <c r="FFY367" s="320"/>
      <c r="FFZ367" s="320"/>
      <c r="FGA367" s="320"/>
      <c r="FGB367" s="320"/>
      <c r="FGC367" s="320"/>
      <c r="FGD367" s="320"/>
      <c r="FGE367" s="320"/>
      <c r="FGF367" s="320"/>
      <c r="FGG367" s="320"/>
      <c r="FGH367" s="320"/>
      <c r="FGI367" s="320"/>
      <c r="FGJ367" s="320"/>
      <c r="FGK367" s="320"/>
      <c r="FGL367" s="320"/>
      <c r="FGM367" s="320"/>
      <c r="FGN367" s="320"/>
      <c r="FGO367" s="320"/>
      <c r="FGP367" s="320"/>
      <c r="FGQ367" s="320"/>
      <c r="FGR367" s="320"/>
      <c r="FGS367" s="320"/>
      <c r="FGT367" s="320"/>
      <c r="FGU367" s="320"/>
      <c r="FGV367" s="320"/>
      <c r="FGW367" s="320"/>
      <c r="FGX367" s="320"/>
      <c r="FGY367" s="320"/>
      <c r="FGZ367" s="320"/>
      <c r="FHA367" s="320"/>
      <c r="FHB367" s="320"/>
      <c r="FHC367" s="320"/>
      <c r="FHD367" s="320"/>
      <c r="FHE367" s="320"/>
      <c r="FHF367" s="320"/>
      <c r="FHG367" s="320"/>
      <c r="FHH367" s="320"/>
      <c r="FHI367" s="320"/>
      <c r="FHJ367" s="320"/>
      <c r="FHK367" s="320"/>
      <c r="FHL367" s="320"/>
      <c r="FHM367" s="320"/>
      <c r="FHN367" s="320"/>
      <c r="FHO367" s="320"/>
      <c r="FHP367" s="320"/>
      <c r="FHQ367" s="320"/>
      <c r="FHR367" s="320"/>
      <c r="FHS367" s="320"/>
      <c r="FHT367" s="320"/>
      <c r="FHU367" s="320"/>
      <c r="FHV367" s="320"/>
      <c r="FHW367" s="320"/>
      <c r="FHX367" s="320"/>
      <c r="FHY367" s="320"/>
      <c r="FHZ367" s="320"/>
      <c r="FIA367" s="320"/>
      <c r="FIB367" s="320"/>
      <c r="FIC367" s="320"/>
      <c r="FID367" s="320"/>
      <c r="FIE367" s="320"/>
      <c r="FIF367" s="320"/>
      <c r="FIG367" s="320"/>
      <c r="FIH367" s="320"/>
      <c r="FII367" s="320"/>
      <c r="FIJ367" s="320"/>
      <c r="FIK367" s="320"/>
      <c r="FIL367" s="320"/>
      <c r="FIM367" s="320"/>
      <c r="FIN367" s="320"/>
      <c r="FIO367" s="320"/>
      <c r="FIP367" s="320"/>
      <c r="FIQ367" s="320"/>
      <c r="FIR367" s="320"/>
      <c r="FIS367" s="320"/>
      <c r="FIT367" s="320"/>
      <c r="FIU367" s="320"/>
      <c r="FIV367" s="320"/>
      <c r="FIW367" s="320"/>
      <c r="FIX367" s="320"/>
      <c r="FIY367" s="320"/>
      <c r="FIZ367" s="320"/>
      <c r="FJA367" s="320"/>
      <c r="FJB367" s="320"/>
      <c r="FJC367" s="320"/>
      <c r="FJD367" s="320"/>
      <c r="FJE367" s="320"/>
      <c r="FJF367" s="320"/>
      <c r="FJG367" s="320"/>
      <c r="FJH367" s="320"/>
      <c r="FJI367" s="320"/>
      <c r="FJJ367" s="320"/>
      <c r="FJK367" s="320"/>
      <c r="FJL367" s="320"/>
      <c r="FJM367" s="320"/>
      <c r="FJN367" s="320"/>
      <c r="FJO367" s="320"/>
      <c r="FJP367" s="320"/>
      <c r="FJQ367" s="320"/>
      <c r="FJR367" s="320"/>
      <c r="FJS367" s="320"/>
      <c r="FJT367" s="320"/>
      <c r="FJU367" s="320"/>
      <c r="FJV367" s="320"/>
      <c r="FJW367" s="320"/>
      <c r="FJX367" s="320"/>
      <c r="FJY367" s="320"/>
      <c r="FJZ367" s="320"/>
      <c r="FKA367" s="320"/>
      <c r="FKB367" s="320"/>
      <c r="FKC367" s="320"/>
      <c r="FKD367" s="320"/>
      <c r="FKE367" s="320"/>
      <c r="FKF367" s="320"/>
      <c r="FKG367" s="320"/>
      <c r="FKH367" s="320"/>
      <c r="FKI367" s="320"/>
      <c r="FKJ367" s="320"/>
      <c r="FKK367" s="320"/>
      <c r="FKL367" s="320"/>
      <c r="FKM367" s="320"/>
      <c r="FKN367" s="320"/>
      <c r="FKO367" s="320"/>
      <c r="FKP367" s="320"/>
      <c r="FKQ367" s="320"/>
      <c r="FKR367" s="320"/>
      <c r="FKS367" s="320"/>
      <c r="FKT367" s="320"/>
      <c r="FKU367" s="320"/>
      <c r="FKV367" s="320"/>
      <c r="FKW367" s="320"/>
      <c r="FKX367" s="320"/>
      <c r="FKY367" s="320"/>
      <c r="FKZ367" s="320"/>
      <c r="FLA367" s="320"/>
      <c r="FLB367" s="320"/>
      <c r="FLC367" s="320"/>
      <c r="FLD367" s="320"/>
      <c r="FLE367" s="320"/>
      <c r="FLF367" s="320"/>
      <c r="FLG367" s="320"/>
      <c r="FLH367" s="320"/>
      <c r="FLI367" s="320"/>
      <c r="FLJ367" s="320"/>
      <c r="FLK367" s="320"/>
      <c r="FLL367" s="320"/>
      <c r="FLM367" s="320"/>
      <c r="FLN367" s="320"/>
      <c r="FLO367" s="320"/>
      <c r="FLP367" s="320"/>
      <c r="FLQ367" s="320"/>
      <c r="FLR367" s="320"/>
      <c r="FLS367" s="320"/>
      <c r="FLT367" s="320"/>
      <c r="FLU367" s="320"/>
      <c r="FLV367" s="320"/>
      <c r="FLW367" s="320"/>
      <c r="FLX367" s="320"/>
      <c r="FLY367" s="320"/>
      <c r="FLZ367" s="320"/>
      <c r="FMA367" s="320"/>
      <c r="FMB367" s="320"/>
      <c r="FMC367" s="320"/>
      <c r="FMD367" s="320"/>
      <c r="FME367" s="320"/>
      <c r="FMF367" s="320"/>
      <c r="FMG367" s="320"/>
      <c r="FMH367" s="320"/>
      <c r="FMI367" s="320"/>
      <c r="FMJ367" s="320"/>
      <c r="FMK367" s="320"/>
      <c r="FML367" s="320"/>
      <c r="FMM367" s="320"/>
      <c r="FMN367" s="320"/>
      <c r="FMO367" s="320"/>
      <c r="FMP367" s="320"/>
      <c r="FMQ367" s="320"/>
      <c r="FMR367" s="320"/>
      <c r="FMS367" s="320"/>
      <c r="FMT367" s="320"/>
      <c r="FMU367" s="320"/>
      <c r="FMV367" s="320"/>
      <c r="FMW367" s="320"/>
      <c r="FMX367" s="320"/>
      <c r="FMY367" s="320"/>
      <c r="FMZ367" s="320"/>
      <c r="FNA367" s="320"/>
      <c r="FNB367" s="320"/>
      <c r="FNC367" s="320"/>
      <c r="FND367" s="320"/>
      <c r="FNE367" s="320"/>
      <c r="FNF367" s="320"/>
      <c r="FNG367" s="320"/>
      <c r="FNH367" s="320"/>
      <c r="FNI367" s="320"/>
      <c r="FNJ367" s="320"/>
      <c r="FNK367" s="320"/>
      <c r="FNL367" s="320"/>
      <c r="FNM367" s="320"/>
      <c r="FNN367" s="320"/>
      <c r="FNO367" s="320"/>
      <c r="FNP367" s="320"/>
      <c r="FNQ367" s="320"/>
      <c r="FNR367" s="320"/>
      <c r="FNS367" s="320"/>
      <c r="FNT367" s="320"/>
      <c r="FNU367" s="320"/>
      <c r="FNV367" s="320"/>
      <c r="FNW367" s="320"/>
      <c r="FNX367" s="320"/>
      <c r="FNY367" s="320"/>
      <c r="FNZ367" s="320"/>
      <c r="FOA367" s="320"/>
      <c r="FOB367" s="320"/>
      <c r="FOC367" s="320"/>
      <c r="FOD367" s="320"/>
      <c r="FOE367" s="320"/>
      <c r="FOF367" s="320"/>
      <c r="FOG367" s="320"/>
      <c r="FOH367" s="320"/>
      <c r="FOI367" s="320"/>
      <c r="FOJ367" s="320"/>
      <c r="FOK367" s="320"/>
      <c r="FOL367" s="320"/>
      <c r="FOM367" s="320"/>
      <c r="FON367" s="320"/>
      <c r="FOO367" s="320"/>
      <c r="FOP367" s="320"/>
      <c r="FOQ367" s="320"/>
      <c r="FOR367" s="320"/>
      <c r="FOS367" s="320"/>
      <c r="FOT367" s="320"/>
      <c r="FOU367" s="320"/>
      <c r="FOV367" s="320"/>
      <c r="FOW367" s="320"/>
      <c r="FOX367" s="320"/>
      <c r="FOY367" s="320"/>
      <c r="FOZ367" s="320"/>
      <c r="FPA367" s="320"/>
      <c r="FPB367" s="320"/>
      <c r="FPC367" s="320"/>
      <c r="FPD367" s="320"/>
      <c r="FPE367" s="320"/>
      <c r="FPF367" s="320"/>
      <c r="FPG367" s="320"/>
      <c r="FPH367" s="320"/>
      <c r="FPI367" s="320"/>
      <c r="FPJ367" s="320"/>
      <c r="FPK367" s="320"/>
      <c r="FPL367" s="320"/>
      <c r="FPM367" s="320"/>
      <c r="FPN367" s="320"/>
      <c r="FPO367" s="320"/>
      <c r="FPP367" s="320"/>
      <c r="FPQ367" s="320"/>
      <c r="FPR367" s="320"/>
      <c r="FPS367" s="320"/>
      <c r="FPT367" s="320"/>
      <c r="FPU367" s="320"/>
      <c r="FPV367" s="320"/>
      <c r="FPW367" s="320"/>
      <c r="FPX367" s="320"/>
      <c r="FPY367" s="320"/>
      <c r="FPZ367" s="320"/>
      <c r="FQA367" s="320"/>
      <c r="FQB367" s="320"/>
      <c r="FQC367" s="320"/>
      <c r="FQD367" s="320"/>
      <c r="FQE367" s="320"/>
      <c r="FQF367" s="320"/>
      <c r="FQG367" s="320"/>
      <c r="FQH367" s="320"/>
      <c r="FQI367" s="320"/>
      <c r="FQJ367" s="320"/>
      <c r="FQK367" s="320"/>
      <c r="FQL367" s="320"/>
      <c r="FQM367" s="320"/>
      <c r="FQN367" s="320"/>
      <c r="FQO367" s="320"/>
      <c r="FQP367" s="320"/>
      <c r="FQQ367" s="320"/>
      <c r="FQR367" s="320"/>
      <c r="FQS367" s="320"/>
      <c r="FQT367" s="320"/>
      <c r="FQU367" s="320"/>
      <c r="FQV367" s="320"/>
      <c r="FQW367" s="320"/>
      <c r="FQX367" s="320"/>
      <c r="FQY367" s="320"/>
      <c r="FQZ367" s="320"/>
      <c r="FRA367" s="320"/>
      <c r="FRB367" s="320"/>
      <c r="FRC367" s="320"/>
      <c r="FRD367" s="320"/>
      <c r="FRE367" s="320"/>
      <c r="FRF367" s="320"/>
      <c r="FRG367" s="320"/>
      <c r="FRH367" s="320"/>
      <c r="FRI367" s="320"/>
      <c r="FRJ367" s="320"/>
      <c r="FRK367" s="320"/>
      <c r="FRL367" s="320"/>
      <c r="FRM367" s="320"/>
      <c r="FRN367" s="320"/>
      <c r="FRO367" s="320"/>
      <c r="FRP367" s="320"/>
      <c r="FRQ367" s="320"/>
      <c r="FRR367" s="320"/>
      <c r="FRS367" s="320"/>
      <c r="FRT367" s="320"/>
      <c r="FRU367" s="320"/>
      <c r="FRV367" s="320"/>
      <c r="FRW367" s="320"/>
      <c r="FRX367" s="320"/>
      <c r="FRY367" s="320"/>
      <c r="FRZ367" s="320"/>
      <c r="FSA367" s="320"/>
      <c r="FSB367" s="320"/>
      <c r="FSC367" s="320"/>
      <c r="FSD367" s="320"/>
      <c r="FSE367" s="320"/>
      <c r="FSF367" s="320"/>
      <c r="FSG367" s="320"/>
      <c r="FSH367" s="320"/>
      <c r="FSI367" s="320"/>
      <c r="FSJ367" s="320"/>
      <c r="FSK367" s="320"/>
      <c r="FSL367" s="320"/>
      <c r="FSM367" s="320"/>
      <c r="FSN367" s="320"/>
      <c r="FSO367" s="320"/>
      <c r="FSP367" s="320"/>
      <c r="FSQ367" s="320"/>
      <c r="FSR367" s="320"/>
      <c r="FSS367" s="320"/>
      <c r="FST367" s="320"/>
      <c r="FSU367" s="320"/>
      <c r="FSV367" s="320"/>
      <c r="FSW367" s="320"/>
      <c r="FSX367" s="320"/>
      <c r="FSY367" s="320"/>
      <c r="FSZ367" s="320"/>
      <c r="FTA367" s="320"/>
      <c r="FTB367" s="320"/>
      <c r="FTC367" s="320"/>
      <c r="FTD367" s="320"/>
      <c r="FTE367" s="320"/>
      <c r="FTF367" s="320"/>
      <c r="FTG367" s="320"/>
      <c r="FTH367" s="320"/>
      <c r="FTI367" s="320"/>
      <c r="FTJ367" s="320"/>
      <c r="FTK367" s="320"/>
      <c r="FTL367" s="320"/>
      <c r="FTM367" s="320"/>
      <c r="FTN367" s="320"/>
      <c r="FTO367" s="320"/>
      <c r="FTP367" s="320"/>
      <c r="FTQ367" s="320"/>
      <c r="FTR367" s="320"/>
      <c r="FTS367" s="320"/>
      <c r="FTT367" s="320"/>
      <c r="FTU367" s="320"/>
      <c r="FTV367" s="320"/>
      <c r="FTW367" s="320"/>
      <c r="FTX367" s="320"/>
      <c r="FTY367" s="320"/>
      <c r="FTZ367" s="320"/>
      <c r="FUA367" s="320"/>
      <c r="FUB367" s="320"/>
      <c r="FUC367" s="320"/>
      <c r="FUD367" s="320"/>
      <c r="FUE367" s="320"/>
      <c r="FUF367" s="320"/>
      <c r="FUG367" s="320"/>
      <c r="FUH367" s="320"/>
      <c r="FUI367" s="320"/>
      <c r="FUJ367" s="320"/>
      <c r="FUK367" s="320"/>
      <c r="FUL367" s="320"/>
      <c r="FUM367" s="320"/>
      <c r="FUN367" s="320"/>
      <c r="FUO367" s="320"/>
      <c r="FUP367" s="320"/>
      <c r="FUQ367" s="320"/>
      <c r="FUR367" s="320"/>
      <c r="FUS367" s="320"/>
      <c r="FUT367" s="320"/>
      <c r="FUU367" s="320"/>
      <c r="FUV367" s="320"/>
      <c r="FUW367" s="320"/>
      <c r="FUX367" s="320"/>
      <c r="FUY367" s="320"/>
      <c r="FUZ367" s="320"/>
      <c r="FVA367" s="320"/>
      <c r="FVB367" s="320"/>
      <c r="FVC367" s="320"/>
      <c r="FVD367" s="320"/>
      <c r="FVE367" s="320"/>
      <c r="FVF367" s="320"/>
      <c r="FVG367" s="320"/>
      <c r="FVH367" s="320"/>
      <c r="FVI367" s="320"/>
      <c r="FVJ367" s="320"/>
      <c r="FVK367" s="320"/>
      <c r="FVL367" s="320"/>
      <c r="FVM367" s="320"/>
      <c r="FVN367" s="320"/>
      <c r="FVO367" s="320"/>
      <c r="FVP367" s="320"/>
      <c r="FVQ367" s="320"/>
      <c r="FVR367" s="320"/>
      <c r="FVS367" s="320"/>
      <c r="FVT367" s="320"/>
      <c r="FVU367" s="320"/>
      <c r="FVV367" s="320"/>
      <c r="FVW367" s="320"/>
      <c r="FVX367" s="320"/>
      <c r="FVY367" s="320"/>
      <c r="FVZ367" s="320"/>
      <c r="FWA367" s="320"/>
      <c r="FWB367" s="320"/>
      <c r="FWC367" s="320"/>
      <c r="FWD367" s="320"/>
      <c r="FWE367" s="320"/>
      <c r="FWF367" s="320"/>
      <c r="FWG367" s="320"/>
      <c r="FWH367" s="320"/>
      <c r="FWI367" s="320"/>
      <c r="FWJ367" s="320"/>
      <c r="FWK367" s="320"/>
      <c r="FWL367" s="320"/>
      <c r="FWM367" s="320"/>
      <c r="FWN367" s="320"/>
      <c r="FWO367" s="320"/>
      <c r="FWP367" s="320"/>
      <c r="FWQ367" s="320"/>
      <c r="FWR367" s="320"/>
      <c r="FWS367" s="320"/>
      <c r="FWT367" s="320"/>
      <c r="FWU367" s="320"/>
      <c r="FWV367" s="320"/>
      <c r="FWW367" s="320"/>
      <c r="FWX367" s="320"/>
      <c r="FWY367" s="320"/>
      <c r="FWZ367" s="320"/>
      <c r="FXA367" s="320"/>
      <c r="FXB367" s="320"/>
      <c r="FXC367" s="320"/>
      <c r="FXD367" s="320"/>
      <c r="FXE367" s="320"/>
      <c r="FXF367" s="320"/>
      <c r="FXG367" s="320"/>
      <c r="FXH367" s="320"/>
      <c r="FXI367" s="320"/>
      <c r="FXJ367" s="320"/>
      <c r="FXK367" s="320"/>
      <c r="FXL367" s="320"/>
      <c r="FXM367" s="320"/>
      <c r="FXN367" s="320"/>
      <c r="FXO367" s="320"/>
      <c r="FXP367" s="320"/>
      <c r="FXQ367" s="320"/>
      <c r="FXR367" s="320"/>
      <c r="FXS367" s="320"/>
      <c r="FXT367" s="320"/>
      <c r="FXU367" s="320"/>
      <c r="FXV367" s="320"/>
      <c r="FXW367" s="320"/>
      <c r="FXX367" s="320"/>
      <c r="FXY367" s="320"/>
      <c r="FXZ367" s="320"/>
      <c r="FYA367" s="320"/>
      <c r="FYB367" s="320"/>
      <c r="FYC367" s="320"/>
      <c r="FYD367" s="320"/>
      <c r="FYE367" s="320"/>
      <c r="FYF367" s="320"/>
      <c r="FYG367" s="320"/>
      <c r="FYH367" s="320"/>
      <c r="FYI367" s="320"/>
      <c r="FYJ367" s="320"/>
      <c r="FYK367" s="320"/>
      <c r="FYL367" s="320"/>
      <c r="FYM367" s="320"/>
      <c r="FYN367" s="320"/>
      <c r="FYO367" s="320"/>
      <c r="FYP367" s="320"/>
      <c r="FYQ367" s="320"/>
      <c r="FYR367" s="320"/>
      <c r="FYS367" s="320"/>
      <c r="FYT367" s="320"/>
      <c r="FYU367" s="320"/>
      <c r="FYV367" s="320"/>
      <c r="FYW367" s="320"/>
      <c r="FYX367" s="320"/>
      <c r="FYY367" s="320"/>
      <c r="FYZ367" s="320"/>
      <c r="FZA367" s="320"/>
      <c r="FZB367" s="320"/>
      <c r="FZC367" s="320"/>
      <c r="FZD367" s="320"/>
      <c r="FZE367" s="320"/>
      <c r="FZF367" s="320"/>
      <c r="FZG367" s="320"/>
      <c r="FZH367" s="320"/>
      <c r="FZI367" s="320"/>
      <c r="FZJ367" s="320"/>
      <c r="FZK367" s="320"/>
      <c r="FZL367" s="320"/>
      <c r="FZM367" s="320"/>
      <c r="FZN367" s="320"/>
      <c r="FZO367" s="320"/>
      <c r="FZP367" s="320"/>
      <c r="FZQ367" s="320"/>
      <c r="FZR367" s="320"/>
      <c r="FZS367" s="320"/>
      <c r="FZT367" s="320"/>
      <c r="FZU367" s="320"/>
      <c r="FZV367" s="320"/>
      <c r="FZW367" s="320"/>
      <c r="FZX367" s="320"/>
      <c r="FZY367" s="320"/>
      <c r="FZZ367" s="320"/>
      <c r="GAA367" s="320"/>
      <c r="GAB367" s="320"/>
      <c r="GAC367" s="320"/>
      <c r="GAD367" s="320"/>
      <c r="GAE367" s="320"/>
      <c r="GAF367" s="320"/>
      <c r="GAG367" s="320"/>
      <c r="GAH367" s="320"/>
      <c r="GAI367" s="320"/>
      <c r="GAJ367" s="320"/>
      <c r="GAK367" s="320"/>
      <c r="GAL367" s="320"/>
      <c r="GAM367" s="320"/>
      <c r="GAN367" s="320"/>
      <c r="GAO367" s="320"/>
      <c r="GAP367" s="320"/>
      <c r="GAQ367" s="320"/>
      <c r="GAR367" s="320"/>
      <c r="GAS367" s="320"/>
      <c r="GAT367" s="320"/>
      <c r="GAU367" s="320"/>
      <c r="GAV367" s="320"/>
      <c r="GAW367" s="320"/>
      <c r="GAX367" s="320"/>
      <c r="GAY367" s="320"/>
      <c r="GAZ367" s="320"/>
      <c r="GBA367" s="320"/>
      <c r="GBB367" s="320"/>
      <c r="GBC367" s="320"/>
      <c r="GBD367" s="320"/>
      <c r="GBE367" s="320"/>
      <c r="GBF367" s="320"/>
      <c r="GBG367" s="320"/>
      <c r="GBH367" s="320"/>
      <c r="GBI367" s="320"/>
      <c r="GBJ367" s="320"/>
      <c r="GBK367" s="320"/>
      <c r="GBL367" s="320"/>
      <c r="GBM367" s="320"/>
      <c r="GBN367" s="320"/>
      <c r="GBO367" s="320"/>
      <c r="GBP367" s="320"/>
      <c r="GBQ367" s="320"/>
      <c r="GBR367" s="320"/>
      <c r="GBS367" s="320"/>
      <c r="GBT367" s="320"/>
      <c r="GBU367" s="320"/>
      <c r="GBV367" s="320"/>
      <c r="GBW367" s="320"/>
      <c r="GBX367" s="320"/>
      <c r="GBY367" s="320"/>
      <c r="GBZ367" s="320"/>
      <c r="GCA367" s="320"/>
      <c r="GCB367" s="320"/>
      <c r="GCC367" s="320"/>
      <c r="GCD367" s="320"/>
      <c r="GCE367" s="320"/>
      <c r="GCF367" s="320"/>
      <c r="GCG367" s="320"/>
      <c r="GCH367" s="320"/>
      <c r="GCI367" s="320"/>
      <c r="GCJ367" s="320"/>
      <c r="GCK367" s="320"/>
      <c r="GCL367" s="320"/>
      <c r="GCM367" s="320"/>
      <c r="GCN367" s="320"/>
      <c r="GCO367" s="320"/>
      <c r="GCP367" s="320"/>
      <c r="GCQ367" s="320"/>
      <c r="GCR367" s="320"/>
      <c r="GCS367" s="320"/>
      <c r="GCT367" s="320"/>
      <c r="GCU367" s="320"/>
      <c r="GCV367" s="320"/>
      <c r="GCW367" s="320"/>
      <c r="GCX367" s="320"/>
      <c r="GCY367" s="320"/>
      <c r="GCZ367" s="320"/>
      <c r="GDA367" s="320"/>
      <c r="GDB367" s="320"/>
      <c r="GDC367" s="320"/>
      <c r="GDD367" s="320"/>
      <c r="GDE367" s="320"/>
      <c r="GDF367" s="320"/>
      <c r="GDG367" s="320"/>
      <c r="GDH367" s="320"/>
      <c r="GDI367" s="320"/>
      <c r="GDJ367" s="320"/>
      <c r="GDK367" s="320"/>
      <c r="GDL367" s="320"/>
      <c r="GDM367" s="320"/>
      <c r="GDN367" s="320"/>
      <c r="GDO367" s="320"/>
      <c r="GDP367" s="320"/>
      <c r="GDQ367" s="320"/>
      <c r="GDR367" s="320"/>
      <c r="GDS367" s="320"/>
      <c r="GDT367" s="320"/>
      <c r="GDU367" s="320"/>
      <c r="GDV367" s="320"/>
      <c r="GDW367" s="320"/>
      <c r="GDX367" s="320"/>
      <c r="GDY367" s="320"/>
      <c r="GDZ367" s="320"/>
      <c r="GEA367" s="320"/>
      <c r="GEB367" s="320"/>
      <c r="GEC367" s="320"/>
      <c r="GED367" s="320"/>
      <c r="GEE367" s="320"/>
      <c r="GEF367" s="320"/>
      <c r="GEG367" s="320"/>
      <c r="GEH367" s="320"/>
      <c r="GEI367" s="320"/>
      <c r="GEJ367" s="320"/>
      <c r="GEK367" s="320"/>
      <c r="GEL367" s="320"/>
      <c r="GEM367" s="320"/>
      <c r="GEN367" s="320"/>
      <c r="GEO367" s="320"/>
      <c r="GEP367" s="320"/>
      <c r="GEQ367" s="320"/>
      <c r="GER367" s="320"/>
      <c r="GES367" s="320"/>
      <c r="GET367" s="320"/>
      <c r="GEU367" s="320"/>
      <c r="GEV367" s="320"/>
      <c r="GEW367" s="320"/>
      <c r="GEX367" s="320"/>
      <c r="GEY367" s="320"/>
      <c r="GEZ367" s="320"/>
      <c r="GFA367" s="320"/>
      <c r="GFB367" s="320"/>
      <c r="GFC367" s="320"/>
      <c r="GFD367" s="320"/>
      <c r="GFE367" s="320"/>
      <c r="GFF367" s="320"/>
      <c r="GFG367" s="320"/>
      <c r="GFH367" s="320"/>
      <c r="GFI367" s="320"/>
      <c r="GFJ367" s="320"/>
      <c r="GFK367" s="320"/>
      <c r="GFL367" s="320"/>
      <c r="GFM367" s="320"/>
      <c r="GFN367" s="320"/>
      <c r="GFO367" s="320"/>
      <c r="GFP367" s="320"/>
      <c r="GFQ367" s="320"/>
      <c r="GFR367" s="320"/>
      <c r="GFS367" s="320"/>
      <c r="GFT367" s="320"/>
      <c r="GFU367" s="320"/>
      <c r="GFV367" s="320"/>
      <c r="GFW367" s="320"/>
      <c r="GFX367" s="320"/>
      <c r="GFY367" s="320"/>
      <c r="GFZ367" s="320"/>
      <c r="GGA367" s="320"/>
      <c r="GGB367" s="320"/>
      <c r="GGC367" s="320"/>
      <c r="GGD367" s="320"/>
      <c r="GGE367" s="320"/>
      <c r="GGF367" s="320"/>
      <c r="GGG367" s="320"/>
      <c r="GGH367" s="320"/>
      <c r="GGI367" s="320"/>
      <c r="GGJ367" s="320"/>
      <c r="GGK367" s="320"/>
      <c r="GGL367" s="320"/>
      <c r="GGM367" s="320"/>
      <c r="GGN367" s="320"/>
      <c r="GGO367" s="320"/>
      <c r="GGP367" s="320"/>
      <c r="GGQ367" s="320"/>
      <c r="GGR367" s="320"/>
      <c r="GGS367" s="320"/>
      <c r="GGT367" s="320"/>
      <c r="GGU367" s="320"/>
      <c r="GGV367" s="320"/>
      <c r="GGW367" s="320"/>
      <c r="GGX367" s="320"/>
      <c r="GGY367" s="320"/>
      <c r="GGZ367" s="320"/>
      <c r="GHA367" s="320"/>
      <c r="GHB367" s="320"/>
      <c r="GHC367" s="320"/>
      <c r="GHD367" s="320"/>
      <c r="GHE367" s="320"/>
      <c r="GHF367" s="320"/>
      <c r="GHG367" s="320"/>
      <c r="GHH367" s="320"/>
      <c r="GHI367" s="320"/>
      <c r="GHJ367" s="320"/>
      <c r="GHK367" s="320"/>
      <c r="GHL367" s="320"/>
      <c r="GHM367" s="320"/>
      <c r="GHN367" s="320"/>
      <c r="GHO367" s="320"/>
      <c r="GHP367" s="320"/>
      <c r="GHQ367" s="320"/>
      <c r="GHR367" s="320"/>
      <c r="GHS367" s="320"/>
      <c r="GHT367" s="320"/>
      <c r="GHU367" s="320"/>
      <c r="GHV367" s="320"/>
      <c r="GHW367" s="320"/>
      <c r="GHX367" s="320"/>
      <c r="GHY367" s="320"/>
      <c r="GHZ367" s="320"/>
      <c r="GIA367" s="320"/>
      <c r="GIB367" s="320"/>
      <c r="GIC367" s="320"/>
      <c r="GID367" s="320"/>
      <c r="GIE367" s="320"/>
      <c r="GIF367" s="320"/>
      <c r="GIG367" s="320"/>
      <c r="GIH367" s="320"/>
      <c r="GII367" s="320"/>
      <c r="GIJ367" s="320"/>
      <c r="GIK367" s="320"/>
      <c r="GIL367" s="320"/>
      <c r="GIM367" s="320"/>
      <c r="GIN367" s="320"/>
      <c r="GIO367" s="320"/>
      <c r="GIP367" s="320"/>
      <c r="GIQ367" s="320"/>
      <c r="GIR367" s="320"/>
      <c r="GIS367" s="320"/>
      <c r="GIT367" s="320"/>
      <c r="GIU367" s="320"/>
      <c r="GIV367" s="320"/>
      <c r="GIW367" s="320"/>
      <c r="GIX367" s="320"/>
      <c r="GIY367" s="320"/>
      <c r="GIZ367" s="320"/>
      <c r="GJA367" s="320"/>
      <c r="GJB367" s="320"/>
      <c r="GJC367" s="320"/>
      <c r="GJD367" s="320"/>
      <c r="GJE367" s="320"/>
      <c r="GJF367" s="320"/>
      <c r="GJG367" s="320"/>
      <c r="GJH367" s="320"/>
      <c r="GJI367" s="320"/>
      <c r="GJJ367" s="320"/>
      <c r="GJK367" s="320"/>
      <c r="GJL367" s="320"/>
      <c r="GJM367" s="320"/>
      <c r="GJN367" s="320"/>
      <c r="GJO367" s="320"/>
      <c r="GJP367" s="320"/>
      <c r="GJQ367" s="320"/>
      <c r="GJR367" s="320"/>
      <c r="GJS367" s="320"/>
      <c r="GJT367" s="320"/>
      <c r="GJU367" s="320"/>
      <c r="GJV367" s="320"/>
      <c r="GJW367" s="320"/>
      <c r="GJX367" s="320"/>
      <c r="GJY367" s="320"/>
      <c r="GJZ367" s="320"/>
      <c r="GKA367" s="320"/>
      <c r="GKB367" s="320"/>
      <c r="GKC367" s="320"/>
      <c r="GKD367" s="320"/>
      <c r="GKE367" s="320"/>
      <c r="GKF367" s="320"/>
      <c r="GKG367" s="320"/>
      <c r="GKH367" s="320"/>
      <c r="GKI367" s="320"/>
      <c r="GKJ367" s="320"/>
      <c r="GKK367" s="320"/>
      <c r="GKL367" s="320"/>
      <c r="GKM367" s="320"/>
      <c r="GKN367" s="320"/>
      <c r="GKO367" s="320"/>
      <c r="GKP367" s="320"/>
      <c r="GKQ367" s="320"/>
      <c r="GKR367" s="320"/>
      <c r="GKS367" s="320"/>
      <c r="GKT367" s="320"/>
      <c r="GKU367" s="320"/>
      <c r="GKV367" s="320"/>
      <c r="GKW367" s="320"/>
      <c r="GKX367" s="320"/>
      <c r="GKY367" s="320"/>
      <c r="GKZ367" s="320"/>
      <c r="GLA367" s="320"/>
      <c r="GLB367" s="320"/>
      <c r="GLC367" s="320"/>
      <c r="GLD367" s="320"/>
      <c r="GLE367" s="320"/>
      <c r="GLF367" s="320"/>
      <c r="GLG367" s="320"/>
      <c r="GLH367" s="320"/>
      <c r="GLI367" s="320"/>
      <c r="GLJ367" s="320"/>
      <c r="GLK367" s="320"/>
      <c r="GLL367" s="320"/>
      <c r="GLM367" s="320"/>
      <c r="GLN367" s="320"/>
      <c r="GLO367" s="320"/>
      <c r="GLP367" s="320"/>
      <c r="GLQ367" s="320"/>
      <c r="GLR367" s="320"/>
      <c r="GLS367" s="320"/>
      <c r="GLT367" s="320"/>
      <c r="GLU367" s="320"/>
      <c r="GLV367" s="320"/>
      <c r="GLW367" s="320"/>
      <c r="GLX367" s="320"/>
      <c r="GLY367" s="320"/>
      <c r="GLZ367" s="320"/>
      <c r="GMA367" s="320"/>
      <c r="GMB367" s="320"/>
      <c r="GMC367" s="320"/>
      <c r="GMD367" s="320"/>
      <c r="GME367" s="320"/>
      <c r="GMF367" s="320"/>
      <c r="GMG367" s="320"/>
      <c r="GMH367" s="320"/>
      <c r="GMI367" s="320"/>
      <c r="GMJ367" s="320"/>
      <c r="GMK367" s="320"/>
      <c r="GML367" s="320"/>
      <c r="GMM367" s="320"/>
      <c r="GMN367" s="320"/>
      <c r="GMO367" s="320"/>
      <c r="GMP367" s="320"/>
      <c r="GMQ367" s="320"/>
      <c r="GMR367" s="320"/>
      <c r="GMS367" s="320"/>
      <c r="GMT367" s="320"/>
      <c r="GMU367" s="320"/>
      <c r="GMV367" s="320"/>
      <c r="GMW367" s="320"/>
      <c r="GMX367" s="320"/>
      <c r="GMY367" s="320"/>
      <c r="GMZ367" s="320"/>
      <c r="GNA367" s="320"/>
      <c r="GNB367" s="320"/>
      <c r="GNC367" s="320"/>
      <c r="GND367" s="320"/>
      <c r="GNE367" s="320"/>
      <c r="GNF367" s="320"/>
      <c r="GNG367" s="320"/>
      <c r="GNH367" s="320"/>
      <c r="GNI367" s="320"/>
      <c r="GNJ367" s="320"/>
      <c r="GNK367" s="320"/>
      <c r="GNL367" s="320"/>
      <c r="GNM367" s="320"/>
      <c r="GNN367" s="320"/>
      <c r="GNO367" s="320"/>
      <c r="GNP367" s="320"/>
      <c r="GNQ367" s="320"/>
      <c r="GNR367" s="320"/>
      <c r="GNS367" s="320"/>
      <c r="GNT367" s="320"/>
      <c r="GNU367" s="320"/>
      <c r="GNV367" s="320"/>
      <c r="GNW367" s="320"/>
      <c r="GNX367" s="320"/>
      <c r="GNY367" s="320"/>
      <c r="GNZ367" s="320"/>
      <c r="GOA367" s="320"/>
      <c r="GOB367" s="320"/>
      <c r="GOC367" s="320"/>
      <c r="GOD367" s="320"/>
      <c r="GOE367" s="320"/>
      <c r="GOF367" s="320"/>
      <c r="GOG367" s="320"/>
      <c r="GOH367" s="320"/>
      <c r="GOI367" s="320"/>
      <c r="GOJ367" s="320"/>
      <c r="GOK367" s="320"/>
      <c r="GOL367" s="320"/>
      <c r="GOM367" s="320"/>
      <c r="GON367" s="320"/>
      <c r="GOO367" s="320"/>
      <c r="GOP367" s="320"/>
      <c r="GOQ367" s="320"/>
      <c r="GOR367" s="320"/>
      <c r="GOS367" s="320"/>
      <c r="GOT367" s="320"/>
      <c r="GOU367" s="320"/>
      <c r="GOV367" s="320"/>
      <c r="GOW367" s="320"/>
      <c r="GOX367" s="320"/>
      <c r="GOY367" s="320"/>
      <c r="GOZ367" s="320"/>
      <c r="GPA367" s="320"/>
      <c r="GPB367" s="320"/>
      <c r="GPC367" s="320"/>
      <c r="GPD367" s="320"/>
      <c r="GPE367" s="320"/>
      <c r="GPF367" s="320"/>
      <c r="GPG367" s="320"/>
      <c r="GPH367" s="320"/>
      <c r="GPI367" s="320"/>
      <c r="GPJ367" s="320"/>
      <c r="GPK367" s="320"/>
      <c r="GPL367" s="320"/>
      <c r="GPM367" s="320"/>
      <c r="GPN367" s="320"/>
      <c r="GPO367" s="320"/>
      <c r="GPP367" s="320"/>
      <c r="GPQ367" s="320"/>
      <c r="GPR367" s="320"/>
      <c r="GPS367" s="320"/>
      <c r="GPT367" s="320"/>
      <c r="GPU367" s="320"/>
      <c r="GPV367" s="320"/>
      <c r="GPW367" s="320"/>
      <c r="GPX367" s="320"/>
      <c r="GPY367" s="320"/>
      <c r="GPZ367" s="320"/>
      <c r="GQA367" s="320"/>
      <c r="GQB367" s="320"/>
      <c r="GQC367" s="320"/>
      <c r="GQD367" s="320"/>
      <c r="GQE367" s="320"/>
      <c r="GQF367" s="320"/>
      <c r="GQG367" s="320"/>
      <c r="GQH367" s="320"/>
      <c r="GQI367" s="320"/>
      <c r="GQJ367" s="320"/>
      <c r="GQK367" s="320"/>
      <c r="GQL367" s="320"/>
      <c r="GQM367" s="320"/>
      <c r="GQN367" s="320"/>
      <c r="GQO367" s="320"/>
      <c r="GQP367" s="320"/>
      <c r="GQQ367" s="320"/>
      <c r="GQR367" s="320"/>
      <c r="GQS367" s="320"/>
      <c r="GQT367" s="320"/>
      <c r="GQU367" s="320"/>
      <c r="GQV367" s="320"/>
      <c r="GQW367" s="320"/>
      <c r="GQX367" s="320"/>
      <c r="GQY367" s="320"/>
      <c r="GQZ367" s="320"/>
      <c r="GRA367" s="320"/>
      <c r="GRB367" s="320"/>
      <c r="GRC367" s="320"/>
      <c r="GRD367" s="320"/>
      <c r="GRE367" s="320"/>
      <c r="GRF367" s="320"/>
      <c r="GRG367" s="320"/>
      <c r="GRH367" s="320"/>
      <c r="GRI367" s="320"/>
      <c r="GRJ367" s="320"/>
      <c r="GRK367" s="320"/>
      <c r="GRL367" s="320"/>
      <c r="GRM367" s="320"/>
      <c r="GRN367" s="320"/>
      <c r="GRO367" s="320"/>
      <c r="GRP367" s="320"/>
      <c r="GRQ367" s="320"/>
      <c r="GRR367" s="320"/>
      <c r="GRS367" s="320"/>
      <c r="GRT367" s="320"/>
      <c r="GRU367" s="320"/>
      <c r="GRV367" s="320"/>
      <c r="GRW367" s="320"/>
      <c r="GRX367" s="320"/>
      <c r="GRY367" s="320"/>
      <c r="GRZ367" s="320"/>
      <c r="GSA367" s="320"/>
      <c r="GSB367" s="320"/>
      <c r="GSC367" s="320"/>
      <c r="GSD367" s="320"/>
      <c r="GSE367" s="320"/>
      <c r="GSF367" s="320"/>
      <c r="GSG367" s="320"/>
      <c r="GSH367" s="320"/>
      <c r="GSI367" s="320"/>
      <c r="GSJ367" s="320"/>
      <c r="GSK367" s="320"/>
      <c r="GSL367" s="320"/>
      <c r="GSM367" s="320"/>
      <c r="GSN367" s="320"/>
      <c r="GSO367" s="320"/>
      <c r="GSP367" s="320"/>
      <c r="GSQ367" s="320"/>
      <c r="GSR367" s="320"/>
      <c r="GSS367" s="320"/>
      <c r="GST367" s="320"/>
      <c r="GSU367" s="320"/>
      <c r="GSV367" s="320"/>
      <c r="GSW367" s="320"/>
      <c r="GSX367" s="320"/>
      <c r="GSY367" s="320"/>
      <c r="GSZ367" s="320"/>
      <c r="GTA367" s="320"/>
      <c r="GTB367" s="320"/>
      <c r="GTC367" s="320"/>
      <c r="GTD367" s="320"/>
      <c r="GTE367" s="320"/>
      <c r="GTF367" s="320"/>
      <c r="GTG367" s="320"/>
      <c r="GTH367" s="320"/>
      <c r="GTI367" s="320"/>
      <c r="GTJ367" s="320"/>
      <c r="GTK367" s="320"/>
      <c r="GTL367" s="320"/>
      <c r="GTM367" s="320"/>
      <c r="GTN367" s="320"/>
      <c r="GTO367" s="320"/>
      <c r="GTP367" s="320"/>
      <c r="GTQ367" s="320"/>
      <c r="GTR367" s="320"/>
      <c r="GTS367" s="320"/>
      <c r="GTT367" s="320"/>
      <c r="GTU367" s="320"/>
      <c r="GTV367" s="320"/>
      <c r="GTW367" s="320"/>
      <c r="GTX367" s="320"/>
      <c r="GTY367" s="320"/>
      <c r="GTZ367" s="320"/>
      <c r="GUA367" s="320"/>
      <c r="GUB367" s="320"/>
      <c r="GUC367" s="320"/>
      <c r="GUD367" s="320"/>
      <c r="GUE367" s="320"/>
      <c r="GUF367" s="320"/>
      <c r="GUG367" s="320"/>
      <c r="GUH367" s="320"/>
      <c r="GUI367" s="320"/>
      <c r="GUJ367" s="320"/>
      <c r="GUK367" s="320"/>
      <c r="GUL367" s="320"/>
      <c r="GUM367" s="320"/>
      <c r="GUN367" s="320"/>
      <c r="GUO367" s="320"/>
      <c r="GUP367" s="320"/>
      <c r="GUQ367" s="320"/>
      <c r="GUR367" s="320"/>
      <c r="GUS367" s="320"/>
      <c r="GUT367" s="320"/>
      <c r="GUU367" s="320"/>
      <c r="GUV367" s="320"/>
      <c r="GUW367" s="320"/>
      <c r="GUX367" s="320"/>
      <c r="GUY367" s="320"/>
      <c r="GUZ367" s="320"/>
      <c r="GVA367" s="320"/>
      <c r="GVB367" s="320"/>
      <c r="GVC367" s="320"/>
      <c r="GVD367" s="320"/>
      <c r="GVE367" s="320"/>
      <c r="GVF367" s="320"/>
      <c r="GVG367" s="320"/>
      <c r="GVH367" s="320"/>
      <c r="GVI367" s="320"/>
      <c r="GVJ367" s="320"/>
      <c r="GVK367" s="320"/>
      <c r="GVL367" s="320"/>
      <c r="GVM367" s="320"/>
      <c r="GVN367" s="320"/>
      <c r="GVO367" s="320"/>
      <c r="GVP367" s="320"/>
      <c r="GVQ367" s="320"/>
      <c r="GVR367" s="320"/>
      <c r="GVS367" s="320"/>
      <c r="GVT367" s="320"/>
      <c r="GVU367" s="320"/>
      <c r="GVV367" s="320"/>
      <c r="GVW367" s="320"/>
      <c r="GVX367" s="320"/>
      <c r="GVY367" s="320"/>
      <c r="GVZ367" s="320"/>
      <c r="GWA367" s="320"/>
      <c r="GWB367" s="320"/>
      <c r="GWC367" s="320"/>
      <c r="GWD367" s="320"/>
      <c r="GWE367" s="320"/>
      <c r="GWF367" s="320"/>
      <c r="GWG367" s="320"/>
      <c r="GWH367" s="320"/>
      <c r="GWI367" s="320"/>
      <c r="GWJ367" s="320"/>
      <c r="GWK367" s="320"/>
      <c r="GWL367" s="320"/>
      <c r="GWM367" s="320"/>
      <c r="GWN367" s="320"/>
      <c r="GWO367" s="320"/>
      <c r="GWP367" s="320"/>
      <c r="GWQ367" s="320"/>
      <c r="GWR367" s="320"/>
      <c r="GWS367" s="320"/>
      <c r="GWT367" s="320"/>
      <c r="GWU367" s="320"/>
      <c r="GWV367" s="320"/>
      <c r="GWW367" s="320"/>
      <c r="GWX367" s="320"/>
      <c r="GWY367" s="320"/>
      <c r="GWZ367" s="320"/>
      <c r="GXA367" s="320"/>
      <c r="GXB367" s="320"/>
      <c r="GXC367" s="320"/>
      <c r="GXD367" s="320"/>
      <c r="GXE367" s="320"/>
      <c r="GXF367" s="320"/>
      <c r="GXG367" s="320"/>
      <c r="GXH367" s="320"/>
      <c r="GXI367" s="320"/>
      <c r="GXJ367" s="320"/>
      <c r="GXK367" s="320"/>
      <c r="GXL367" s="320"/>
      <c r="GXM367" s="320"/>
      <c r="GXN367" s="320"/>
      <c r="GXO367" s="320"/>
      <c r="GXP367" s="320"/>
      <c r="GXQ367" s="320"/>
      <c r="GXR367" s="320"/>
      <c r="GXS367" s="320"/>
      <c r="GXT367" s="320"/>
      <c r="GXU367" s="320"/>
      <c r="GXV367" s="320"/>
      <c r="GXW367" s="320"/>
      <c r="GXX367" s="320"/>
      <c r="GXY367" s="320"/>
      <c r="GXZ367" s="320"/>
      <c r="GYA367" s="320"/>
      <c r="GYB367" s="320"/>
      <c r="GYC367" s="320"/>
      <c r="GYD367" s="320"/>
      <c r="GYE367" s="320"/>
      <c r="GYF367" s="320"/>
      <c r="GYG367" s="320"/>
      <c r="GYH367" s="320"/>
      <c r="GYI367" s="320"/>
      <c r="GYJ367" s="320"/>
      <c r="GYK367" s="320"/>
      <c r="GYL367" s="320"/>
      <c r="GYM367" s="320"/>
      <c r="GYN367" s="320"/>
      <c r="GYO367" s="320"/>
      <c r="GYP367" s="320"/>
      <c r="GYQ367" s="320"/>
      <c r="GYR367" s="320"/>
      <c r="GYS367" s="320"/>
      <c r="GYT367" s="320"/>
      <c r="GYU367" s="320"/>
      <c r="GYV367" s="320"/>
      <c r="GYW367" s="320"/>
      <c r="GYX367" s="320"/>
      <c r="GYY367" s="320"/>
      <c r="GYZ367" s="320"/>
      <c r="GZA367" s="320"/>
      <c r="GZB367" s="320"/>
      <c r="GZC367" s="320"/>
      <c r="GZD367" s="320"/>
      <c r="GZE367" s="320"/>
      <c r="GZF367" s="320"/>
      <c r="GZG367" s="320"/>
      <c r="GZH367" s="320"/>
      <c r="GZI367" s="320"/>
      <c r="GZJ367" s="320"/>
      <c r="GZK367" s="320"/>
      <c r="GZL367" s="320"/>
      <c r="GZM367" s="320"/>
      <c r="GZN367" s="320"/>
      <c r="GZO367" s="320"/>
      <c r="GZP367" s="320"/>
      <c r="GZQ367" s="320"/>
      <c r="GZR367" s="320"/>
      <c r="GZS367" s="320"/>
      <c r="GZT367" s="320"/>
      <c r="GZU367" s="320"/>
      <c r="GZV367" s="320"/>
      <c r="GZW367" s="320"/>
      <c r="GZX367" s="320"/>
      <c r="GZY367" s="320"/>
      <c r="GZZ367" s="320"/>
      <c r="HAA367" s="320"/>
      <c r="HAB367" s="320"/>
      <c r="HAC367" s="320"/>
      <c r="HAD367" s="320"/>
      <c r="HAE367" s="320"/>
      <c r="HAF367" s="320"/>
      <c r="HAG367" s="320"/>
      <c r="HAH367" s="320"/>
      <c r="HAI367" s="320"/>
      <c r="HAJ367" s="320"/>
      <c r="HAK367" s="320"/>
      <c r="HAL367" s="320"/>
      <c r="HAM367" s="320"/>
      <c r="HAN367" s="320"/>
      <c r="HAO367" s="320"/>
      <c r="HAP367" s="320"/>
      <c r="HAQ367" s="320"/>
      <c r="HAR367" s="320"/>
      <c r="HAS367" s="320"/>
      <c r="HAT367" s="320"/>
      <c r="HAU367" s="320"/>
      <c r="HAV367" s="320"/>
      <c r="HAW367" s="320"/>
      <c r="HAX367" s="320"/>
      <c r="HAY367" s="320"/>
      <c r="HAZ367" s="320"/>
      <c r="HBA367" s="320"/>
      <c r="HBB367" s="320"/>
      <c r="HBC367" s="320"/>
      <c r="HBD367" s="320"/>
      <c r="HBE367" s="320"/>
      <c r="HBF367" s="320"/>
      <c r="HBG367" s="320"/>
      <c r="HBH367" s="320"/>
      <c r="HBI367" s="320"/>
      <c r="HBJ367" s="320"/>
      <c r="HBK367" s="320"/>
      <c r="HBL367" s="320"/>
      <c r="HBM367" s="320"/>
      <c r="HBN367" s="320"/>
      <c r="HBO367" s="320"/>
      <c r="HBP367" s="320"/>
      <c r="HBQ367" s="320"/>
      <c r="HBR367" s="320"/>
      <c r="HBS367" s="320"/>
      <c r="HBT367" s="320"/>
      <c r="HBU367" s="320"/>
      <c r="HBV367" s="320"/>
      <c r="HBW367" s="320"/>
      <c r="HBX367" s="320"/>
      <c r="HBY367" s="320"/>
      <c r="HBZ367" s="320"/>
      <c r="HCA367" s="320"/>
      <c r="HCB367" s="320"/>
      <c r="HCC367" s="320"/>
      <c r="HCD367" s="320"/>
      <c r="HCE367" s="320"/>
      <c r="HCF367" s="320"/>
      <c r="HCG367" s="320"/>
      <c r="HCH367" s="320"/>
      <c r="HCI367" s="320"/>
      <c r="HCJ367" s="320"/>
      <c r="HCK367" s="320"/>
      <c r="HCL367" s="320"/>
      <c r="HCM367" s="320"/>
      <c r="HCN367" s="320"/>
      <c r="HCO367" s="320"/>
      <c r="HCP367" s="320"/>
      <c r="HCQ367" s="320"/>
      <c r="HCR367" s="320"/>
      <c r="HCS367" s="320"/>
      <c r="HCT367" s="320"/>
      <c r="HCU367" s="320"/>
      <c r="HCV367" s="320"/>
      <c r="HCW367" s="320"/>
      <c r="HCX367" s="320"/>
      <c r="HCY367" s="320"/>
      <c r="HCZ367" s="320"/>
      <c r="HDA367" s="320"/>
      <c r="HDB367" s="320"/>
      <c r="HDC367" s="320"/>
      <c r="HDD367" s="320"/>
      <c r="HDE367" s="320"/>
      <c r="HDF367" s="320"/>
      <c r="HDG367" s="320"/>
      <c r="HDH367" s="320"/>
      <c r="HDI367" s="320"/>
      <c r="HDJ367" s="320"/>
      <c r="HDK367" s="320"/>
      <c r="HDL367" s="320"/>
      <c r="HDM367" s="320"/>
      <c r="HDN367" s="320"/>
      <c r="HDO367" s="320"/>
      <c r="HDP367" s="320"/>
      <c r="HDQ367" s="320"/>
      <c r="HDR367" s="320"/>
      <c r="HDS367" s="320"/>
      <c r="HDT367" s="320"/>
      <c r="HDU367" s="320"/>
      <c r="HDV367" s="320"/>
      <c r="HDW367" s="320"/>
      <c r="HDX367" s="320"/>
      <c r="HDY367" s="320"/>
      <c r="HDZ367" s="320"/>
      <c r="HEA367" s="320"/>
      <c r="HEB367" s="320"/>
      <c r="HEC367" s="320"/>
      <c r="HED367" s="320"/>
      <c r="HEE367" s="320"/>
      <c r="HEF367" s="320"/>
      <c r="HEG367" s="320"/>
      <c r="HEH367" s="320"/>
      <c r="HEI367" s="320"/>
      <c r="HEJ367" s="320"/>
      <c r="HEK367" s="320"/>
      <c r="HEL367" s="320"/>
      <c r="HEM367" s="320"/>
      <c r="HEN367" s="320"/>
      <c r="HEO367" s="320"/>
      <c r="HEP367" s="320"/>
      <c r="HEQ367" s="320"/>
      <c r="HER367" s="320"/>
      <c r="HES367" s="320"/>
      <c r="HET367" s="320"/>
      <c r="HEU367" s="320"/>
      <c r="HEV367" s="320"/>
      <c r="HEW367" s="320"/>
      <c r="HEX367" s="320"/>
      <c r="HEY367" s="320"/>
      <c r="HEZ367" s="320"/>
      <c r="HFA367" s="320"/>
      <c r="HFB367" s="320"/>
      <c r="HFC367" s="320"/>
      <c r="HFD367" s="320"/>
      <c r="HFE367" s="320"/>
      <c r="HFF367" s="320"/>
      <c r="HFG367" s="320"/>
      <c r="HFH367" s="320"/>
      <c r="HFI367" s="320"/>
      <c r="HFJ367" s="320"/>
      <c r="HFK367" s="320"/>
      <c r="HFL367" s="320"/>
      <c r="HFM367" s="320"/>
      <c r="HFN367" s="320"/>
      <c r="HFO367" s="320"/>
      <c r="HFP367" s="320"/>
      <c r="HFQ367" s="320"/>
      <c r="HFR367" s="320"/>
      <c r="HFS367" s="320"/>
      <c r="HFT367" s="320"/>
      <c r="HFU367" s="320"/>
      <c r="HFV367" s="320"/>
      <c r="HFW367" s="320"/>
      <c r="HFX367" s="320"/>
      <c r="HFY367" s="320"/>
      <c r="HFZ367" s="320"/>
      <c r="HGA367" s="320"/>
      <c r="HGB367" s="320"/>
      <c r="HGC367" s="320"/>
      <c r="HGD367" s="320"/>
      <c r="HGE367" s="320"/>
      <c r="HGF367" s="320"/>
      <c r="HGG367" s="320"/>
      <c r="HGH367" s="320"/>
      <c r="HGI367" s="320"/>
      <c r="HGJ367" s="320"/>
      <c r="HGK367" s="320"/>
      <c r="HGL367" s="320"/>
      <c r="HGM367" s="320"/>
      <c r="HGN367" s="320"/>
      <c r="HGO367" s="320"/>
      <c r="HGP367" s="320"/>
      <c r="HGQ367" s="320"/>
      <c r="HGR367" s="320"/>
      <c r="HGS367" s="320"/>
      <c r="HGT367" s="320"/>
      <c r="HGU367" s="320"/>
      <c r="HGV367" s="320"/>
      <c r="HGW367" s="320"/>
      <c r="HGX367" s="320"/>
      <c r="HGY367" s="320"/>
      <c r="HGZ367" s="320"/>
      <c r="HHA367" s="320"/>
      <c r="HHB367" s="320"/>
      <c r="HHC367" s="320"/>
      <c r="HHD367" s="320"/>
      <c r="HHE367" s="320"/>
      <c r="HHF367" s="320"/>
      <c r="HHG367" s="320"/>
      <c r="HHH367" s="320"/>
      <c r="HHI367" s="320"/>
      <c r="HHJ367" s="320"/>
      <c r="HHK367" s="320"/>
      <c r="HHL367" s="320"/>
      <c r="HHM367" s="320"/>
      <c r="HHN367" s="320"/>
      <c r="HHO367" s="320"/>
      <c r="HHP367" s="320"/>
      <c r="HHQ367" s="320"/>
      <c r="HHR367" s="320"/>
      <c r="HHS367" s="320"/>
      <c r="HHT367" s="320"/>
      <c r="HHU367" s="320"/>
      <c r="HHV367" s="320"/>
      <c r="HHW367" s="320"/>
      <c r="HHX367" s="320"/>
      <c r="HHY367" s="320"/>
      <c r="HHZ367" s="320"/>
      <c r="HIA367" s="320"/>
      <c r="HIB367" s="320"/>
      <c r="HIC367" s="320"/>
      <c r="HID367" s="320"/>
      <c r="HIE367" s="320"/>
      <c r="HIF367" s="320"/>
      <c r="HIG367" s="320"/>
      <c r="HIH367" s="320"/>
      <c r="HII367" s="320"/>
      <c r="HIJ367" s="320"/>
      <c r="HIK367" s="320"/>
      <c r="HIL367" s="320"/>
      <c r="HIM367" s="320"/>
      <c r="HIN367" s="320"/>
      <c r="HIO367" s="320"/>
      <c r="HIP367" s="320"/>
      <c r="HIQ367" s="320"/>
      <c r="HIR367" s="320"/>
      <c r="HIS367" s="320"/>
      <c r="HIT367" s="320"/>
      <c r="HIU367" s="320"/>
      <c r="HIV367" s="320"/>
      <c r="HIW367" s="320"/>
      <c r="HIX367" s="320"/>
      <c r="HIY367" s="320"/>
      <c r="HIZ367" s="320"/>
      <c r="HJA367" s="320"/>
      <c r="HJB367" s="320"/>
      <c r="HJC367" s="320"/>
      <c r="HJD367" s="320"/>
      <c r="HJE367" s="320"/>
      <c r="HJF367" s="320"/>
      <c r="HJG367" s="320"/>
      <c r="HJH367" s="320"/>
      <c r="HJI367" s="320"/>
      <c r="HJJ367" s="320"/>
      <c r="HJK367" s="320"/>
      <c r="HJL367" s="320"/>
      <c r="HJM367" s="320"/>
      <c r="HJN367" s="320"/>
      <c r="HJO367" s="320"/>
      <c r="HJP367" s="320"/>
      <c r="HJQ367" s="320"/>
      <c r="HJR367" s="320"/>
      <c r="HJS367" s="320"/>
      <c r="HJT367" s="320"/>
      <c r="HJU367" s="320"/>
      <c r="HJV367" s="320"/>
      <c r="HJW367" s="320"/>
      <c r="HJX367" s="320"/>
      <c r="HJY367" s="320"/>
      <c r="HJZ367" s="320"/>
      <c r="HKA367" s="320"/>
      <c r="HKB367" s="320"/>
      <c r="HKC367" s="320"/>
      <c r="HKD367" s="320"/>
      <c r="HKE367" s="320"/>
      <c r="HKF367" s="320"/>
      <c r="HKG367" s="320"/>
      <c r="HKH367" s="320"/>
      <c r="HKI367" s="320"/>
      <c r="HKJ367" s="320"/>
      <c r="HKK367" s="320"/>
      <c r="HKL367" s="320"/>
      <c r="HKM367" s="320"/>
      <c r="HKN367" s="320"/>
      <c r="HKO367" s="320"/>
      <c r="HKP367" s="320"/>
      <c r="HKQ367" s="320"/>
      <c r="HKR367" s="320"/>
      <c r="HKS367" s="320"/>
      <c r="HKT367" s="320"/>
      <c r="HKU367" s="320"/>
      <c r="HKV367" s="320"/>
      <c r="HKW367" s="320"/>
      <c r="HKX367" s="320"/>
      <c r="HKY367" s="320"/>
      <c r="HKZ367" s="320"/>
      <c r="HLA367" s="320"/>
      <c r="HLB367" s="320"/>
      <c r="HLC367" s="320"/>
      <c r="HLD367" s="320"/>
      <c r="HLE367" s="320"/>
      <c r="HLF367" s="320"/>
      <c r="HLG367" s="320"/>
      <c r="HLH367" s="320"/>
      <c r="HLI367" s="320"/>
      <c r="HLJ367" s="320"/>
      <c r="HLK367" s="320"/>
      <c r="HLL367" s="320"/>
      <c r="HLM367" s="320"/>
      <c r="HLN367" s="320"/>
      <c r="HLO367" s="320"/>
      <c r="HLP367" s="320"/>
      <c r="HLQ367" s="320"/>
      <c r="HLR367" s="320"/>
      <c r="HLS367" s="320"/>
      <c r="HLT367" s="320"/>
      <c r="HLU367" s="320"/>
      <c r="HLV367" s="320"/>
      <c r="HLW367" s="320"/>
      <c r="HLX367" s="320"/>
      <c r="HLY367" s="320"/>
      <c r="HLZ367" s="320"/>
      <c r="HMA367" s="320"/>
      <c r="HMB367" s="320"/>
      <c r="HMC367" s="320"/>
      <c r="HMD367" s="320"/>
      <c r="HME367" s="320"/>
      <c r="HMF367" s="320"/>
      <c r="HMG367" s="320"/>
      <c r="HMH367" s="320"/>
      <c r="HMI367" s="320"/>
      <c r="HMJ367" s="320"/>
      <c r="HMK367" s="320"/>
      <c r="HML367" s="320"/>
      <c r="HMM367" s="320"/>
      <c r="HMN367" s="320"/>
      <c r="HMO367" s="320"/>
      <c r="HMP367" s="320"/>
      <c r="HMQ367" s="320"/>
      <c r="HMR367" s="320"/>
      <c r="HMS367" s="320"/>
      <c r="HMT367" s="320"/>
      <c r="HMU367" s="320"/>
      <c r="HMV367" s="320"/>
      <c r="HMW367" s="320"/>
      <c r="HMX367" s="320"/>
      <c r="HMY367" s="320"/>
      <c r="HMZ367" s="320"/>
      <c r="HNA367" s="320"/>
      <c r="HNB367" s="320"/>
      <c r="HNC367" s="320"/>
      <c r="HND367" s="320"/>
      <c r="HNE367" s="320"/>
      <c r="HNF367" s="320"/>
      <c r="HNG367" s="320"/>
      <c r="HNH367" s="320"/>
      <c r="HNI367" s="320"/>
      <c r="HNJ367" s="320"/>
      <c r="HNK367" s="320"/>
      <c r="HNL367" s="320"/>
      <c r="HNM367" s="320"/>
      <c r="HNN367" s="320"/>
      <c r="HNO367" s="320"/>
      <c r="HNP367" s="320"/>
      <c r="HNQ367" s="320"/>
      <c r="HNR367" s="320"/>
      <c r="HNS367" s="320"/>
      <c r="HNT367" s="320"/>
      <c r="HNU367" s="320"/>
      <c r="HNV367" s="320"/>
      <c r="HNW367" s="320"/>
      <c r="HNX367" s="320"/>
      <c r="HNY367" s="320"/>
      <c r="HNZ367" s="320"/>
      <c r="HOA367" s="320"/>
      <c r="HOB367" s="320"/>
      <c r="HOC367" s="320"/>
      <c r="HOD367" s="320"/>
      <c r="HOE367" s="320"/>
      <c r="HOF367" s="320"/>
      <c r="HOG367" s="320"/>
      <c r="HOH367" s="320"/>
      <c r="HOI367" s="320"/>
      <c r="HOJ367" s="320"/>
      <c r="HOK367" s="320"/>
      <c r="HOL367" s="320"/>
      <c r="HOM367" s="320"/>
      <c r="HON367" s="320"/>
      <c r="HOO367" s="320"/>
      <c r="HOP367" s="320"/>
      <c r="HOQ367" s="320"/>
      <c r="HOR367" s="320"/>
      <c r="HOS367" s="320"/>
      <c r="HOT367" s="320"/>
      <c r="HOU367" s="320"/>
      <c r="HOV367" s="320"/>
      <c r="HOW367" s="320"/>
      <c r="HOX367" s="320"/>
      <c r="HOY367" s="320"/>
      <c r="HOZ367" s="320"/>
      <c r="HPA367" s="320"/>
      <c r="HPB367" s="320"/>
      <c r="HPC367" s="320"/>
      <c r="HPD367" s="320"/>
      <c r="HPE367" s="320"/>
      <c r="HPF367" s="320"/>
      <c r="HPG367" s="320"/>
      <c r="HPH367" s="320"/>
      <c r="HPI367" s="320"/>
      <c r="HPJ367" s="320"/>
      <c r="HPK367" s="320"/>
      <c r="HPL367" s="320"/>
      <c r="HPM367" s="320"/>
      <c r="HPN367" s="320"/>
      <c r="HPO367" s="320"/>
      <c r="HPP367" s="320"/>
      <c r="HPQ367" s="320"/>
      <c r="HPR367" s="320"/>
      <c r="HPS367" s="320"/>
      <c r="HPT367" s="320"/>
      <c r="HPU367" s="320"/>
      <c r="HPV367" s="320"/>
      <c r="HPW367" s="320"/>
      <c r="HPX367" s="320"/>
      <c r="HPY367" s="320"/>
      <c r="HPZ367" s="320"/>
      <c r="HQA367" s="320"/>
      <c r="HQB367" s="320"/>
      <c r="HQC367" s="320"/>
      <c r="HQD367" s="320"/>
      <c r="HQE367" s="320"/>
      <c r="HQF367" s="320"/>
      <c r="HQG367" s="320"/>
      <c r="HQH367" s="320"/>
      <c r="HQI367" s="320"/>
      <c r="HQJ367" s="320"/>
      <c r="HQK367" s="320"/>
      <c r="HQL367" s="320"/>
      <c r="HQM367" s="320"/>
      <c r="HQN367" s="320"/>
      <c r="HQO367" s="320"/>
      <c r="HQP367" s="320"/>
      <c r="HQQ367" s="320"/>
      <c r="HQR367" s="320"/>
      <c r="HQS367" s="320"/>
      <c r="HQT367" s="320"/>
      <c r="HQU367" s="320"/>
      <c r="HQV367" s="320"/>
      <c r="HQW367" s="320"/>
      <c r="HQX367" s="320"/>
      <c r="HQY367" s="320"/>
      <c r="HQZ367" s="320"/>
      <c r="HRA367" s="320"/>
      <c r="HRB367" s="320"/>
      <c r="HRC367" s="320"/>
      <c r="HRD367" s="320"/>
      <c r="HRE367" s="320"/>
      <c r="HRF367" s="320"/>
      <c r="HRG367" s="320"/>
      <c r="HRH367" s="320"/>
      <c r="HRI367" s="320"/>
      <c r="HRJ367" s="320"/>
      <c r="HRK367" s="320"/>
      <c r="HRL367" s="320"/>
      <c r="HRM367" s="320"/>
      <c r="HRN367" s="320"/>
      <c r="HRO367" s="320"/>
      <c r="HRP367" s="320"/>
      <c r="HRQ367" s="320"/>
      <c r="HRR367" s="320"/>
      <c r="HRS367" s="320"/>
      <c r="HRT367" s="320"/>
      <c r="HRU367" s="320"/>
      <c r="HRV367" s="320"/>
      <c r="HRW367" s="320"/>
      <c r="HRX367" s="320"/>
      <c r="HRY367" s="320"/>
      <c r="HRZ367" s="320"/>
      <c r="HSA367" s="320"/>
      <c r="HSB367" s="320"/>
      <c r="HSC367" s="320"/>
      <c r="HSD367" s="320"/>
      <c r="HSE367" s="320"/>
      <c r="HSF367" s="320"/>
      <c r="HSG367" s="320"/>
      <c r="HSH367" s="320"/>
      <c r="HSI367" s="320"/>
      <c r="HSJ367" s="320"/>
      <c r="HSK367" s="320"/>
      <c r="HSL367" s="320"/>
      <c r="HSM367" s="320"/>
      <c r="HSN367" s="320"/>
      <c r="HSO367" s="320"/>
      <c r="HSP367" s="320"/>
      <c r="HSQ367" s="320"/>
      <c r="HSR367" s="320"/>
      <c r="HSS367" s="320"/>
      <c r="HST367" s="320"/>
      <c r="HSU367" s="320"/>
      <c r="HSV367" s="320"/>
      <c r="HSW367" s="320"/>
      <c r="HSX367" s="320"/>
      <c r="HSY367" s="320"/>
      <c r="HSZ367" s="320"/>
      <c r="HTA367" s="320"/>
      <c r="HTB367" s="320"/>
      <c r="HTC367" s="320"/>
      <c r="HTD367" s="320"/>
      <c r="HTE367" s="320"/>
      <c r="HTF367" s="320"/>
      <c r="HTG367" s="320"/>
      <c r="HTH367" s="320"/>
      <c r="HTI367" s="320"/>
      <c r="HTJ367" s="320"/>
      <c r="HTK367" s="320"/>
      <c r="HTL367" s="320"/>
      <c r="HTM367" s="320"/>
      <c r="HTN367" s="320"/>
      <c r="HTO367" s="320"/>
      <c r="HTP367" s="320"/>
      <c r="HTQ367" s="320"/>
      <c r="HTR367" s="320"/>
      <c r="HTS367" s="320"/>
      <c r="HTT367" s="320"/>
      <c r="HTU367" s="320"/>
      <c r="HTV367" s="320"/>
      <c r="HTW367" s="320"/>
      <c r="HTX367" s="320"/>
      <c r="HTY367" s="320"/>
      <c r="HTZ367" s="320"/>
      <c r="HUA367" s="320"/>
      <c r="HUB367" s="320"/>
      <c r="HUC367" s="320"/>
      <c r="HUD367" s="320"/>
      <c r="HUE367" s="320"/>
      <c r="HUF367" s="320"/>
      <c r="HUG367" s="320"/>
      <c r="HUH367" s="320"/>
      <c r="HUI367" s="320"/>
      <c r="HUJ367" s="320"/>
      <c r="HUK367" s="320"/>
      <c r="HUL367" s="320"/>
      <c r="HUM367" s="320"/>
      <c r="HUN367" s="320"/>
      <c r="HUO367" s="320"/>
      <c r="HUP367" s="320"/>
      <c r="HUQ367" s="320"/>
      <c r="HUR367" s="320"/>
      <c r="HUS367" s="320"/>
      <c r="HUT367" s="320"/>
      <c r="HUU367" s="320"/>
      <c r="HUV367" s="320"/>
      <c r="HUW367" s="320"/>
      <c r="HUX367" s="320"/>
      <c r="HUY367" s="320"/>
      <c r="HUZ367" s="320"/>
      <c r="HVA367" s="320"/>
      <c r="HVB367" s="320"/>
      <c r="HVC367" s="320"/>
      <c r="HVD367" s="320"/>
      <c r="HVE367" s="320"/>
      <c r="HVF367" s="320"/>
      <c r="HVG367" s="320"/>
      <c r="HVH367" s="320"/>
      <c r="HVI367" s="320"/>
      <c r="HVJ367" s="320"/>
      <c r="HVK367" s="320"/>
      <c r="HVL367" s="320"/>
      <c r="HVM367" s="320"/>
      <c r="HVN367" s="320"/>
      <c r="HVO367" s="320"/>
      <c r="HVP367" s="320"/>
      <c r="HVQ367" s="320"/>
      <c r="HVR367" s="320"/>
      <c r="HVS367" s="320"/>
      <c r="HVT367" s="320"/>
      <c r="HVU367" s="320"/>
      <c r="HVV367" s="320"/>
      <c r="HVW367" s="320"/>
      <c r="HVX367" s="320"/>
      <c r="HVY367" s="320"/>
      <c r="HVZ367" s="320"/>
      <c r="HWA367" s="320"/>
      <c r="HWB367" s="320"/>
      <c r="HWC367" s="320"/>
      <c r="HWD367" s="320"/>
      <c r="HWE367" s="320"/>
      <c r="HWF367" s="320"/>
      <c r="HWG367" s="320"/>
      <c r="HWH367" s="320"/>
      <c r="HWI367" s="320"/>
      <c r="HWJ367" s="320"/>
      <c r="HWK367" s="320"/>
      <c r="HWL367" s="320"/>
      <c r="HWM367" s="320"/>
      <c r="HWN367" s="320"/>
      <c r="HWO367" s="320"/>
      <c r="HWP367" s="320"/>
      <c r="HWQ367" s="320"/>
      <c r="HWR367" s="320"/>
      <c r="HWS367" s="320"/>
      <c r="HWT367" s="320"/>
      <c r="HWU367" s="320"/>
      <c r="HWV367" s="320"/>
      <c r="HWW367" s="320"/>
      <c r="HWX367" s="320"/>
      <c r="HWY367" s="320"/>
      <c r="HWZ367" s="320"/>
      <c r="HXA367" s="320"/>
      <c r="HXB367" s="320"/>
      <c r="HXC367" s="320"/>
      <c r="HXD367" s="320"/>
      <c r="HXE367" s="320"/>
      <c r="HXF367" s="320"/>
      <c r="HXG367" s="320"/>
      <c r="HXH367" s="320"/>
      <c r="HXI367" s="320"/>
      <c r="HXJ367" s="320"/>
      <c r="HXK367" s="320"/>
      <c r="HXL367" s="320"/>
      <c r="HXM367" s="320"/>
      <c r="HXN367" s="320"/>
      <c r="HXO367" s="320"/>
      <c r="HXP367" s="320"/>
      <c r="HXQ367" s="320"/>
      <c r="HXR367" s="320"/>
      <c r="HXS367" s="320"/>
      <c r="HXT367" s="320"/>
      <c r="HXU367" s="320"/>
      <c r="HXV367" s="320"/>
      <c r="HXW367" s="320"/>
      <c r="HXX367" s="320"/>
      <c r="HXY367" s="320"/>
      <c r="HXZ367" s="320"/>
      <c r="HYA367" s="320"/>
      <c r="HYB367" s="320"/>
      <c r="HYC367" s="320"/>
      <c r="HYD367" s="320"/>
      <c r="HYE367" s="320"/>
      <c r="HYF367" s="320"/>
      <c r="HYG367" s="320"/>
      <c r="HYH367" s="320"/>
      <c r="HYI367" s="320"/>
      <c r="HYJ367" s="320"/>
      <c r="HYK367" s="320"/>
      <c r="HYL367" s="320"/>
      <c r="HYM367" s="320"/>
      <c r="HYN367" s="320"/>
      <c r="HYO367" s="320"/>
      <c r="HYP367" s="320"/>
      <c r="HYQ367" s="320"/>
      <c r="HYR367" s="320"/>
      <c r="HYS367" s="320"/>
      <c r="HYT367" s="320"/>
      <c r="HYU367" s="320"/>
      <c r="HYV367" s="320"/>
      <c r="HYW367" s="320"/>
      <c r="HYX367" s="320"/>
      <c r="HYY367" s="320"/>
      <c r="HYZ367" s="320"/>
      <c r="HZA367" s="320"/>
      <c r="HZB367" s="320"/>
      <c r="HZC367" s="320"/>
      <c r="HZD367" s="320"/>
      <c r="HZE367" s="320"/>
      <c r="HZF367" s="320"/>
      <c r="HZG367" s="320"/>
      <c r="HZH367" s="320"/>
      <c r="HZI367" s="320"/>
      <c r="HZJ367" s="320"/>
      <c r="HZK367" s="320"/>
      <c r="HZL367" s="320"/>
      <c r="HZM367" s="320"/>
      <c r="HZN367" s="320"/>
      <c r="HZO367" s="320"/>
      <c r="HZP367" s="320"/>
      <c r="HZQ367" s="320"/>
      <c r="HZR367" s="320"/>
      <c r="HZS367" s="320"/>
      <c r="HZT367" s="320"/>
      <c r="HZU367" s="320"/>
      <c r="HZV367" s="320"/>
      <c r="HZW367" s="320"/>
      <c r="HZX367" s="320"/>
      <c r="HZY367" s="320"/>
      <c r="HZZ367" s="320"/>
      <c r="IAA367" s="320"/>
      <c r="IAB367" s="320"/>
      <c r="IAC367" s="320"/>
      <c r="IAD367" s="320"/>
      <c r="IAE367" s="320"/>
      <c r="IAF367" s="320"/>
      <c r="IAG367" s="320"/>
      <c r="IAH367" s="320"/>
      <c r="IAI367" s="320"/>
      <c r="IAJ367" s="320"/>
      <c r="IAK367" s="320"/>
      <c r="IAL367" s="320"/>
      <c r="IAM367" s="320"/>
      <c r="IAN367" s="320"/>
      <c r="IAO367" s="320"/>
      <c r="IAP367" s="320"/>
      <c r="IAQ367" s="320"/>
      <c r="IAR367" s="320"/>
      <c r="IAS367" s="320"/>
      <c r="IAT367" s="320"/>
      <c r="IAU367" s="320"/>
      <c r="IAV367" s="320"/>
      <c r="IAW367" s="320"/>
      <c r="IAX367" s="320"/>
      <c r="IAY367" s="320"/>
      <c r="IAZ367" s="320"/>
      <c r="IBA367" s="320"/>
      <c r="IBB367" s="320"/>
      <c r="IBC367" s="320"/>
      <c r="IBD367" s="320"/>
      <c r="IBE367" s="320"/>
      <c r="IBF367" s="320"/>
      <c r="IBG367" s="320"/>
      <c r="IBH367" s="320"/>
      <c r="IBI367" s="320"/>
      <c r="IBJ367" s="320"/>
      <c r="IBK367" s="320"/>
      <c r="IBL367" s="320"/>
      <c r="IBM367" s="320"/>
      <c r="IBN367" s="320"/>
      <c r="IBO367" s="320"/>
      <c r="IBP367" s="320"/>
      <c r="IBQ367" s="320"/>
      <c r="IBR367" s="320"/>
      <c r="IBS367" s="320"/>
      <c r="IBT367" s="320"/>
      <c r="IBU367" s="320"/>
      <c r="IBV367" s="320"/>
      <c r="IBW367" s="320"/>
      <c r="IBX367" s="320"/>
      <c r="IBY367" s="320"/>
      <c r="IBZ367" s="320"/>
      <c r="ICA367" s="320"/>
      <c r="ICB367" s="320"/>
      <c r="ICC367" s="320"/>
      <c r="ICD367" s="320"/>
      <c r="ICE367" s="320"/>
      <c r="ICF367" s="320"/>
      <c r="ICG367" s="320"/>
      <c r="ICH367" s="320"/>
      <c r="ICI367" s="320"/>
      <c r="ICJ367" s="320"/>
      <c r="ICK367" s="320"/>
      <c r="ICL367" s="320"/>
      <c r="ICM367" s="320"/>
      <c r="ICN367" s="320"/>
      <c r="ICO367" s="320"/>
      <c r="ICP367" s="320"/>
      <c r="ICQ367" s="320"/>
      <c r="ICR367" s="320"/>
      <c r="ICS367" s="320"/>
      <c r="ICT367" s="320"/>
      <c r="ICU367" s="320"/>
      <c r="ICV367" s="320"/>
      <c r="ICW367" s="320"/>
      <c r="ICX367" s="320"/>
      <c r="ICY367" s="320"/>
      <c r="ICZ367" s="320"/>
      <c r="IDA367" s="320"/>
      <c r="IDB367" s="320"/>
      <c r="IDC367" s="320"/>
      <c r="IDD367" s="320"/>
      <c r="IDE367" s="320"/>
      <c r="IDF367" s="320"/>
      <c r="IDG367" s="320"/>
      <c r="IDH367" s="320"/>
      <c r="IDI367" s="320"/>
      <c r="IDJ367" s="320"/>
      <c r="IDK367" s="320"/>
      <c r="IDL367" s="320"/>
      <c r="IDM367" s="320"/>
      <c r="IDN367" s="320"/>
      <c r="IDO367" s="320"/>
      <c r="IDP367" s="320"/>
      <c r="IDQ367" s="320"/>
      <c r="IDR367" s="320"/>
      <c r="IDS367" s="320"/>
      <c r="IDT367" s="320"/>
      <c r="IDU367" s="320"/>
      <c r="IDV367" s="320"/>
      <c r="IDW367" s="320"/>
      <c r="IDX367" s="320"/>
      <c r="IDY367" s="320"/>
      <c r="IDZ367" s="320"/>
      <c r="IEA367" s="320"/>
      <c r="IEB367" s="320"/>
      <c r="IEC367" s="320"/>
      <c r="IED367" s="320"/>
      <c r="IEE367" s="320"/>
      <c r="IEF367" s="320"/>
      <c r="IEG367" s="320"/>
      <c r="IEH367" s="320"/>
      <c r="IEI367" s="320"/>
      <c r="IEJ367" s="320"/>
      <c r="IEK367" s="320"/>
      <c r="IEL367" s="320"/>
      <c r="IEM367" s="320"/>
      <c r="IEN367" s="320"/>
      <c r="IEO367" s="320"/>
      <c r="IEP367" s="320"/>
      <c r="IEQ367" s="320"/>
      <c r="IER367" s="320"/>
      <c r="IES367" s="320"/>
      <c r="IET367" s="320"/>
      <c r="IEU367" s="320"/>
      <c r="IEV367" s="320"/>
      <c r="IEW367" s="320"/>
      <c r="IEX367" s="320"/>
      <c r="IEY367" s="320"/>
      <c r="IEZ367" s="320"/>
      <c r="IFA367" s="320"/>
      <c r="IFB367" s="320"/>
      <c r="IFC367" s="320"/>
      <c r="IFD367" s="320"/>
      <c r="IFE367" s="320"/>
      <c r="IFF367" s="320"/>
      <c r="IFG367" s="320"/>
      <c r="IFH367" s="320"/>
      <c r="IFI367" s="320"/>
      <c r="IFJ367" s="320"/>
      <c r="IFK367" s="320"/>
      <c r="IFL367" s="320"/>
      <c r="IFM367" s="320"/>
      <c r="IFN367" s="320"/>
      <c r="IFO367" s="320"/>
      <c r="IFP367" s="320"/>
      <c r="IFQ367" s="320"/>
      <c r="IFR367" s="320"/>
      <c r="IFS367" s="320"/>
      <c r="IFT367" s="320"/>
      <c r="IFU367" s="320"/>
      <c r="IFV367" s="320"/>
      <c r="IFW367" s="320"/>
      <c r="IFX367" s="320"/>
      <c r="IFY367" s="320"/>
      <c r="IFZ367" s="320"/>
      <c r="IGA367" s="320"/>
      <c r="IGB367" s="320"/>
      <c r="IGC367" s="320"/>
      <c r="IGD367" s="320"/>
      <c r="IGE367" s="320"/>
      <c r="IGF367" s="320"/>
      <c r="IGG367" s="320"/>
      <c r="IGH367" s="320"/>
      <c r="IGI367" s="320"/>
      <c r="IGJ367" s="320"/>
      <c r="IGK367" s="320"/>
      <c r="IGL367" s="320"/>
      <c r="IGM367" s="320"/>
      <c r="IGN367" s="320"/>
      <c r="IGO367" s="320"/>
      <c r="IGP367" s="320"/>
      <c r="IGQ367" s="320"/>
      <c r="IGR367" s="320"/>
      <c r="IGS367" s="320"/>
      <c r="IGT367" s="320"/>
      <c r="IGU367" s="320"/>
      <c r="IGV367" s="320"/>
      <c r="IGW367" s="320"/>
      <c r="IGX367" s="320"/>
      <c r="IGY367" s="320"/>
      <c r="IGZ367" s="320"/>
      <c r="IHA367" s="320"/>
      <c r="IHB367" s="320"/>
      <c r="IHC367" s="320"/>
      <c r="IHD367" s="320"/>
      <c r="IHE367" s="320"/>
      <c r="IHF367" s="320"/>
      <c r="IHG367" s="320"/>
      <c r="IHH367" s="320"/>
      <c r="IHI367" s="320"/>
      <c r="IHJ367" s="320"/>
      <c r="IHK367" s="320"/>
      <c r="IHL367" s="320"/>
      <c r="IHM367" s="320"/>
      <c r="IHN367" s="320"/>
      <c r="IHO367" s="320"/>
      <c r="IHP367" s="320"/>
      <c r="IHQ367" s="320"/>
      <c r="IHR367" s="320"/>
      <c r="IHS367" s="320"/>
      <c r="IHT367" s="320"/>
      <c r="IHU367" s="320"/>
      <c r="IHV367" s="320"/>
      <c r="IHW367" s="320"/>
      <c r="IHX367" s="320"/>
      <c r="IHY367" s="320"/>
      <c r="IHZ367" s="320"/>
      <c r="IIA367" s="320"/>
      <c r="IIB367" s="320"/>
      <c r="IIC367" s="320"/>
      <c r="IID367" s="320"/>
      <c r="IIE367" s="320"/>
      <c r="IIF367" s="320"/>
      <c r="IIG367" s="320"/>
      <c r="IIH367" s="320"/>
      <c r="III367" s="320"/>
      <c r="IIJ367" s="320"/>
      <c r="IIK367" s="320"/>
      <c r="IIL367" s="320"/>
      <c r="IIM367" s="320"/>
      <c r="IIN367" s="320"/>
      <c r="IIO367" s="320"/>
      <c r="IIP367" s="320"/>
      <c r="IIQ367" s="320"/>
      <c r="IIR367" s="320"/>
      <c r="IIS367" s="320"/>
      <c r="IIT367" s="320"/>
      <c r="IIU367" s="320"/>
      <c r="IIV367" s="320"/>
      <c r="IIW367" s="320"/>
      <c r="IIX367" s="320"/>
      <c r="IIY367" s="320"/>
      <c r="IIZ367" s="320"/>
      <c r="IJA367" s="320"/>
      <c r="IJB367" s="320"/>
      <c r="IJC367" s="320"/>
      <c r="IJD367" s="320"/>
      <c r="IJE367" s="320"/>
      <c r="IJF367" s="320"/>
      <c r="IJG367" s="320"/>
      <c r="IJH367" s="320"/>
      <c r="IJI367" s="320"/>
      <c r="IJJ367" s="320"/>
      <c r="IJK367" s="320"/>
      <c r="IJL367" s="320"/>
      <c r="IJM367" s="320"/>
      <c r="IJN367" s="320"/>
      <c r="IJO367" s="320"/>
      <c r="IJP367" s="320"/>
      <c r="IJQ367" s="320"/>
      <c r="IJR367" s="320"/>
      <c r="IJS367" s="320"/>
      <c r="IJT367" s="320"/>
      <c r="IJU367" s="320"/>
      <c r="IJV367" s="320"/>
      <c r="IJW367" s="320"/>
      <c r="IJX367" s="320"/>
      <c r="IJY367" s="320"/>
      <c r="IJZ367" s="320"/>
      <c r="IKA367" s="320"/>
      <c r="IKB367" s="320"/>
      <c r="IKC367" s="320"/>
      <c r="IKD367" s="320"/>
      <c r="IKE367" s="320"/>
      <c r="IKF367" s="320"/>
      <c r="IKG367" s="320"/>
      <c r="IKH367" s="320"/>
      <c r="IKI367" s="320"/>
      <c r="IKJ367" s="320"/>
      <c r="IKK367" s="320"/>
      <c r="IKL367" s="320"/>
      <c r="IKM367" s="320"/>
      <c r="IKN367" s="320"/>
      <c r="IKO367" s="320"/>
      <c r="IKP367" s="320"/>
      <c r="IKQ367" s="320"/>
      <c r="IKR367" s="320"/>
      <c r="IKS367" s="320"/>
      <c r="IKT367" s="320"/>
      <c r="IKU367" s="320"/>
      <c r="IKV367" s="320"/>
      <c r="IKW367" s="320"/>
      <c r="IKX367" s="320"/>
      <c r="IKY367" s="320"/>
      <c r="IKZ367" s="320"/>
      <c r="ILA367" s="320"/>
      <c r="ILB367" s="320"/>
      <c r="ILC367" s="320"/>
      <c r="ILD367" s="320"/>
      <c r="ILE367" s="320"/>
      <c r="ILF367" s="320"/>
      <c r="ILG367" s="320"/>
      <c r="ILH367" s="320"/>
      <c r="ILI367" s="320"/>
      <c r="ILJ367" s="320"/>
      <c r="ILK367" s="320"/>
      <c r="ILL367" s="320"/>
      <c r="ILM367" s="320"/>
      <c r="ILN367" s="320"/>
      <c r="ILO367" s="320"/>
      <c r="ILP367" s="320"/>
      <c r="ILQ367" s="320"/>
      <c r="ILR367" s="320"/>
      <c r="ILS367" s="320"/>
      <c r="ILT367" s="320"/>
      <c r="ILU367" s="320"/>
      <c r="ILV367" s="320"/>
      <c r="ILW367" s="320"/>
      <c r="ILX367" s="320"/>
      <c r="ILY367" s="320"/>
      <c r="ILZ367" s="320"/>
      <c r="IMA367" s="320"/>
      <c r="IMB367" s="320"/>
      <c r="IMC367" s="320"/>
      <c r="IMD367" s="320"/>
      <c r="IME367" s="320"/>
      <c r="IMF367" s="320"/>
      <c r="IMG367" s="320"/>
      <c r="IMH367" s="320"/>
      <c r="IMI367" s="320"/>
      <c r="IMJ367" s="320"/>
      <c r="IMK367" s="320"/>
      <c r="IML367" s="320"/>
      <c r="IMM367" s="320"/>
      <c r="IMN367" s="320"/>
      <c r="IMO367" s="320"/>
      <c r="IMP367" s="320"/>
      <c r="IMQ367" s="320"/>
      <c r="IMR367" s="320"/>
      <c r="IMS367" s="320"/>
      <c r="IMT367" s="320"/>
      <c r="IMU367" s="320"/>
      <c r="IMV367" s="320"/>
      <c r="IMW367" s="320"/>
      <c r="IMX367" s="320"/>
      <c r="IMY367" s="320"/>
      <c r="IMZ367" s="320"/>
      <c r="INA367" s="320"/>
      <c r="INB367" s="320"/>
      <c r="INC367" s="320"/>
      <c r="IND367" s="320"/>
      <c r="INE367" s="320"/>
      <c r="INF367" s="320"/>
      <c r="ING367" s="320"/>
      <c r="INH367" s="320"/>
      <c r="INI367" s="320"/>
      <c r="INJ367" s="320"/>
      <c r="INK367" s="320"/>
      <c r="INL367" s="320"/>
      <c r="INM367" s="320"/>
      <c r="INN367" s="320"/>
      <c r="INO367" s="320"/>
      <c r="INP367" s="320"/>
      <c r="INQ367" s="320"/>
      <c r="INR367" s="320"/>
      <c r="INS367" s="320"/>
      <c r="INT367" s="320"/>
      <c r="INU367" s="320"/>
      <c r="INV367" s="320"/>
      <c r="INW367" s="320"/>
      <c r="INX367" s="320"/>
      <c r="INY367" s="320"/>
      <c r="INZ367" s="320"/>
      <c r="IOA367" s="320"/>
      <c r="IOB367" s="320"/>
      <c r="IOC367" s="320"/>
      <c r="IOD367" s="320"/>
      <c r="IOE367" s="320"/>
      <c r="IOF367" s="320"/>
      <c r="IOG367" s="320"/>
      <c r="IOH367" s="320"/>
      <c r="IOI367" s="320"/>
      <c r="IOJ367" s="320"/>
      <c r="IOK367" s="320"/>
      <c r="IOL367" s="320"/>
      <c r="IOM367" s="320"/>
      <c r="ION367" s="320"/>
      <c r="IOO367" s="320"/>
      <c r="IOP367" s="320"/>
      <c r="IOQ367" s="320"/>
      <c r="IOR367" s="320"/>
      <c r="IOS367" s="320"/>
      <c r="IOT367" s="320"/>
      <c r="IOU367" s="320"/>
      <c r="IOV367" s="320"/>
      <c r="IOW367" s="320"/>
      <c r="IOX367" s="320"/>
      <c r="IOY367" s="320"/>
      <c r="IOZ367" s="320"/>
      <c r="IPA367" s="320"/>
      <c r="IPB367" s="320"/>
      <c r="IPC367" s="320"/>
      <c r="IPD367" s="320"/>
      <c r="IPE367" s="320"/>
      <c r="IPF367" s="320"/>
      <c r="IPG367" s="320"/>
      <c r="IPH367" s="320"/>
      <c r="IPI367" s="320"/>
      <c r="IPJ367" s="320"/>
      <c r="IPK367" s="320"/>
      <c r="IPL367" s="320"/>
      <c r="IPM367" s="320"/>
      <c r="IPN367" s="320"/>
      <c r="IPO367" s="320"/>
      <c r="IPP367" s="320"/>
      <c r="IPQ367" s="320"/>
      <c r="IPR367" s="320"/>
      <c r="IPS367" s="320"/>
      <c r="IPT367" s="320"/>
      <c r="IPU367" s="320"/>
      <c r="IPV367" s="320"/>
      <c r="IPW367" s="320"/>
      <c r="IPX367" s="320"/>
      <c r="IPY367" s="320"/>
      <c r="IPZ367" s="320"/>
      <c r="IQA367" s="320"/>
      <c r="IQB367" s="320"/>
      <c r="IQC367" s="320"/>
      <c r="IQD367" s="320"/>
      <c r="IQE367" s="320"/>
      <c r="IQF367" s="320"/>
      <c r="IQG367" s="320"/>
      <c r="IQH367" s="320"/>
      <c r="IQI367" s="320"/>
      <c r="IQJ367" s="320"/>
      <c r="IQK367" s="320"/>
      <c r="IQL367" s="320"/>
      <c r="IQM367" s="320"/>
      <c r="IQN367" s="320"/>
      <c r="IQO367" s="320"/>
      <c r="IQP367" s="320"/>
      <c r="IQQ367" s="320"/>
      <c r="IQR367" s="320"/>
      <c r="IQS367" s="320"/>
      <c r="IQT367" s="320"/>
      <c r="IQU367" s="320"/>
      <c r="IQV367" s="320"/>
      <c r="IQW367" s="320"/>
      <c r="IQX367" s="320"/>
      <c r="IQY367" s="320"/>
      <c r="IQZ367" s="320"/>
      <c r="IRA367" s="320"/>
      <c r="IRB367" s="320"/>
      <c r="IRC367" s="320"/>
      <c r="IRD367" s="320"/>
      <c r="IRE367" s="320"/>
      <c r="IRF367" s="320"/>
      <c r="IRG367" s="320"/>
      <c r="IRH367" s="320"/>
      <c r="IRI367" s="320"/>
      <c r="IRJ367" s="320"/>
      <c r="IRK367" s="320"/>
      <c r="IRL367" s="320"/>
      <c r="IRM367" s="320"/>
      <c r="IRN367" s="320"/>
      <c r="IRO367" s="320"/>
      <c r="IRP367" s="320"/>
      <c r="IRQ367" s="320"/>
      <c r="IRR367" s="320"/>
      <c r="IRS367" s="320"/>
      <c r="IRT367" s="320"/>
      <c r="IRU367" s="320"/>
      <c r="IRV367" s="320"/>
      <c r="IRW367" s="320"/>
      <c r="IRX367" s="320"/>
      <c r="IRY367" s="320"/>
      <c r="IRZ367" s="320"/>
      <c r="ISA367" s="320"/>
      <c r="ISB367" s="320"/>
      <c r="ISC367" s="320"/>
      <c r="ISD367" s="320"/>
      <c r="ISE367" s="320"/>
      <c r="ISF367" s="320"/>
      <c r="ISG367" s="320"/>
      <c r="ISH367" s="320"/>
      <c r="ISI367" s="320"/>
      <c r="ISJ367" s="320"/>
      <c r="ISK367" s="320"/>
      <c r="ISL367" s="320"/>
      <c r="ISM367" s="320"/>
      <c r="ISN367" s="320"/>
      <c r="ISO367" s="320"/>
      <c r="ISP367" s="320"/>
      <c r="ISQ367" s="320"/>
      <c r="ISR367" s="320"/>
      <c r="ISS367" s="320"/>
      <c r="IST367" s="320"/>
      <c r="ISU367" s="320"/>
      <c r="ISV367" s="320"/>
      <c r="ISW367" s="320"/>
      <c r="ISX367" s="320"/>
      <c r="ISY367" s="320"/>
      <c r="ISZ367" s="320"/>
      <c r="ITA367" s="320"/>
      <c r="ITB367" s="320"/>
      <c r="ITC367" s="320"/>
      <c r="ITD367" s="320"/>
      <c r="ITE367" s="320"/>
      <c r="ITF367" s="320"/>
      <c r="ITG367" s="320"/>
      <c r="ITH367" s="320"/>
      <c r="ITI367" s="320"/>
      <c r="ITJ367" s="320"/>
      <c r="ITK367" s="320"/>
      <c r="ITL367" s="320"/>
      <c r="ITM367" s="320"/>
      <c r="ITN367" s="320"/>
      <c r="ITO367" s="320"/>
      <c r="ITP367" s="320"/>
      <c r="ITQ367" s="320"/>
      <c r="ITR367" s="320"/>
      <c r="ITS367" s="320"/>
      <c r="ITT367" s="320"/>
      <c r="ITU367" s="320"/>
      <c r="ITV367" s="320"/>
      <c r="ITW367" s="320"/>
      <c r="ITX367" s="320"/>
      <c r="ITY367" s="320"/>
      <c r="ITZ367" s="320"/>
      <c r="IUA367" s="320"/>
      <c r="IUB367" s="320"/>
      <c r="IUC367" s="320"/>
      <c r="IUD367" s="320"/>
      <c r="IUE367" s="320"/>
      <c r="IUF367" s="320"/>
      <c r="IUG367" s="320"/>
      <c r="IUH367" s="320"/>
      <c r="IUI367" s="320"/>
      <c r="IUJ367" s="320"/>
      <c r="IUK367" s="320"/>
      <c r="IUL367" s="320"/>
      <c r="IUM367" s="320"/>
      <c r="IUN367" s="320"/>
      <c r="IUO367" s="320"/>
      <c r="IUP367" s="320"/>
      <c r="IUQ367" s="320"/>
      <c r="IUR367" s="320"/>
      <c r="IUS367" s="320"/>
      <c r="IUT367" s="320"/>
      <c r="IUU367" s="320"/>
      <c r="IUV367" s="320"/>
      <c r="IUW367" s="320"/>
      <c r="IUX367" s="320"/>
      <c r="IUY367" s="320"/>
      <c r="IUZ367" s="320"/>
      <c r="IVA367" s="320"/>
      <c r="IVB367" s="320"/>
      <c r="IVC367" s="320"/>
      <c r="IVD367" s="320"/>
      <c r="IVE367" s="320"/>
      <c r="IVF367" s="320"/>
      <c r="IVG367" s="320"/>
      <c r="IVH367" s="320"/>
      <c r="IVI367" s="320"/>
      <c r="IVJ367" s="320"/>
      <c r="IVK367" s="320"/>
      <c r="IVL367" s="320"/>
      <c r="IVM367" s="320"/>
      <c r="IVN367" s="320"/>
      <c r="IVO367" s="320"/>
      <c r="IVP367" s="320"/>
      <c r="IVQ367" s="320"/>
      <c r="IVR367" s="320"/>
      <c r="IVS367" s="320"/>
      <c r="IVT367" s="320"/>
      <c r="IVU367" s="320"/>
      <c r="IVV367" s="320"/>
      <c r="IVW367" s="320"/>
      <c r="IVX367" s="320"/>
      <c r="IVY367" s="320"/>
      <c r="IVZ367" s="320"/>
      <c r="IWA367" s="320"/>
      <c r="IWB367" s="320"/>
      <c r="IWC367" s="320"/>
      <c r="IWD367" s="320"/>
      <c r="IWE367" s="320"/>
      <c r="IWF367" s="320"/>
      <c r="IWG367" s="320"/>
      <c r="IWH367" s="320"/>
      <c r="IWI367" s="320"/>
      <c r="IWJ367" s="320"/>
      <c r="IWK367" s="320"/>
      <c r="IWL367" s="320"/>
      <c r="IWM367" s="320"/>
      <c r="IWN367" s="320"/>
      <c r="IWO367" s="320"/>
      <c r="IWP367" s="320"/>
      <c r="IWQ367" s="320"/>
      <c r="IWR367" s="320"/>
      <c r="IWS367" s="320"/>
      <c r="IWT367" s="320"/>
      <c r="IWU367" s="320"/>
      <c r="IWV367" s="320"/>
      <c r="IWW367" s="320"/>
      <c r="IWX367" s="320"/>
      <c r="IWY367" s="320"/>
      <c r="IWZ367" s="320"/>
      <c r="IXA367" s="320"/>
      <c r="IXB367" s="320"/>
      <c r="IXC367" s="320"/>
      <c r="IXD367" s="320"/>
      <c r="IXE367" s="320"/>
      <c r="IXF367" s="320"/>
      <c r="IXG367" s="320"/>
      <c r="IXH367" s="320"/>
      <c r="IXI367" s="320"/>
      <c r="IXJ367" s="320"/>
      <c r="IXK367" s="320"/>
      <c r="IXL367" s="320"/>
      <c r="IXM367" s="320"/>
      <c r="IXN367" s="320"/>
      <c r="IXO367" s="320"/>
      <c r="IXP367" s="320"/>
      <c r="IXQ367" s="320"/>
      <c r="IXR367" s="320"/>
      <c r="IXS367" s="320"/>
      <c r="IXT367" s="320"/>
      <c r="IXU367" s="320"/>
      <c r="IXV367" s="320"/>
      <c r="IXW367" s="320"/>
      <c r="IXX367" s="320"/>
      <c r="IXY367" s="320"/>
      <c r="IXZ367" s="320"/>
      <c r="IYA367" s="320"/>
      <c r="IYB367" s="320"/>
      <c r="IYC367" s="320"/>
      <c r="IYD367" s="320"/>
      <c r="IYE367" s="320"/>
      <c r="IYF367" s="320"/>
      <c r="IYG367" s="320"/>
      <c r="IYH367" s="320"/>
      <c r="IYI367" s="320"/>
      <c r="IYJ367" s="320"/>
      <c r="IYK367" s="320"/>
      <c r="IYL367" s="320"/>
      <c r="IYM367" s="320"/>
      <c r="IYN367" s="320"/>
      <c r="IYO367" s="320"/>
      <c r="IYP367" s="320"/>
      <c r="IYQ367" s="320"/>
      <c r="IYR367" s="320"/>
      <c r="IYS367" s="320"/>
      <c r="IYT367" s="320"/>
      <c r="IYU367" s="320"/>
      <c r="IYV367" s="320"/>
      <c r="IYW367" s="320"/>
      <c r="IYX367" s="320"/>
      <c r="IYY367" s="320"/>
      <c r="IYZ367" s="320"/>
      <c r="IZA367" s="320"/>
      <c r="IZB367" s="320"/>
      <c r="IZC367" s="320"/>
      <c r="IZD367" s="320"/>
      <c r="IZE367" s="320"/>
      <c r="IZF367" s="320"/>
      <c r="IZG367" s="320"/>
      <c r="IZH367" s="320"/>
      <c r="IZI367" s="320"/>
      <c r="IZJ367" s="320"/>
      <c r="IZK367" s="320"/>
      <c r="IZL367" s="320"/>
      <c r="IZM367" s="320"/>
      <c r="IZN367" s="320"/>
      <c r="IZO367" s="320"/>
      <c r="IZP367" s="320"/>
      <c r="IZQ367" s="320"/>
      <c r="IZR367" s="320"/>
      <c r="IZS367" s="320"/>
      <c r="IZT367" s="320"/>
      <c r="IZU367" s="320"/>
      <c r="IZV367" s="320"/>
      <c r="IZW367" s="320"/>
      <c r="IZX367" s="320"/>
      <c r="IZY367" s="320"/>
      <c r="IZZ367" s="320"/>
      <c r="JAA367" s="320"/>
      <c r="JAB367" s="320"/>
      <c r="JAC367" s="320"/>
      <c r="JAD367" s="320"/>
      <c r="JAE367" s="320"/>
      <c r="JAF367" s="320"/>
      <c r="JAG367" s="320"/>
      <c r="JAH367" s="320"/>
      <c r="JAI367" s="320"/>
      <c r="JAJ367" s="320"/>
      <c r="JAK367" s="320"/>
      <c r="JAL367" s="320"/>
      <c r="JAM367" s="320"/>
      <c r="JAN367" s="320"/>
      <c r="JAO367" s="320"/>
      <c r="JAP367" s="320"/>
      <c r="JAQ367" s="320"/>
      <c r="JAR367" s="320"/>
      <c r="JAS367" s="320"/>
      <c r="JAT367" s="320"/>
      <c r="JAU367" s="320"/>
      <c r="JAV367" s="320"/>
      <c r="JAW367" s="320"/>
      <c r="JAX367" s="320"/>
      <c r="JAY367" s="320"/>
      <c r="JAZ367" s="320"/>
      <c r="JBA367" s="320"/>
      <c r="JBB367" s="320"/>
      <c r="JBC367" s="320"/>
      <c r="JBD367" s="320"/>
      <c r="JBE367" s="320"/>
      <c r="JBF367" s="320"/>
      <c r="JBG367" s="320"/>
      <c r="JBH367" s="320"/>
      <c r="JBI367" s="320"/>
      <c r="JBJ367" s="320"/>
      <c r="JBK367" s="320"/>
      <c r="JBL367" s="320"/>
      <c r="JBM367" s="320"/>
      <c r="JBN367" s="320"/>
      <c r="JBO367" s="320"/>
      <c r="JBP367" s="320"/>
      <c r="JBQ367" s="320"/>
      <c r="JBR367" s="320"/>
      <c r="JBS367" s="320"/>
      <c r="JBT367" s="320"/>
      <c r="JBU367" s="320"/>
      <c r="JBV367" s="320"/>
      <c r="JBW367" s="320"/>
      <c r="JBX367" s="320"/>
      <c r="JBY367" s="320"/>
      <c r="JBZ367" s="320"/>
      <c r="JCA367" s="320"/>
      <c r="JCB367" s="320"/>
      <c r="JCC367" s="320"/>
      <c r="JCD367" s="320"/>
      <c r="JCE367" s="320"/>
      <c r="JCF367" s="320"/>
      <c r="JCG367" s="320"/>
      <c r="JCH367" s="320"/>
      <c r="JCI367" s="320"/>
      <c r="JCJ367" s="320"/>
      <c r="JCK367" s="320"/>
      <c r="JCL367" s="320"/>
      <c r="JCM367" s="320"/>
      <c r="JCN367" s="320"/>
      <c r="JCO367" s="320"/>
      <c r="JCP367" s="320"/>
      <c r="JCQ367" s="320"/>
      <c r="JCR367" s="320"/>
      <c r="JCS367" s="320"/>
      <c r="JCT367" s="320"/>
      <c r="JCU367" s="320"/>
      <c r="JCV367" s="320"/>
      <c r="JCW367" s="320"/>
      <c r="JCX367" s="320"/>
      <c r="JCY367" s="320"/>
      <c r="JCZ367" s="320"/>
      <c r="JDA367" s="320"/>
      <c r="JDB367" s="320"/>
      <c r="JDC367" s="320"/>
      <c r="JDD367" s="320"/>
      <c r="JDE367" s="320"/>
      <c r="JDF367" s="320"/>
      <c r="JDG367" s="320"/>
      <c r="JDH367" s="320"/>
      <c r="JDI367" s="320"/>
      <c r="JDJ367" s="320"/>
      <c r="JDK367" s="320"/>
      <c r="JDL367" s="320"/>
      <c r="JDM367" s="320"/>
      <c r="JDN367" s="320"/>
      <c r="JDO367" s="320"/>
      <c r="JDP367" s="320"/>
      <c r="JDQ367" s="320"/>
      <c r="JDR367" s="320"/>
      <c r="JDS367" s="320"/>
      <c r="JDT367" s="320"/>
      <c r="JDU367" s="320"/>
      <c r="JDV367" s="320"/>
      <c r="JDW367" s="320"/>
      <c r="JDX367" s="320"/>
      <c r="JDY367" s="320"/>
      <c r="JDZ367" s="320"/>
      <c r="JEA367" s="320"/>
      <c r="JEB367" s="320"/>
      <c r="JEC367" s="320"/>
      <c r="JED367" s="320"/>
      <c r="JEE367" s="320"/>
      <c r="JEF367" s="320"/>
      <c r="JEG367" s="320"/>
      <c r="JEH367" s="320"/>
      <c r="JEI367" s="320"/>
      <c r="JEJ367" s="320"/>
      <c r="JEK367" s="320"/>
      <c r="JEL367" s="320"/>
      <c r="JEM367" s="320"/>
      <c r="JEN367" s="320"/>
      <c r="JEO367" s="320"/>
      <c r="JEP367" s="320"/>
      <c r="JEQ367" s="320"/>
      <c r="JER367" s="320"/>
      <c r="JES367" s="320"/>
      <c r="JET367" s="320"/>
      <c r="JEU367" s="320"/>
      <c r="JEV367" s="320"/>
      <c r="JEW367" s="320"/>
      <c r="JEX367" s="320"/>
      <c r="JEY367" s="320"/>
      <c r="JEZ367" s="320"/>
      <c r="JFA367" s="320"/>
      <c r="JFB367" s="320"/>
      <c r="JFC367" s="320"/>
      <c r="JFD367" s="320"/>
      <c r="JFE367" s="320"/>
      <c r="JFF367" s="320"/>
      <c r="JFG367" s="320"/>
      <c r="JFH367" s="320"/>
      <c r="JFI367" s="320"/>
      <c r="JFJ367" s="320"/>
      <c r="JFK367" s="320"/>
      <c r="JFL367" s="320"/>
      <c r="JFM367" s="320"/>
      <c r="JFN367" s="320"/>
      <c r="JFO367" s="320"/>
      <c r="JFP367" s="320"/>
      <c r="JFQ367" s="320"/>
      <c r="JFR367" s="320"/>
      <c r="JFS367" s="320"/>
      <c r="JFT367" s="320"/>
      <c r="JFU367" s="320"/>
      <c r="JFV367" s="320"/>
      <c r="JFW367" s="320"/>
      <c r="JFX367" s="320"/>
      <c r="JFY367" s="320"/>
      <c r="JFZ367" s="320"/>
      <c r="JGA367" s="320"/>
      <c r="JGB367" s="320"/>
      <c r="JGC367" s="320"/>
      <c r="JGD367" s="320"/>
      <c r="JGE367" s="320"/>
      <c r="JGF367" s="320"/>
      <c r="JGG367" s="320"/>
      <c r="JGH367" s="320"/>
      <c r="JGI367" s="320"/>
      <c r="JGJ367" s="320"/>
      <c r="JGK367" s="320"/>
      <c r="JGL367" s="320"/>
      <c r="JGM367" s="320"/>
      <c r="JGN367" s="320"/>
      <c r="JGO367" s="320"/>
      <c r="JGP367" s="320"/>
      <c r="JGQ367" s="320"/>
      <c r="JGR367" s="320"/>
      <c r="JGS367" s="320"/>
      <c r="JGT367" s="320"/>
      <c r="JGU367" s="320"/>
      <c r="JGV367" s="320"/>
      <c r="JGW367" s="320"/>
      <c r="JGX367" s="320"/>
      <c r="JGY367" s="320"/>
      <c r="JGZ367" s="320"/>
      <c r="JHA367" s="320"/>
      <c r="JHB367" s="320"/>
      <c r="JHC367" s="320"/>
      <c r="JHD367" s="320"/>
      <c r="JHE367" s="320"/>
      <c r="JHF367" s="320"/>
      <c r="JHG367" s="320"/>
      <c r="JHH367" s="320"/>
      <c r="JHI367" s="320"/>
      <c r="JHJ367" s="320"/>
      <c r="JHK367" s="320"/>
      <c r="JHL367" s="320"/>
      <c r="JHM367" s="320"/>
      <c r="JHN367" s="320"/>
      <c r="JHO367" s="320"/>
      <c r="JHP367" s="320"/>
      <c r="JHQ367" s="320"/>
      <c r="JHR367" s="320"/>
      <c r="JHS367" s="320"/>
      <c r="JHT367" s="320"/>
      <c r="JHU367" s="320"/>
      <c r="JHV367" s="320"/>
      <c r="JHW367" s="320"/>
      <c r="JHX367" s="320"/>
      <c r="JHY367" s="320"/>
      <c r="JHZ367" s="320"/>
      <c r="JIA367" s="320"/>
      <c r="JIB367" s="320"/>
      <c r="JIC367" s="320"/>
      <c r="JID367" s="320"/>
      <c r="JIE367" s="320"/>
      <c r="JIF367" s="320"/>
      <c r="JIG367" s="320"/>
      <c r="JIH367" s="320"/>
      <c r="JII367" s="320"/>
      <c r="JIJ367" s="320"/>
      <c r="JIK367" s="320"/>
      <c r="JIL367" s="320"/>
      <c r="JIM367" s="320"/>
      <c r="JIN367" s="320"/>
      <c r="JIO367" s="320"/>
      <c r="JIP367" s="320"/>
      <c r="JIQ367" s="320"/>
      <c r="JIR367" s="320"/>
      <c r="JIS367" s="320"/>
      <c r="JIT367" s="320"/>
      <c r="JIU367" s="320"/>
      <c r="JIV367" s="320"/>
      <c r="JIW367" s="320"/>
      <c r="JIX367" s="320"/>
      <c r="JIY367" s="320"/>
      <c r="JIZ367" s="320"/>
      <c r="JJA367" s="320"/>
      <c r="JJB367" s="320"/>
      <c r="JJC367" s="320"/>
      <c r="JJD367" s="320"/>
      <c r="JJE367" s="320"/>
      <c r="JJF367" s="320"/>
      <c r="JJG367" s="320"/>
      <c r="JJH367" s="320"/>
      <c r="JJI367" s="320"/>
      <c r="JJJ367" s="320"/>
      <c r="JJK367" s="320"/>
      <c r="JJL367" s="320"/>
      <c r="JJM367" s="320"/>
      <c r="JJN367" s="320"/>
      <c r="JJO367" s="320"/>
      <c r="JJP367" s="320"/>
      <c r="JJQ367" s="320"/>
      <c r="JJR367" s="320"/>
      <c r="JJS367" s="320"/>
      <c r="JJT367" s="320"/>
      <c r="JJU367" s="320"/>
      <c r="JJV367" s="320"/>
      <c r="JJW367" s="320"/>
      <c r="JJX367" s="320"/>
      <c r="JJY367" s="320"/>
      <c r="JJZ367" s="320"/>
      <c r="JKA367" s="320"/>
      <c r="JKB367" s="320"/>
      <c r="JKC367" s="320"/>
      <c r="JKD367" s="320"/>
      <c r="JKE367" s="320"/>
      <c r="JKF367" s="320"/>
      <c r="JKG367" s="320"/>
      <c r="JKH367" s="320"/>
      <c r="JKI367" s="320"/>
      <c r="JKJ367" s="320"/>
      <c r="JKK367" s="320"/>
      <c r="JKL367" s="320"/>
      <c r="JKM367" s="320"/>
      <c r="JKN367" s="320"/>
      <c r="JKO367" s="320"/>
      <c r="JKP367" s="320"/>
      <c r="JKQ367" s="320"/>
      <c r="JKR367" s="320"/>
      <c r="JKS367" s="320"/>
      <c r="JKT367" s="320"/>
      <c r="JKU367" s="320"/>
      <c r="JKV367" s="320"/>
      <c r="JKW367" s="320"/>
      <c r="JKX367" s="320"/>
      <c r="JKY367" s="320"/>
      <c r="JKZ367" s="320"/>
      <c r="JLA367" s="320"/>
      <c r="JLB367" s="320"/>
      <c r="JLC367" s="320"/>
      <c r="JLD367" s="320"/>
      <c r="JLE367" s="320"/>
      <c r="JLF367" s="320"/>
      <c r="JLG367" s="320"/>
      <c r="JLH367" s="320"/>
      <c r="JLI367" s="320"/>
      <c r="JLJ367" s="320"/>
      <c r="JLK367" s="320"/>
      <c r="JLL367" s="320"/>
      <c r="JLM367" s="320"/>
      <c r="JLN367" s="320"/>
      <c r="JLO367" s="320"/>
      <c r="JLP367" s="320"/>
      <c r="JLQ367" s="320"/>
      <c r="JLR367" s="320"/>
      <c r="JLS367" s="320"/>
      <c r="JLT367" s="320"/>
      <c r="JLU367" s="320"/>
      <c r="JLV367" s="320"/>
      <c r="JLW367" s="320"/>
      <c r="JLX367" s="320"/>
      <c r="JLY367" s="320"/>
      <c r="JLZ367" s="320"/>
      <c r="JMA367" s="320"/>
      <c r="JMB367" s="320"/>
      <c r="JMC367" s="320"/>
      <c r="JMD367" s="320"/>
      <c r="JME367" s="320"/>
      <c r="JMF367" s="320"/>
      <c r="JMG367" s="320"/>
      <c r="JMH367" s="320"/>
      <c r="JMI367" s="320"/>
      <c r="JMJ367" s="320"/>
      <c r="JMK367" s="320"/>
      <c r="JML367" s="320"/>
      <c r="JMM367" s="320"/>
      <c r="JMN367" s="320"/>
      <c r="JMO367" s="320"/>
      <c r="JMP367" s="320"/>
      <c r="JMQ367" s="320"/>
      <c r="JMR367" s="320"/>
      <c r="JMS367" s="320"/>
      <c r="JMT367" s="320"/>
      <c r="JMU367" s="320"/>
      <c r="JMV367" s="320"/>
      <c r="JMW367" s="320"/>
      <c r="JMX367" s="320"/>
      <c r="JMY367" s="320"/>
      <c r="JMZ367" s="320"/>
      <c r="JNA367" s="320"/>
      <c r="JNB367" s="320"/>
      <c r="JNC367" s="320"/>
      <c r="JND367" s="320"/>
      <c r="JNE367" s="320"/>
      <c r="JNF367" s="320"/>
      <c r="JNG367" s="320"/>
      <c r="JNH367" s="320"/>
      <c r="JNI367" s="320"/>
      <c r="JNJ367" s="320"/>
      <c r="JNK367" s="320"/>
      <c r="JNL367" s="320"/>
      <c r="JNM367" s="320"/>
      <c r="JNN367" s="320"/>
      <c r="JNO367" s="320"/>
      <c r="JNP367" s="320"/>
      <c r="JNQ367" s="320"/>
      <c r="JNR367" s="320"/>
      <c r="JNS367" s="320"/>
      <c r="JNT367" s="320"/>
      <c r="JNU367" s="320"/>
      <c r="JNV367" s="320"/>
      <c r="JNW367" s="320"/>
      <c r="JNX367" s="320"/>
      <c r="JNY367" s="320"/>
      <c r="JNZ367" s="320"/>
      <c r="JOA367" s="320"/>
      <c r="JOB367" s="320"/>
      <c r="JOC367" s="320"/>
      <c r="JOD367" s="320"/>
      <c r="JOE367" s="320"/>
      <c r="JOF367" s="320"/>
      <c r="JOG367" s="320"/>
      <c r="JOH367" s="320"/>
      <c r="JOI367" s="320"/>
      <c r="JOJ367" s="320"/>
      <c r="JOK367" s="320"/>
      <c r="JOL367" s="320"/>
      <c r="JOM367" s="320"/>
      <c r="JON367" s="320"/>
      <c r="JOO367" s="320"/>
      <c r="JOP367" s="320"/>
      <c r="JOQ367" s="320"/>
      <c r="JOR367" s="320"/>
      <c r="JOS367" s="320"/>
      <c r="JOT367" s="320"/>
      <c r="JOU367" s="320"/>
      <c r="JOV367" s="320"/>
      <c r="JOW367" s="320"/>
      <c r="JOX367" s="320"/>
      <c r="JOY367" s="320"/>
      <c r="JOZ367" s="320"/>
      <c r="JPA367" s="320"/>
      <c r="JPB367" s="320"/>
      <c r="JPC367" s="320"/>
      <c r="JPD367" s="320"/>
      <c r="JPE367" s="320"/>
      <c r="JPF367" s="320"/>
      <c r="JPG367" s="320"/>
      <c r="JPH367" s="320"/>
      <c r="JPI367" s="320"/>
      <c r="JPJ367" s="320"/>
      <c r="JPK367" s="320"/>
      <c r="JPL367" s="320"/>
      <c r="JPM367" s="320"/>
      <c r="JPN367" s="320"/>
      <c r="JPO367" s="320"/>
      <c r="JPP367" s="320"/>
      <c r="JPQ367" s="320"/>
      <c r="JPR367" s="320"/>
      <c r="JPS367" s="320"/>
      <c r="JPT367" s="320"/>
      <c r="JPU367" s="320"/>
      <c r="JPV367" s="320"/>
      <c r="JPW367" s="320"/>
      <c r="JPX367" s="320"/>
      <c r="JPY367" s="320"/>
      <c r="JPZ367" s="320"/>
      <c r="JQA367" s="320"/>
      <c r="JQB367" s="320"/>
      <c r="JQC367" s="320"/>
      <c r="JQD367" s="320"/>
      <c r="JQE367" s="320"/>
      <c r="JQF367" s="320"/>
      <c r="JQG367" s="320"/>
      <c r="JQH367" s="320"/>
      <c r="JQI367" s="320"/>
      <c r="JQJ367" s="320"/>
      <c r="JQK367" s="320"/>
      <c r="JQL367" s="320"/>
      <c r="JQM367" s="320"/>
      <c r="JQN367" s="320"/>
      <c r="JQO367" s="320"/>
      <c r="JQP367" s="320"/>
      <c r="JQQ367" s="320"/>
      <c r="JQR367" s="320"/>
      <c r="JQS367" s="320"/>
      <c r="JQT367" s="320"/>
      <c r="JQU367" s="320"/>
      <c r="JQV367" s="320"/>
      <c r="JQW367" s="320"/>
      <c r="JQX367" s="320"/>
      <c r="JQY367" s="320"/>
      <c r="JQZ367" s="320"/>
      <c r="JRA367" s="320"/>
      <c r="JRB367" s="320"/>
      <c r="JRC367" s="320"/>
      <c r="JRD367" s="320"/>
      <c r="JRE367" s="320"/>
      <c r="JRF367" s="320"/>
      <c r="JRG367" s="320"/>
      <c r="JRH367" s="320"/>
      <c r="JRI367" s="320"/>
      <c r="JRJ367" s="320"/>
      <c r="JRK367" s="320"/>
      <c r="JRL367" s="320"/>
      <c r="JRM367" s="320"/>
      <c r="JRN367" s="320"/>
      <c r="JRO367" s="320"/>
      <c r="JRP367" s="320"/>
      <c r="JRQ367" s="320"/>
      <c r="JRR367" s="320"/>
      <c r="JRS367" s="320"/>
      <c r="JRT367" s="320"/>
      <c r="JRU367" s="320"/>
      <c r="JRV367" s="320"/>
      <c r="JRW367" s="320"/>
      <c r="JRX367" s="320"/>
      <c r="JRY367" s="320"/>
      <c r="JRZ367" s="320"/>
      <c r="JSA367" s="320"/>
      <c r="JSB367" s="320"/>
      <c r="JSC367" s="320"/>
      <c r="JSD367" s="320"/>
      <c r="JSE367" s="320"/>
      <c r="JSF367" s="320"/>
      <c r="JSG367" s="320"/>
      <c r="JSH367" s="320"/>
      <c r="JSI367" s="320"/>
      <c r="JSJ367" s="320"/>
      <c r="JSK367" s="320"/>
      <c r="JSL367" s="320"/>
      <c r="JSM367" s="320"/>
      <c r="JSN367" s="320"/>
      <c r="JSO367" s="320"/>
      <c r="JSP367" s="320"/>
      <c r="JSQ367" s="320"/>
      <c r="JSR367" s="320"/>
      <c r="JSS367" s="320"/>
      <c r="JST367" s="320"/>
      <c r="JSU367" s="320"/>
      <c r="JSV367" s="320"/>
      <c r="JSW367" s="320"/>
      <c r="JSX367" s="320"/>
      <c r="JSY367" s="320"/>
      <c r="JSZ367" s="320"/>
      <c r="JTA367" s="320"/>
      <c r="JTB367" s="320"/>
      <c r="JTC367" s="320"/>
      <c r="JTD367" s="320"/>
      <c r="JTE367" s="320"/>
      <c r="JTF367" s="320"/>
      <c r="JTG367" s="320"/>
      <c r="JTH367" s="320"/>
      <c r="JTI367" s="320"/>
      <c r="JTJ367" s="320"/>
      <c r="JTK367" s="320"/>
      <c r="JTL367" s="320"/>
      <c r="JTM367" s="320"/>
      <c r="JTN367" s="320"/>
      <c r="JTO367" s="320"/>
      <c r="JTP367" s="320"/>
      <c r="JTQ367" s="320"/>
      <c r="JTR367" s="320"/>
      <c r="JTS367" s="320"/>
      <c r="JTT367" s="320"/>
      <c r="JTU367" s="320"/>
      <c r="JTV367" s="320"/>
      <c r="JTW367" s="320"/>
      <c r="JTX367" s="320"/>
      <c r="JTY367" s="320"/>
      <c r="JTZ367" s="320"/>
      <c r="JUA367" s="320"/>
      <c r="JUB367" s="320"/>
      <c r="JUC367" s="320"/>
      <c r="JUD367" s="320"/>
      <c r="JUE367" s="320"/>
      <c r="JUF367" s="320"/>
      <c r="JUG367" s="320"/>
      <c r="JUH367" s="320"/>
      <c r="JUI367" s="320"/>
      <c r="JUJ367" s="320"/>
      <c r="JUK367" s="320"/>
      <c r="JUL367" s="320"/>
      <c r="JUM367" s="320"/>
      <c r="JUN367" s="320"/>
      <c r="JUO367" s="320"/>
      <c r="JUP367" s="320"/>
      <c r="JUQ367" s="320"/>
      <c r="JUR367" s="320"/>
      <c r="JUS367" s="320"/>
      <c r="JUT367" s="320"/>
      <c r="JUU367" s="320"/>
      <c r="JUV367" s="320"/>
      <c r="JUW367" s="320"/>
      <c r="JUX367" s="320"/>
      <c r="JUY367" s="320"/>
      <c r="JUZ367" s="320"/>
      <c r="JVA367" s="320"/>
      <c r="JVB367" s="320"/>
      <c r="JVC367" s="320"/>
      <c r="JVD367" s="320"/>
      <c r="JVE367" s="320"/>
      <c r="JVF367" s="320"/>
      <c r="JVG367" s="320"/>
      <c r="JVH367" s="320"/>
      <c r="JVI367" s="320"/>
      <c r="JVJ367" s="320"/>
      <c r="JVK367" s="320"/>
      <c r="JVL367" s="320"/>
      <c r="JVM367" s="320"/>
      <c r="JVN367" s="320"/>
      <c r="JVO367" s="320"/>
      <c r="JVP367" s="320"/>
      <c r="JVQ367" s="320"/>
      <c r="JVR367" s="320"/>
      <c r="JVS367" s="320"/>
      <c r="JVT367" s="320"/>
      <c r="JVU367" s="320"/>
      <c r="JVV367" s="320"/>
      <c r="JVW367" s="320"/>
      <c r="JVX367" s="320"/>
      <c r="JVY367" s="320"/>
      <c r="JVZ367" s="320"/>
      <c r="JWA367" s="320"/>
      <c r="JWB367" s="320"/>
      <c r="JWC367" s="320"/>
      <c r="JWD367" s="320"/>
      <c r="JWE367" s="320"/>
      <c r="JWF367" s="320"/>
      <c r="JWG367" s="320"/>
      <c r="JWH367" s="320"/>
      <c r="JWI367" s="320"/>
      <c r="JWJ367" s="320"/>
      <c r="JWK367" s="320"/>
      <c r="JWL367" s="320"/>
      <c r="JWM367" s="320"/>
      <c r="JWN367" s="320"/>
      <c r="JWO367" s="320"/>
      <c r="JWP367" s="320"/>
      <c r="JWQ367" s="320"/>
      <c r="JWR367" s="320"/>
      <c r="JWS367" s="320"/>
      <c r="JWT367" s="320"/>
      <c r="JWU367" s="320"/>
      <c r="JWV367" s="320"/>
      <c r="JWW367" s="320"/>
      <c r="JWX367" s="320"/>
      <c r="JWY367" s="320"/>
      <c r="JWZ367" s="320"/>
      <c r="JXA367" s="320"/>
      <c r="JXB367" s="320"/>
      <c r="JXC367" s="320"/>
      <c r="JXD367" s="320"/>
      <c r="JXE367" s="320"/>
      <c r="JXF367" s="320"/>
      <c r="JXG367" s="320"/>
      <c r="JXH367" s="320"/>
      <c r="JXI367" s="320"/>
      <c r="JXJ367" s="320"/>
      <c r="JXK367" s="320"/>
      <c r="JXL367" s="320"/>
      <c r="JXM367" s="320"/>
      <c r="JXN367" s="320"/>
      <c r="JXO367" s="320"/>
      <c r="JXP367" s="320"/>
      <c r="JXQ367" s="320"/>
      <c r="JXR367" s="320"/>
      <c r="JXS367" s="320"/>
      <c r="JXT367" s="320"/>
      <c r="JXU367" s="320"/>
      <c r="JXV367" s="320"/>
      <c r="JXW367" s="320"/>
      <c r="JXX367" s="320"/>
      <c r="JXY367" s="320"/>
      <c r="JXZ367" s="320"/>
      <c r="JYA367" s="320"/>
      <c r="JYB367" s="320"/>
      <c r="JYC367" s="320"/>
      <c r="JYD367" s="320"/>
      <c r="JYE367" s="320"/>
      <c r="JYF367" s="320"/>
      <c r="JYG367" s="320"/>
      <c r="JYH367" s="320"/>
      <c r="JYI367" s="320"/>
      <c r="JYJ367" s="320"/>
      <c r="JYK367" s="320"/>
      <c r="JYL367" s="320"/>
      <c r="JYM367" s="320"/>
      <c r="JYN367" s="320"/>
      <c r="JYO367" s="320"/>
      <c r="JYP367" s="320"/>
      <c r="JYQ367" s="320"/>
      <c r="JYR367" s="320"/>
      <c r="JYS367" s="320"/>
      <c r="JYT367" s="320"/>
      <c r="JYU367" s="320"/>
      <c r="JYV367" s="320"/>
      <c r="JYW367" s="320"/>
      <c r="JYX367" s="320"/>
      <c r="JYY367" s="320"/>
      <c r="JYZ367" s="320"/>
      <c r="JZA367" s="320"/>
      <c r="JZB367" s="320"/>
      <c r="JZC367" s="320"/>
      <c r="JZD367" s="320"/>
      <c r="JZE367" s="320"/>
      <c r="JZF367" s="320"/>
      <c r="JZG367" s="320"/>
      <c r="JZH367" s="320"/>
      <c r="JZI367" s="320"/>
      <c r="JZJ367" s="320"/>
      <c r="JZK367" s="320"/>
      <c r="JZL367" s="320"/>
      <c r="JZM367" s="320"/>
      <c r="JZN367" s="320"/>
      <c r="JZO367" s="320"/>
      <c r="JZP367" s="320"/>
      <c r="JZQ367" s="320"/>
      <c r="JZR367" s="320"/>
      <c r="JZS367" s="320"/>
      <c r="JZT367" s="320"/>
      <c r="JZU367" s="320"/>
      <c r="JZV367" s="320"/>
      <c r="JZW367" s="320"/>
      <c r="JZX367" s="320"/>
      <c r="JZY367" s="320"/>
      <c r="JZZ367" s="320"/>
      <c r="KAA367" s="320"/>
      <c r="KAB367" s="320"/>
      <c r="KAC367" s="320"/>
      <c r="KAD367" s="320"/>
      <c r="KAE367" s="320"/>
      <c r="KAF367" s="320"/>
      <c r="KAG367" s="320"/>
      <c r="KAH367" s="320"/>
      <c r="KAI367" s="320"/>
      <c r="KAJ367" s="320"/>
      <c r="KAK367" s="320"/>
      <c r="KAL367" s="320"/>
      <c r="KAM367" s="320"/>
      <c r="KAN367" s="320"/>
      <c r="KAO367" s="320"/>
      <c r="KAP367" s="320"/>
      <c r="KAQ367" s="320"/>
      <c r="KAR367" s="320"/>
      <c r="KAS367" s="320"/>
      <c r="KAT367" s="320"/>
      <c r="KAU367" s="320"/>
      <c r="KAV367" s="320"/>
      <c r="KAW367" s="320"/>
      <c r="KAX367" s="320"/>
      <c r="KAY367" s="320"/>
      <c r="KAZ367" s="320"/>
      <c r="KBA367" s="320"/>
      <c r="KBB367" s="320"/>
      <c r="KBC367" s="320"/>
      <c r="KBD367" s="320"/>
      <c r="KBE367" s="320"/>
      <c r="KBF367" s="320"/>
      <c r="KBG367" s="320"/>
      <c r="KBH367" s="320"/>
      <c r="KBI367" s="320"/>
      <c r="KBJ367" s="320"/>
      <c r="KBK367" s="320"/>
      <c r="KBL367" s="320"/>
      <c r="KBM367" s="320"/>
      <c r="KBN367" s="320"/>
      <c r="KBO367" s="320"/>
      <c r="KBP367" s="320"/>
      <c r="KBQ367" s="320"/>
      <c r="KBR367" s="320"/>
      <c r="KBS367" s="320"/>
      <c r="KBT367" s="320"/>
      <c r="KBU367" s="320"/>
      <c r="KBV367" s="320"/>
      <c r="KBW367" s="320"/>
      <c r="KBX367" s="320"/>
      <c r="KBY367" s="320"/>
      <c r="KBZ367" s="320"/>
      <c r="KCA367" s="320"/>
      <c r="KCB367" s="320"/>
      <c r="KCC367" s="320"/>
      <c r="KCD367" s="320"/>
      <c r="KCE367" s="320"/>
      <c r="KCF367" s="320"/>
      <c r="KCG367" s="320"/>
      <c r="KCH367" s="320"/>
      <c r="KCI367" s="320"/>
      <c r="KCJ367" s="320"/>
      <c r="KCK367" s="320"/>
      <c r="KCL367" s="320"/>
      <c r="KCM367" s="320"/>
      <c r="KCN367" s="320"/>
      <c r="KCO367" s="320"/>
      <c r="KCP367" s="320"/>
      <c r="KCQ367" s="320"/>
      <c r="KCR367" s="320"/>
      <c r="KCS367" s="320"/>
      <c r="KCT367" s="320"/>
      <c r="KCU367" s="320"/>
      <c r="KCV367" s="320"/>
      <c r="KCW367" s="320"/>
      <c r="KCX367" s="320"/>
      <c r="KCY367" s="320"/>
      <c r="KCZ367" s="320"/>
      <c r="KDA367" s="320"/>
      <c r="KDB367" s="320"/>
      <c r="KDC367" s="320"/>
      <c r="KDD367" s="320"/>
      <c r="KDE367" s="320"/>
      <c r="KDF367" s="320"/>
      <c r="KDG367" s="320"/>
      <c r="KDH367" s="320"/>
      <c r="KDI367" s="320"/>
      <c r="KDJ367" s="320"/>
      <c r="KDK367" s="320"/>
      <c r="KDL367" s="320"/>
      <c r="KDM367" s="320"/>
      <c r="KDN367" s="320"/>
      <c r="KDO367" s="320"/>
      <c r="KDP367" s="320"/>
      <c r="KDQ367" s="320"/>
      <c r="KDR367" s="320"/>
      <c r="KDS367" s="320"/>
      <c r="KDT367" s="320"/>
      <c r="KDU367" s="320"/>
      <c r="KDV367" s="320"/>
      <c r="KDW367" s="320"/>
      <c r="KDX367" s="320"/>
      <c r="KDY367" s="320"/>
      <c r="KDZ367" s="320"/>
      <c r="KEA367" s="320"/>
      <c r="KEB367" s="320"/>
      <c r="KEC367" s="320"/>
      <c r="KED367" s="320"/>
      <c r="KEE367" s="320"/>
      <c r="KEF367" s="320"/>
      <c r="KEG367" s="320"/>
      <c r="KEH367" s="320"/>
      <c r="KEI367" s="320"/>
      <c r="KEJ367" s="320"/>
      <c r="KEK367" s="320"/>
      <c r="KEL367" s="320"/>
      <c r="KEM367" s="320"/>
      <c r="KEN367" s="320"/>
      <c r="KEO367" s="320"/>
      <c r="KEP367" s="320"/>
      <c r="KEQ367" s="320"/>
      <c r="KER367" s="320"/>
      <c r="KES367" s="320"/>
      <c r="KET367" s="320"/>
      <c r="KEU367" s="320"/>
      <c r="KEV367" s="320"/>
      <c r="KEW367" s="320"/>
      <c r="KEX367" s="320"/>
      <c r="KEY367" s="320"/>
      <c r="KEZ367" s="320"/>
      <c r="KFA367" s="320"/>
      <c r="KFB367" s="320"/>
      <c r="KFC367" s="320"/>
      <c r="KFD367" s="320"/>
      <c r="KFE367" s="320"/>
      <c r="KFF367" s="320"/>
      <c r="KFG367" s="320"/>
      <c r="KFH367" s="320"/>
      <c r="KFI367" s="320"/>
      <c r="KFJ367" s="320"/>
      <c r="KFK367" s="320"/>
      <c r="KFL367" s="320"/>
      <c r="KFM367" s="320"/>
      <c r="KFN367" s="320"/>
      <c r="KFO367" s="320"/>
      <c r="KFP367" s="320"/>
      <c r="KFQ367" s="320"/>
      <c r="KFR367" s="320"/>
      <c r="KFS367" s="320"/>
      <c r="KFT367" s="320"/>
      <c r="KFU367" s="320"/>
      <c r="KFV367" s="320"/>
      <c r="KFW367" s="320"/>
      <c r="KFX367" s="320"/>
      <c r="KFY367" s="320"/>
      <c r="KFZ367" s="320"/>
      <c r="KGA367" s="320"/>
      <c r="KGB367" s="320"/>
      <c r="KGC367" s="320"/>
      <c r="KGD367" s="320"/>
      <c r="KGE367" s="320"/>
      <c r="KGF367" s="320"/>
      <c r="KGG367" s="320"/>
      <c r="KGH367" s="320"/>
      <c r="KGI367" s="320"/>
      <c r="KGJ367" s="320"/>
      <c r="KGK367" s="320"/>
      <c r="KGL367" s="320"/>
      <c r="KGM367" s="320"/>
      <c r="KGN367" s="320"/>
      <c r="KGO367" s="320"/>
      <c r="KGP367" s="320"/>
      <c r="KGQ367" s="320"/>
      <c r="KGR367" s="320"/>
      <c r="KGS367" s="320"/>
      <c r="KGT367" s="320"/>
      <c r="KGU367" s="320"/>
      <c r="KGV367" s="320"/>
      <c r="KGW367" s="320"/>
      <c r="KGX367" s="320"/>
      <c r="KGY367" s="320"/>
      <c r="KGZ367" s="320"/>
      <c r="KHA367" s="320"/>
      <c r="KHB367" s="320"/>
      <c r="KHC367" s="320"/>
      <c r="KHD367" s="320"/>
      <c r="KHE367" s="320"/>
      <c r="KHF367" s="320"/>
      <c r="KHG367" s="320"/>
      <c r="KHH367" s="320"/>
      <c r="KHI367" s="320"/>
      <c r="KHJ367" s="320"/>
      <c r="KHK367" s="320"/>
      <c r="KHL367" s="320"/>
      <c r="KHM367" s="320"/>
      <c r="KHN367" s="320"/>
      <c r="KHO367" s="320"/>
      <c r="KHP367" s="320"/>
      <c r="KHQ367" s="320"/>
      <c r="KHR367" s="320"/>
      <c r="KHS367" s="320"/>
      <c r="KHT367" s="320"/>
      <c r="KHU367" s="320"/>
      <c r="KHV367" s="320"/>
      <c r="KHW367" s="320"/>
      <c r="KHX367" s="320"/>
      <c r="KHY367" s="320"/>
      <c r="KHZ367" s="320"/>
      <c r="KIA367" s="320"/>
      <c r="KIB367" s="320"/>
      <c r="KIC367" s="320"/>
      <c r="KID367" s="320"/>
      <c r="KIE367" s="320"/>
      <c r="KIF367" s="320"/>
      <c r="KIG367" s="320"/>
      <c r="KIH367" s="320"/>
      <c r="KII367" s="320"/>
      <c r="KIJ367" s="320"/>
      <c r="KIK367" s="320"/>
      <c r="KIL367" s="320"/>
      <c r="KIM367" s="320"/>
      <c r="KIN367" s="320"/>
      <c r="KIO367" s="320"/>
      <c r="KIP367" s="320"/>
      <c r="KIQ367" s="320"/>
      <c r="KIR367" s="320"/>
      <c r="KIS367" s="320"/>
      <c r="KIT367" s="320"/>
      <c r="KIU367" s="320"/>
      <c r="KIV367" s="320"/>
      <c r="KIW367" s="320"/>
      <c r="KIX367" s="320"/>
      <c r="KIY367" s="320"/>
      <c r="KIZ367" s="320"/>
      <c r="KJA367" s="320"/>
      <c r="KJB367" s="320"/>
      <c r="KJC367" s="320"/>
      <c r="KJD367" s="320"/>
      <c r="KJE367" s="320"/>
      <c r="KJF367" s="320"/>
      <c r="KJG367" s="320"/>
      <c r="KJH367" s="320"/>
      <c r="KJI367" s="320"/>
      <c r="KJJ367" s="320"/>
      <c r="KJK367" s="320"/>
      <c r="KJL367" s="320"/>
      <c r="KJM367" s="320"/>
      <c r="KJN367" s="320"/>
      <c r="KJO367" s="320"/>
      <c r="KJP367" s="320"/>
      <c r="KJQ367" s="320"/>
      <c r="KJR367" s="320"/>
      <c r="KJS367" s="320"/>
      <c r="KJT367" s="320"/>
      <c r="KJU367" s="320"/>
      <c r="KJV367" s="320"/>
      <c r="KJW367" s="320"/>
      <c r="KJX367" s="320"/>
      <c r="KJY367" s="320"/>
      <c r="KJZ367" s="320"/>
      <c r="KKA367" s="320"/>
      <c r="KKB367" s="320"/>
      <c r="KKC367" s="320"/>
      <c r="KKD367" s="320"/>
      <c r="KKE367" s="320"/>
      <c r="KKF367" s="320"/>
      <c r="KKG367" s="320"/>
      <c r="KKH367" s="320"/>
      <c r="KKI367" s="320"/>
      <c r="KKJ367" s="320"/>
      <c r="KKK367" s="320"/>
      <c r="KKL367" s="320"/>
      <c r="KKM367" s="320"/>
      <c r="KKN367" s="320"/>
      <c r="KKO367" s="320"/>
      <c r="KKP367" s="320"/>
      <c r="KKQ367" s="320"/>
      <c r="KKR367" s="320"/>
      <c r="KKS367" s="320"/>
      <c r="KKT367" s="320"/>
      <c r="KKU367" s="320"/>
      <c r="KKV367" s="320"/>
      <c r="KKW367" s="320"/>
      <c r="KKX367" s="320"/>
      <c r="KKY367" s="320"/>
      <c r="KKZ367" s="320"/>
      <c r="KLA367" s="320"/>
      <c r="KLB367" s="320"/>
      <c r="KLC367" s="320"/>
      <c r="KLD367" s="320"/>
      <c r="KLE367" s="320"/>
      <c r="KLF367" s="320"/>
      <c r="KLG367" s="320"/>
      <c r="KLH367" s="320"/>
      <c r="KLI367" s="320"/>
      <c r="KLJ367" s="320"/>
      <c r="KLK367" s="320"/>
      <c r="KLL367" s="320"/>
      <c r="KLM367" s="320"/>
      <c r="KLN367" s="320"/>
      <c r="KLO367" s="320"/>
      <c r="KLP367" s="320"/>
      <c r="KLQ367" s="320"/>
      <c r="KLR367" s="320"/>
      <c r="KLS367" s="320"/>
      <c r="KLT367" s="320"/>
      <c r="KLU367" s="320"/>
      <c r="KLV367" s="320"/>
      <c r="KLW367" s="320"/>
      <c r="KLX367" s="320"/>
      <c r="KLY367" s="320"/>
      <c r="KLZ367" s="320"/>
      <c r="KMA367" s="320"/>
      <c r="KMB367" s="320"/>
      <c r="KMC367" s="320"/>
      <c r="KMD367" s="320"/>
      <c r="KME367" s="320"/>
      <c r="KMF367" s="320"/>
      <c r="KMG367" s="320"/>
      <c r="KMH367" s="320"/>
      <c r="KMI367" s="320"/>
      <c r="KMJ367" s="320"/>
      <c r="KMK367" s="320"/>
      <c r="KML367" s="320"/>
      <c r="KMM367" s="320"/>
      <c r="KMN367" s="320"/>
      <c r="KMO367" s="320"/>
      <c r="KMP367" s="320"/>
      <c r="KMQ367" s="320"/>
      <c r="KMR367" s="320"/>
      <c r="KMS367" s="320"/>
      <c r="KMT367" s="320"/>
      <c r="KMU367" s="320"/>
      <c r="KMV367" s="320"/>
      <c r="KMW367" s="320"/>
      <c r="KMX367" s="320"/>
      <c r="KMY367" s="320"/>
      <c r="KMZ367" s="320"/>
      <c r="KNA367" s="320"/>
      <c r="KNB367" s="320"/>
      <c r="KNC367" s="320"/>
      <c r="KND367" s="320"/>
      <c r="KNE367" s="320"/>
      <c r="KNF367" s="320"/>
      <c r="KNG367" s="320"/>
      <c r="KNH367" s="320"/>
      <c r="KNI367" s="320"/>
      <c r="KNJ367" s="320"/>
      <c r="KNK367" s="320"/>
      <c r="KNL367" s="320"/>
      <c r="KNM367" s="320"/>
      <c r="KNN367" s="320"/>
      <c r="KNO367" s="320"/>
      <c r="KNP367" s="320"/>
      <c r="KNQ367" s="320"/>
      <c r="KNR367" s="320"/>
      <c r="KNS367" s="320"/>
      <c r="KNT367" s="320"/>
      <c r="KNU367" s="320"/>
      <c r="KNV367" s="320"/>
      <c r="KNW367" s="320"/>
      <c r="KNX367" s="320"/>
      <c r="KNY367" s="320"/>
      <c r="KNZ367" s="320"/>
      <c r="KOA367" s="320"/>
      <c r="KOB367" s="320"/>
      <c r="KOC367" s="320"/>
      <c r="KOD367" s="320"/>
      <c r="KOE367" s="320"/>
      <c r="KOF367" s="320"/>
      <c r="KOG367" s="320"/>
      <c r="KOH367" s="320"/>
      <c r="KOI367" s="320"/>
      <c r="KOJ367" s="320"/>
      <c r="KOK367" s="320"/>
      <c r="KOL367" s="320"/>
      <c r="KOM367" s="320"/>
      <c r="KON367" s="320"/>
      <c r="KOO367" s="320"/>
      <c r="KOP367" s="320"/>
      <c r="KOQ367" s="320"/>
      <c r="KOR367" s="320"/>
      <c r="KOS367" s="320"/>
      <c r="KOT367" s="320"/>
      <c r="KOU367" s="320"/>
      <c r="KOV367" s="320"/>
      <c r="KOW367" s="320"/>
      <c r="KOX367" s="320"/>
      <c r="KOY367" s="320"/>
      <c r="KOZ367" s="320"/>
      <c r="KPA367" s="320"/>
      <c r="KPB367" s="320"/>
      <c r="KPC367" s="320"/>
      <c r="KPD367" s="320"/>
      <c r="KPE367" s="320"/>
      <c r="KPF367" s="320"/>
      <c r="KPG367" s="320"/>
      <c r="KPH367" s="320"/>
      <c r="KPI367" s="320"/>
      <c r="KPJ367" s="320"/>
      <c r="KPK367" s="320"/>
      <c r="KPL367" s="320"/>
      <c r="KPM367" s="320"/>
      <c r="KPN367" s="320"/>
      <c r="KPO367" s="320"/>
      <c r="KPP367" s="320"/>
      <c r="KPQ367" s="320"/>
      <c r="KPR367" s="320"/>
      <c r="KPS367" s="320"/>
      <c r="KPT367" s="320"/>
      <c r="KPU367" s="320"/>
      <c r="KPV367" s="320"/>
      <c r="KPW367" s="320"/>
      <c r="KPX367" s="320"/>
      <c r="KPY367" s="320"/>
      <c r="KPZ367" s="320"/>
      <c r="KQA367" s="320"/>
      <c r="KQB367" s="320"/>
      <c r="KQC367" s="320"/>
      <c r="KQD367" s="320"/>
      <c r="KQE367" s="320"/>
      <c r="KQF367" s="320"/>
      <c r="KQG367" s="320"/>
      <c r="KQH367" s="320"/>
      <c r="KQI367" s="320"/>
      <c r="KQJ367" s="320"/>
      <c r="KQK367" s="320"/>
      <c r="KQL367" s="320"/>
      <c r="KQM367" s="320"/>
      <c r="KQN367" s="320"/>
      <c r="KQO367" s="320"/>
      <c r="KQP367" s="320"/>
      <c r="KQQ367" s="320"/>
      <c r="KQR367" s="320"/>
      <c r="KQS367" s="320"/>
      <c r="KQT367" s="320"/>
      <c r="KQU367" s="320"/>
      <c r="KQV367" s="320"/>
      <c r="KQW367" s="320"/>
      <c r="KQX367" s="320"/>
      <c r="KQY367" s="320"/>
      <c r="KQZ367" s="320"/>
      <c r="KRA367" s="320"/>
      <c r="KRB367" s="320"/>
      <c r="KRC367" s="320"/>
      <c r="KRD367" s="320"/>
      <c r="KRE367" s="320"/>
      <c r="KRF367" s="320"/>
      <c r="KRG367" s="320"/>
      <c r="KRH367" s="320"/>
      <c r="KRI367" s="320"/>
      <c r="KRJ367" s="320"/>
      <c r="KRK367" s="320"/>
      <c r="KRL367" s="320"/>
      <c r="KRM367" s="320"/>
      <c r="KRN367" s="320"/>
      <c r="KRO367" s="320"/>
      <c r="KRP367" s="320"/>
      <c r="KRQ367" s="320"/>
      <c r="KRR367" s="320"/>
      <c r="KRS367" s="320"/>
      <c r="KRT367" s="320"/>
      <c r="KRU367" s="320"/>
      <c r="KRV367" s="320"/>
      <c r="KRW367" s="320"/>
      <c r="KRX367" s="320"/>
      <c r="KRY367" s="320"/>
      <c r="KRZ367" s="320"/>
      <c r="KSA367" s="320"/>
      <c r="KSB367" s="320"/>
      <c r="KSC367" s="320"/>
      <c r="KSD367" s="320"/>
      <c r="KSE367" s="320"/>
      <c r="KSF367" s="320"/>
      <c r="KSG367" s="320"/>
      <c r="KSH367" s="320"/>
      <c r="KSI367" s="320"/>
      <c r="KSJ367" s="320"/>
      <c r="KSK367" s="320"/>
      <c r="KSL367" s="320"/>
      <c r="KSM367" s="320"/>
      <c r="KSN367" s="320"/>
      <c r="KSO367" s="320"/>
      <c r="KSP367" s="320"/>
      <c r="KSQ367" s="320"/>
      <c r="KSR367" s="320"/>
      <c r="KSS367" s="320"/>
      <c r="KST367" s="320"/>
      <c r="KSU367" s="320"/>
      <c r="KSV367" s="320"/>
      <c r="KSW367" s="320"/>
      <c r="KSX367" s="320"/>
      <c r="KSY367" s="320"/>
      <c r="KSZ367" s="320"/>
      <c r="KTA367" s="320"/>
      <c r="KTB367" s="320"/>
      <c r="KTC367" s="320"/>
      <c r="KTD367" s="320"/>
      <c r="KTE367" s="320"/>
      <c r="KTF367" s="320"/>
      <c r="KTG367" s="320"/>
      <c r="KTH367" s="320"/>
      <c r="KTI367" s="320"/>
      <c r="KTJ367" s="320"/>
      <c r="KTK367" s="320"/>
      <c r="KTL367" s="320"/>
      <c r="KTM367" s="320"/>
      <c r="KTN367" s="320"/>
      <c r="KTO367" s="320"/>
      <c r="KTP367" s="320"/>
      <c r="KTQ367" s="320"/>
      <c r="KTR367" s="320"/>
      <c r="KTS367" s="320"/>
      <c r="KTT367" s="320"/>
      <c r="KTU367" s="320"/>
      <c r="KTV367" s="320"/>
      <c r="KTW367" s="320"/>
      <c r="KTX367" s="320"/>
      <c r="KTY367" s="320"/>
      <c r="KTZ367" s="320"/>
      <c r="KUA367" s="320"/>
      <c r="KUB367" s="320"/>
      <c r="KUC367" s="320"/>
      <c r="KUD367" s="320"/>
      <c r="KUE367" s="320"/>
      <c r="KUF367" s="320"/>
      <c r="KUG367" s="320"/>
      <c r="KUH367" s="320"/>
      <c r="KUI367" s="320"/>
      <c r="KUJ367" s="320"/>
      <c r="KUK367" s="320"/>
      <c r="KUL367" s="320"/>
      <c r="KUM367" s="320"/>
      <c r="KUN367" s="320"/>
      <c r="KUO367" s="320"/>
      <c r="KUP367" s="320"/>
      <c r="KUQ367" s="320"/>
      <c r="KUR367" s="320"/>
      <c r="KUS367" s="320"/>
      <c r="KUT367" s="320"/>
      <c r="KUU367" s="320"/>
      <c r="KUV367" s="320"/>
      <c r="KUW367" s="320"/>
      <c r="KUX367" s="320"/>
      <c r="KUY367" s="320"/>
      <c r="KUZ367" s="320"/>
      <c r="KVA367" s="320"/>
      <c r="KVB367" s="320"/>
      <c r="KVC367" s="320"/>
      <c r="KVD367" s="320"/>
      <c r="KVE367" s="320"/>
      <c r="KVF367" s="320"/>
      <c r="KVG367" s="320"/>
      <c r="KVH367" s="320"/>
      <c r="KVI367" s="320"/>
      <c r="KVJ367" s="320"/>
      <c r="KVK367" s="320"/>
      <c r="KVL367" s="320"/>
      <c r="KVM367" s="320"/>
      <c r="KVN367" s="320"/>
      <c r="KVO367" s="320"/>
      <c r="KVP367" s="320"/>
      <c r="KVQ367" s="320"/>
      <c r="KVR367" s="320"/>
      <c r="KVS367" s="320"/>
      <c r="KVT367" s="320"/>
      <c r="KVU367" s="320"/>
      <c r="KVV367" s="320"/>
      <c r="KVW367" s="320"/>
      <c r="KVX367" s="320"/>
      <c r="KVY367" s="320"/>
      <c r="KVZ367" s="320"/>
      <c r="KWA367" s="320"/>
      <c r="KWB367" s="320"/>
      <c r="KWC367" s="320"/>
      <c r="KWD367" s="320"/>
      <c r="KWE367" s="320"/>
      <c r="KWF367" s="320"/>
      <c r="KWG367" s="320"/>
      <c r="KWH367" s="320"/>
      <c r="KWI367" s="320"/>
      <c r="KWJ367" s="320"/>
      <c r="KWK367" s="320"/>
      <c r="KWL367" s="320"/>
      <c r="KWM367" s="320"/>
      <c r="KWN367" s="320"/>
      <c r="KWO367" s="320"/>
      <c r="KWP367" s="320"/>
      <c r="KWQ367" s="320"/>
      <c r="KWR367" s="320"/>
      <c r="KWS367" s="320"/>
      <c r="KWT367" s="320"/>
      <c r="KWU367" s="320"/>
      <c r="KWV367" s="320"/>
      <c r="KWW367" s="320"/>
      <c r="KWX367" s="320"/>
      <c r="KWY367" s="320"/>
      <c r="KWZ367" s="320"/>
      <c r="KXA367" s="320"/>
      <c r="KXB367" s="320"/>
      <c r="KXC367" s="320"/>
      <c r="KXD367" s="320"/>
      <c r="KXE367" s="320"/>
      <c r="KXF367" s="320"/>
      <c r="KXG367" s="320"/>
      <c r="KXH367" s="320"/>
      <c r="KXI367" s="320"/>
      <c r="KXJ367" s="320"/>
      <c r="KXK367" s="320"/>
      <c r="KXL367" s="320"/>
      <c r="KXM367" s="320"/>
      <c r="KXN367" s="320"/>
      <c r="KXO367" s="320"/>
      <c r="KXP367" s="320"/>
      <c r="KXQ367" s="320"/>
      <c r="KXR367" s="320"/>
      <c r="KXS367" s="320"/>
      <c r="KXT367" s="320"/>
      <c r="KXU367" s="320"/>
      <c r="KXV367" s="320"/>
      <c r="KXW367" s="320"/>
      <c r="KXX367" s="320"/>
      <c r="KXY367" s="320"/>
      <c r="KXZ367" s="320"/>
      <c r="KYA367" s="320"/>
      <c r="KYB367" s="320"/>
      <c r="KYC367" s="320"/>
      <c r="KYD367" s="320"/>
      <c r="KYE367" s="320"/>
      <c r="KYF367" s="320"/>
      <c r="KYG367" s="320"/>
      <c r="KYH367" s="320"/>
      <c r="KYI367" s="320"/>
      <c r="KYJ367" s="320"/>
      <c r="KYK367" s="320"/>
      <c r="KYL367" s="320"/>
      <c r="KYM367" s="320"/>
      <c r="KYN367" s="320"/>
      <c r="KYO367" s="320"/>
      <c r="KYP367" s="320"/>
      <c r="KYQ367" s="320"/>
      <c r="KYR367" s="320"/>
      <c r="KYS367" s="320"/>
      <c r="KYT367" s="320"/>
      <c r="KYU367" s="320"/>
      <c r="KYV367" s="320"/>
      <c r="KYW367" s="320"/>
      <c r="KYX367" s="320"/>
      <c r="KYY367" s="320"/>
      <c r="KYZ367" s="320"/>
      <c r="KZA367" s="320"/>
      <c r="KZB367" s="320"/>
      <c r="KZC367" s="320"/>
      <c r="KZD367" s="320"/>
      <c r="KZE367" s="320"/>
      <c r="KZF367" s="320"/>
      <c r="KZG367" s="320"/>
      <c r="KZH367" s="320"/>
      <c r="KZI367" s="320"/>
      <c r="KZJ367" s="320"/>
      <c r="KZK367" s="320"/>
      <c r="KZL367" s="320"/>
      <c r="KZM367" s="320"/>
      <c r="KZN367" s="320"/>
      <c r="KZO367" s="320"/>
      <c r="KZP367" s="320"/>
      <c r="KZQ367" s="320"/>
      <c r="KZR367" s="320"/>
      <c r="KZS367" s="320"/>
      <c r="KZT367" s="320"/>
      <c r="KZU367" s="320"/>
      <c r="KZV367" s="320"/>
      <c r="KZW367" s="320"/>
      <c r="KZX367" s="320"/>
      <c r="KZY367" s="320"/>
      <c r="KZZ367" s="320"/>
      <c r="LAA367" s="320"/>
      <c r="LAB367" s="320"/>
      <c r="LAC367" s="320"/>
      <c r="LAD367" s="320"/>
      <c r="LAE367" s="320"/>
      <c r="LAF367" s="320"/>
      <c r="LAG367" s="320"/>
      <c r="LAH367" s="320"/>
      <c r="LAI367" s="320"/>
      <c r="LAJ367" s="320"/>
      <c r="LAK367" s="320"/>
      <c r="LAL367" s="320"/>
      <c r="LAM367" s="320"/>
      <c r="LAN367" s="320"/>
      <c r="LAO367" s="320"/>
      <c r="LAP367" s="320"/>
      <c r="LAQ367" s="320"/>
      <c r="LAR367" s="320"/>
      <c r="LAS367" s="320"/>
      <c r="LAT367" s="320"/>
      <c r="LAU367" s="320"/>
      <c r="LAV367" s="320"/>
      <c r="LAW367" s="320"/>
      <c r="LAX367" s="320"/>
      <c r="LAY367" s="320"/>
      <c r="LAZ367" s="320"/>
      <c r="LBA367" s="320"/>
      <c r="LBB367" s="320"/>
      <c r="LBC367" s="320"/>
      <c r="LBD367" s="320"/>
      <c r="LBE367" s="320"/>
      <c r="LBF367" s="320"/>
      <c r="LBG367" s="320"/>
      <c r="LBH367" s="320"/>
      <c r="LBI367" s="320"/>
      <c r="LBJ367" s="320"/>
      <c r="LBK367" s="320"/>
      <c r="LBL367" s="320"/>
      <c r="LBM367" s="320"/>
      <c r="LBN367" s="320"/>
      <c r="LBO367" s="320"/>
      <c r="LBP367" s="320"/>
      <c r="LBQ367" s="320"/>
      <c r="LBR367" s="320"/>
      <c r="LBS367" s="320"/>
      <c r="LBT367" s="320"/>
      <c r="LBU367" s="320"/>
      <c r="LBV367" s="320"/>
      <c r="LBW367" s="320"/>
      <c r="LBX367" s="320"/>
      <c r="LBY367" s="320"/>
      <c r="LBZ367" s="320"/>
      <c r="LCA367" s="320"/>
      <c r="LCB367" s="320"/>
      <c r="LCC367" s="320"/>
      <c r="LCD367" s="320"/>
      <c r="LCE367" s="320"/>
      <c r="LCF367" s="320"/>
      <c r="LCG367" s="320"/>
      <c r="LCH367" s="320"/>
      <c r="LCI367" s="320"/>
      <c r="LCJ367" s="320"/>
      <c r="LCK367" s="320"/>
      <c r="LCL367" s="320"/>
      <c r="LCM367" s="320"/>
      <c r="LCN367" s="320"/>
      <c r="LCO367" s="320"/>
      <c r="LCP367" s="320"/>
      <c r="LCQ367" s="320"/>
      <c r="LCR367" s="320"/>
      <c r="LCS367" s="320"/>
      <c r="LCT367" s="320"/>
      <c r="LCU367" s="320"/>
      <c r="LCV367" s="320"/>
      <c r="LCW367" s="320"/>
      <c r="LCX367" s="320"/>
      <c r="LCY367" s="320"/>
      <c r="LCZ367" s="320"/>
      <c r="LDA367" s="320"/>
      <c r="LDB367" s="320"/>
      <c r="LDC367" s="320"/>
      <c r="LDD367" s="320"/>
      <c r="LDE367" s="320"/>
      <c r="LDF367" s="320"/>
      <c r="LDG367" s="320"/>
      <c r="LDH367" s="320"/>
      <c r="LDI367" s="320"/>
      <c r="LDJ367" s="320"/>
      <c r="LDK367" s="320"/>
      <c r="LDL367" s="320"/>
      <c r="LDM367" s="320"/>
      <c r="LDN367" s="320"/>
      <c r="LDO367" s="320"/>
      <c r="LDP367" s="320"/>
      <c r="LDQ367" s="320"/>
      <c r="LDR367" s="320"/>
      <c r="LDS367" s="320"/>
      <c r="LDT367" s="320"/>
      <c r="LDU367" s="320"/>
      <c r="LDV367" s="320"/>
      <c r="LDW367" s="320"/>
      <c r="LDX367" s="320"/>
      <c r="LDY367" s="320"/>
      <c r="LDZ367" s="320"/>
      <c r="LEA367" s="320"/>
      <c r="LEB367" s="320"/>
      <c r="LEC367" s="320"/>
      <c r="LED367" s="320"/>
      <c r="LEE367" s="320"/>
      <c r="LEF367" s="320"/>
      <c r="LEG367" s="320"/>
      <c r="LEH367" s="320"/>
      <c r="LEI367" s="320"/>
      <c r="LEJ367" s="320"/>
      <c r="LEK367" s="320"/>
      <c r="LEL367" s="320"/>
      <c r="LEM367" s="320"/>
      <c r="LEN367" s="320"/>
      <c r="LEO367" s="320"/>
      <c r="LEP367" s="320"/>
      <c r="LEQ367" s="320"/>
      <c r="LER367" s="320"/>
      <c r="LES367" s="320"/>
      <c r="LET367" s="320"/>
      <c r="LEU367" s="320"/>
      <c r="LEV367" s="320"/>
      <c r="LEW367" s="320"/>
      <c r="LEX367" s="320"/>
      <c r="LEY367" s="320"/>
      <c r="LEZ367" s="320"/>
      <c r="LFA367" s="320"/>
      <c r="LFB367" s="320"/>
      <c r="LFC367" s="320"/>
      <c r="LFD367" s="320"/>
      <c r="LFE367" s="320"/>
      <c r="LFF367" s="320"/>
      <c r="LFG367" s="320"/>
      <c r="LFH367" s="320"/>
      <c r="LFI367" s="320"/>
      <c r="LFJ367" s="320"/>
      <c r="LFK367" s="320"/>
      <c r="LFL367" s="320"/>
      <c r="LFM367" s="320"/>
      <c r="LFN367" s="320"/>
      <c r="LFO367" s="320"/>
      <c r="LFP367" s="320"/>
      <c r="LFQ367" s="320"/>
      <c r="LFR367" s="320"/>
      <c r="LFS367" s="320"/>
      <c r="LFT367" s="320"/>
      <c r="LFU367" s="320"/>
      <c r="LFV367" s="320"/>
      <c r="LFW367" s="320"/>
      <c r="LFX367" s="320"/>
      <c r="LFY367" s="320"/>
      <c r="LFZ367" s="320"/>
      <c r="LGA367" s="320"/>
      <c r="LGB367" s="320"/>
      <c r="LGC367" s="320"/>
      <c r="LGD367" s="320"/>
      <c r="LGE367" s="320"/>
      <c r="LGF367" s="320"/>
      <c r="LGG367" s="320"/>
      <c r="LGH367" s="320"/>
      <c r="LGI367" s="320"/>
      <c r="LGJ367" s="320"/>
      <c r="LGK367" s="320"/>
      <c r="LGL367" s="320"/>
      <c r="LGM367" s="320"/>
      <c r="LGN367" s="320"/>
      <c r="LGO367" s="320"/>
      <c r="LGP367" s="320"/>
      <c r="LGQ367" s="320"/>
      <c r="LGR367" s="320"/>
      <c r="LGS367" s="320"/>
      <c r="LGT367" s="320"/>
      <c r="LGU367" s="320"/>
      <c r="LGV367" s="320"/>
      <c r="LGW367" s="320"/>
      <c r="LGX367" s="320"/>
      <c r="LGY367" s="320"/>
      <c r="LGZ367" s="320"/>
      <c r="LHA367" s="320"/>
      <c r="LHB367" s="320"/>
      <c r="LHC367" s="320"/>
      <c r="LHD367" s="320"/>
      <c r="LHE367" s="320"/>
      <c r="LHF367" s="320"/>
      <c r="LHG367" s="320"/>
      <c r="LHH367" s="320"/>
      <c r="LHI367" s="320"/>
      <c r="LHJ367" s="320"/>
      <c r="LHK367" s="320"/>
      <c r="LHL367" s="320"/>
      <c r="LHM367" s="320"/>
      <c r="LHN367" s="320"/>
      <c r="LHO367" s="320"/>
      <c r="LHP367" s="320"/>
      <c r="LHQ367" s="320"/>
      <c r="LHR367" s="320"/>
      <c r="LHS367" s="320"/>
      <c r="LHT367" s="320"/>
      <c r="LHU367" s="320"/>
      <c r="LHV367" s="320"/>
      <c r="LHW367" s="320"/>
      <c r="LHX367" s="320"/>
      <c r="LHY367" s="320"/>
      <c r="LHZ367" s="320"/>
      <c r="LIA367" s="320"/>
      <c r="LIB367" s="320"/>
      <c r="LIC367" s="320"/>
      <c r="LID367" s="320"/>
      <c r="LIE367" s="320"/>
      <c r="LIF367" s="320"/>
      <c r="LIG367" s="320"/>
      <c r="LIH367" s="320"/>
      <c r="LII367" s="320"/>
      <c r="LIJ367" s="320"/>
      <c r="LIK367" s="320"/>
      <c r="LIL367" s="320"/>
      <c r="LIM367" s="320"/>
      <c r="LIN367" s="320"/>
      <c r="LIO367" s="320"/>
      <c r="LIP367" s="320"/>
      <c r="LIQ367" s="320"/>
      <c r="LIR367" s="320"/>
      <c r="LIS367" s="320"/>
      <c r="LIT367" s="320"/>
      <c r="LIU367" s="320"/>
      <c r="LIV367" s="320"/>
      <c r="LIW367" s="320"/>
      <c r="LIX367" s="320"/>
      <c r="LIY367" s="320"/>
      <c r="LIZ367" s="320"/>
      <c r="LJA367" s="320"/>
      <c r="LJB367" s="320"/>
      <c r="LJC367" s="320"/>
      <c r="LJD367" s="320"/>
      <c r="LJE367" s="320"/>
      <c r="LJF367" s="320"/>
      <c r="LJG367" s="320"/>
      <c r="LJH367" s="320"/>
      <c r="LJI367" s="320"/>
      <c r="LJJ367" s="320"/>
      <c r="LJK367" s="320"/>
      <c r="LJL367" s="320"/>
      <c r="LJM367" s="320"/>
      <c r="LJN367" s="320"/>
      <c r="LJO367" s="320"/>
      <c r="LJP367" s="320"/>
      <c r="LJQ367" s="320"/>
      <c r="LJR367" s="320"/>
      <c r="LJS367" s="320"/>
      <c r="LJT367" s="320"/>
      <c r="LJU367" s="320"/>
      <c r="LJV367" s="320"/>
      <c r="LJW367" s="320"/>
      <c r="LJX367" s="320"/>
      <c r="LJY367" s="320"/>
      <c r="LJZ367" s="320"/>
      <c r="LKA367" s="320"/>
      <c r="LKB367" s="320"/>
      <c r="LKC367" s="320"/>
      <c r="LKD367" s="320"/>
      <c r="LKE367" s="320"/>
      <c r="LKF367" s="320"/>
      <c r="LKG367" s="320"/>
      <c r="LKH367" s="320"/>
      <c r="LKI367" s="320"/>
      <c r="LKJ367" s="320"/>
      <c r="LKK367" s="320"/>
      <c r="LKL367" s="320"/>
      <c r="LKM367" s="320"/>
      <c r="LKN367" s="320"/>
      <c r="LKO367" s="320"/>
      <c r="LKP367" s="320"/>
      <c r="LKQ367" s="320"/>
      <c r="LKR367" s="320"/>
      <c r="LKS367" s="320"/>
      <c r="LKT367" s="320"/>
      <c r="LKU367" s="320"/>
      <c r="LKV367" s="320"/>
      <c r="LKW367" s="320"/>
      <c r="LKX367" s="320"/>
      <c r="LKY367" s="320"/>
      <c r="LKZ367" s="320"/>
      <c r="LLA367" s="320"/>
      <c r="LLB367" s="320"/>
      <c r="LLC367" s="320"/>
      <c r="LLD367" s="320"/>
      <c r="LLE367" s="320"/>
      <c r="LLF367" s="320"/>
      <c r="LLG367" s="320"/>
      <c r="LLH367" s="320"/>
      <c r="LLI367" s="320"/>
      <c r="LLJ367" s="320"/>
      <c r="LLK367" s="320"/>
      <c r="LLL367" s="320"/>
      <c r="LLM367" s="320"/>
      <c r="LLN367" s="320"/>
      <c r="LLO367" s="320"/>
      <c r="LLP367" s="320"/>
      <c r="LLQ367" s="320"/>
      <c r="LLR367" s="320"/>
      <c r="LLS367" s="320"/>
      <c r="LLT367" s="320"/>
      <c r="LLU367" s="320"/>
      <c r="LLV367" s="320"/>
      <c r="LLW367" s="320"/>
      <c r="LLX367" s="320"/>
      <c r="LLY367" s="320"/>
      <c r="LLZ367" s="320"/>
      <c r="LMA367" s="320"/>
      <c r="LMB367" s="320"/>
      <c r="LMC367" s="320"/>
      <c r="LMD367" s="320"/>
      <c r="LME367" s="320"/>
      <c r="LMF367" s="320"/>
      <c r="LMG367" s="320"/>
      <c r="LMH367" s="320"/>
      <c r="LMI367" s="320"/>
      <c r="LMJ367" s="320"/>
      <c r="LMK367" s="320"/>
      <c r="LML367" s="320"/>
      <c r="LMM367" s="320"/>
      <c r="LMN367" s="320"/>
      <c r="LMO367" s="320"/>
      <c r="LMP367" s="320"/>
      <c r="LMQ367" s="320"/>
      <c r="LMR367" s="320"/>
      <c r="LMS367" s="320"/>
      <c r="LMT367" s="320"/>
      <c r="LMU367" s="320"/>
      <c r="LMV367" s="320"/>
      <c r="LMW367" s="320"/>
      <c r="LMX367" s="320"/>
      <c r="LMY367" s="320"/>
      <c r="LMZ367" s="320"/>
      <c r="LNA367" s="320"/>
      <c r="LNB367" s="320"/>
      <c r="LNC367" s="320"/>
      <c r="LND367" s="320"/>
      <c r="LNE367" s="320"/>
      <c r="LNF367" s="320"/>
      <c r="LNG367" s="320"/>
      <c r="LNH367" s="320"/>
      <c r="LNI367" s="320"/>
      <c r="LNJ367" s="320"/>
      <c r="LNK367" s="320"/>
      <c r="LNL367" s="320"/>
      <c r="LNM367" s="320"/>
      <c r="LNN367" s="320"/>
      <c r="LNO367" s="320"/>
      <c r="LNP367" s="320"/>
      <c r="LNQ367" s="320"/>
      <c r="LNR367" s="320"/>
      <c r="LNS367" s="320"/>
      <c r="LNT367" s="320"/>
      <c r="LNU367" s="320"/>
      <c r="LNV367" s="320"/>
      <c r="LNW367" s="320"/>
      <c r="LNX367" s="320"/>
      <c r="LNY367" s="320"/>
      <c r="LNZ367" s="320"/>
      <c r="LOA367" s="320"/>
      <c r="LOB367" s="320"/>
      <c r="LOC367" s="320"/>
      <c r="LOD367" s="320"/>
      <c r="LOE367" s="320"/>
      <c r="LOF367" s="320"/>
      <c r="LOG367" s="320"/>
      <c r="LOH367" s="320"/>
      <c r="LOI367" s="320"/>
      <c r="LOJ367" s="320"/>
      <c r="LOK367" s="320"/>
      <c r="LOL367" s="320"/>
      <c r="LOM367" s="320"/>
      <c r="LON367" s="320"/>
      <c r="LOO367" s="320"/>
      <c r="LOP367" s="320"/>
      <c r="LOQ367" s="320"/>
      <c r="LOR367" s="320"/>
      <c r="LOS367" s="320"/>
      <c r="LOT367" s="320"/>
      <c r="LOU367" s="320"/>
      <c r="LOV367" s="320"/>
      <c r="LOW367" s="320"/>
      <c r="LOX367" s="320"/>
      <c r="LOY367" s="320"/>
      <c r="LOZ367" s="320"/>
      <c r="LPA367" s="320"/>
      <c r="LPB367" s="320"/>
      <c r="LPC367" s="320"/>
      <c r="LPD367" s="320"/>
      <c r="LPE367" s="320"/>
      <c r="LPF367" s="320"/>
      <c r="LPG367" s="320"/>
      <c r="LPH367" s="320"/>
      <c r="LPI367" s="320"/>
      <c r="LPJ367" s="320"/>
      <c r="LPK367" s="320"/>
      <c r="LPL367" s="320"/>
      <c r="LPM367" s="320"/>
      <c r="LPN367" s="320"/>
      <c r="LPO367" s="320"/>
      <c r="LPP367" s="320"/>
      <c r="LPQ367" s="320"/>
      <c r="LPR367" s="320"/>
      <c r="LPS367" s="320"/>
      <c r="LPT367" s="320"/>
      <c r="LPU367" s="320"/>
      <c r="LPV367" s="320"/>
      <c r="LPW367" s="320"/>
      <c r="LPX367" s="320"/>
      <c r="LPY367" s="320"/>
      <c r="LPZ367" s="320"/>
      <c r="LQA367" s="320"/>
      <c r="LQB367" s="320"/>
      <c r="LQC367" s="320"/>
      <c r="LQD367" s="320"/>
      <c r="LQE367" s="320"/>
      <c r="LQF367" s="320"/>
      <c r="LQG367" s="320"/>
      <c r="LQH367" s="320"/>
      <c r="LQI367" s="320"/>
      <c r="LQJ367" s="320"/>
      <c r="LQK367" s="320"/>
      <c r="LQL367" s="320"/>
      <c r="LQM367" s="320"/>
      <c r="LQN367" s="320"/>
      <c r="LQO367" s="320"/>
      <c r="LQP367" s="320"/>
      <c r="LQQ367" s="320"/>
      <c r="LQR367" s="320"/>
      <c r="LQS367" s="320"/>
      <c r="LQT367" s="320"/>
      <c r="LQU367" s="320"/>
      <c r="LQV367" s="320"/>
      <c r="LQW367" s="320"/>
      <c r="LQX367" s="320"/>
      <c r="LQY367" s="320"/>
      <c r="LQZ367" s="320"/>
      <c r="LRA367" s="320"/>
      <c r="LRB367" s="320"/>
      <c r="LRC367" s="320"/>
      <c r="LRD367" s="320"/>
      <c r="LRE367" s="320"/>
      <c r="LRF367" s="320"/>
      <c r="LRG367" s="320"/>
      <c r="LRH367" s="320"/>
      <c r="LRI367" s="320"/>
      <c r="LRJ367" s="320"/>
      <c r="LRK367" s="320"/>
      <c r="LRL367" s="320"/>
      <c r="LRM367" s="320"/>
      <c r="LRN367" s="320"/>
      <c r="LRO367" s="320"/>
      <c r="LRP367" s="320"/>
      <c r="LRQ367" s="320"/>
      <c r="LRR367" s="320"/>
      <c r="LRS367" s="320"/>
      <c r="LRT367" s="320"/>
      <c r="LRU367" s="320"/>
      <c r="LRV367" s="320"/>
      <c r="LRW367" s="320"/>
      <c r="LRX367" s="320"/>
      <c r="LRY367" s="320"/>
      <c r="LRZ367" s="320"/>
      <c r="LSA367" s="320"/>
      <c r="LSB367" s="320"/>
      <c r="LSC367" s="320"/>
      <c r="LSD367" s="320"/>
      <c r="LSE367" s="320"/>
      <c r="LSF367" s="320"/>
      <c r="LSG367" s="320"/>
      <c r="LSH367" s="320"/>
      <c r="LSI367" s="320"/>
      <c r="LSJ367" s="320"/>
      <c r="LSK367" s="320"/>
      <c r="LSL367" s="320"/>
      <c r="LSM367" s="320"/>
      <c r="LSN367" s="320"/>
      <c r="LSO367" s="320"/>
      <c r="LSP367" s="320"/>
      <c r="LSQ367" s="320"/>
      <c r="LSR367" s="320"/>
      <c r="LSS367" s="320"/>
      <c r="LST367" s="320"/>
      <c r="LSU367" s="320"/>
      <c r="LSV367" s="320"/>
      <c r="LSW367" s="320"/>
      <c r="LSX367" s="320"/>
      <c r="LSY367" s="320"/>
      <c r="LSZ367" s="320"/>
      <c r="LTA367" s="320"/>
      <c r="LTB367" s="320"/>
      <c r="LTC367" s="320"/>
      <c r="LTD367" s="320"/>
      <c r="LTE367" s="320"/>
      <c r="LTF367" s="320"/>
      <c r="LTG367" s="320"/>
      <c r="LTH367" s="320"/>
      <c r="LTI367" s="320"/>
      <c r="LTJ367" s="320"/>
      <c r="LTK367" s="320"/>
      <c r="LTL367" s="320"/>
      <c r="LTM367" s="320"/>
      <c r="LTN367" s="320"/>
      <c r="LTO367" s="320"/>
      <c r="LTP367" s="320"/>
      <c r="LTQ367" s="320"/>
      <c r="LTR367" s="320"/>
      <c r="LTS367" s="320"/>
      <c r="LTT367" s="320"/>
      <c r="LTU367" s="320"/>
      <c r="LTV367" s="320"/>
      <c r="LTW367" s="320"/>
      <c r="LTX367" s="320"/>
      <c r="LTY367" s="320"/>
      <c r="LTZ367" s="320"/>
      <c r="LUA367" s="320"/>
      <c r="LUB367" s="320"/>
      <c r="LUC367" s="320"/>
      <c r="LUD367" s="320"/>
      <c r="LUE367" s="320"/>
      <c r="LUF367" s="320"/>
      <c r="LUG367" s="320"/>
      <c r="LUH367" s="320"/>
      <c r="LUI367" s="320"/>
      <c r="LUJ367" s="320"/>
      <c r="LUK367" s="320"/>
      <c r="LUL367" s="320"/>
      <c r="LUM367" s="320"/>
      <c r="LUN367" s="320"/>
      <c r="LUO367" s="320"/>
      <c r="LUP367" s="320"/>
      <c r="LUQ367" s="320"/>
      <c r="LUR367" s="320"/>
      <c r="LUS367" s="320"/>
      <c r="LUT367" s="320"/>
      <c r="LUU367" s="320"/>
      <c r="LUV367" s="320"/>
      <c r="LUW367" s="320"/>
      <c r="LUX367" s="320"/>
      <c r="LUY367" s="320"/>
      <c r="LUZ367" s="320"/>
      <c r="LVA367" s="320"/>
      <c r="LVB367" s="320"/>
      <c r="LVC367" s="320"/>
      <c r="LVD367" s="320"/>
      <c r="LVE367" s="320"/>
      <c r="LVF367" s="320"/>
      <c r="LVG367" s="320"/>
      <c r="LVH367" s="320"/>
      <c r="LVI367" s="320"/>
      <c r="LVJ367" s="320"/>
      <c r="LVK367" s="320"/>
      <c r="LVL367" s="320"/>
      <c r="LVM367" s="320"/>
      <c r="LVN367" s="320"/>
      <c r="LVO367" s="320"/>
      <c r="LVP367" s="320"/>
      <c r="LVQ367" s="320"/>
      <c r="LVR367" s="320"/>
      <c r="LVS367" s="320"/>
      <c r="LVT367" s="320"/>
      <c r="LVU367" s="320"/>
      <c r="LVV367" s="320"/>
      <c r="LVW367" s="320"/>
      <c r="LVX367" s="320"/>
      <c r="LVY367" s="320"/>
      <c r="LVZ367" s="320"/>
      <c r="LWA367" s="320"/>
      <c r="LWB367" s="320"/>
      <c r="LWC367" s="320"/>
      <c r="LWD367" s="320"/>
      <c r="LWE367" s="320"/>
      <c r="LWF367" s="320"/>
      <c r="LWG367" s="320"/>
      <c r="LWH367" s="320"/>
      <c r="LWI367" s="320"/>
      <c r="LWJ367" s="320"/>
      <c r="LWK367" s="320"/>
      <c r="LWL367" s="320"/>
      <c r="LWM367" s="320"/>
      <c r="LWN367" s="320"/>
      <c r="LWO367" s="320"/>
      <c r="LWP367" s="320"/>
      <c r="LWQ367" s="320"/>
      <c r="LWR367" s="320"/>
      <c r="LWS367" s="320"/>
      <c r="LWT367" s="320"/>
      <c r="LWU367" s="320"/>
      <c r="LWV367" s="320"/>
      <c r="LWW367" s="320"/>
      <c r="LWX367" s="320"/>
      <c r="LWY367" s="320"/>
      <c r="LWZ367" s="320"/>
      <c r="LXA367" s="320"/>
      <c r="LXB367" s="320"/>
      <c r="LXC367" s="320"/>
      <c r="LXD367" s="320"/>
      <c r="LXE367" s="320"/>
      <c r="LXF367" s="320"/>
      <c r="LXG367" s="320"/>
      <c r="LXH367" s="320"/>
      <c r="LXI367" s="320"/>
      <c r="LXJ367" s="320"/>
      <c r="LXK367" s="320"/>
      <c r="LXL367" s="320"/>
      <c r="LXM367" s="320"/>
      <c r="LXN367" s="320"/>
      <c r="LXO367" s="320"/>
      <c r="LXP367" s="320"/>
      <c r="LXQ367" s="320"/>
      <c r="LXR367" s="320"/>
      <c r="LXS367" s="320"/>
      <c r="LXT367" s="320"/>
      <c r="LXU367" s="320"/>
      <c r="LXV367" s="320"/>
      <c r="LXW367" s="320"/>
      <c r="LXX367" s="320"/>
      <c r="LXY367" s="320"/>
      <c r="LXZ367" s="320"/>
      <c r="LYA367" s="320"/>
      <c r="LYB367" s="320"/>
      <c r="LYC367" s="320"/>
      <c r="LYD367" s="320"/>
      <c r="LYE367" s="320"/>
      <c r="LYF367" s="320"/>
      <c r="LYG367" s="320"/>
      <c r="LYH367" s="320"/>
      <c r="LYI367" s="320"/>
      <c r="LYJ367" s="320"/>
      <c r="LYK367" s="320"/>
      <c r="LYL367" s="320"/>
      <c r="LYM367" s="320"/>
      <c r="LYN367" s="320"/>
      <c r="LYO367" s="320"/>
      <c r="LYP367" s="320"/>
      <c r="LYQ367" s="320"/>
      <c r="LYR367" s="320"/>
      <c r="LYS367" s="320"/>
      <c r="LYT367" s="320"/>
      <c r="LYU367" s="320"/>
      <c r="LYV367" s="320"/>
      <c r="LYW367" s="320"/>
      <c r="LYX367" s="320"/>
      <c r="LYY367" s="320"/>
      <c r="LYZ367" s="320"/>
      <c r="LZA367" s="320"/>
      <c r="LZB367" s="320"/>
      <c r="LZC367" s="320"/>
      <c r="LZD367" s="320"/>
      <c r="LZE367" s="320"/>
      <c r="LZF367" s="320"/>
      <c r="LZG367" s="320"/>
      <c r="LZH367" s="320"/>
      <c r="LZI367" s="320"/>
      <c r="LZJ367" s="320"/>
      <c r="LZK367" s="320"/>
      <c r="LZL367" s="320"/>
      <c r="LZM367" s="320"/>
      <c r="LZN367" s="320"/>
      <c r="LZO367" s="320"/>
      <c r="LZP367" s="320"/>
      <c r="LZQ367" s="320"/>
      <c r="LZR367" s="320"/>
      <c r="LZS367" s="320"/>
      <c r="LZT367" s="320"/>
      <c r="LZU367" s="320"/>
      <c r="LZV367" s="320"/>
      <c r="LZW367" s="320"/>
      <c r="LZX367" s="320"/>
      <c r="LZY367" s="320"/>
      <c r="LZZ367" s="320"/>
      <c r="MAA367" s="320"/>
      <c r="MAB367" s="320"/>
      <c r="MAC367" s="320"/>
      <c r="MAD367" s="320"/>
      <c r="MAE367" s="320"/>
      <c r="MAF367" s="320"/>
      <c r="MAG367" s="320"/>
      <c r="MAH367" s="320"/>
      <c r="MAI367" s="320"/>
      <c r="MAJ367" s="320"/>
      <c r="MAK367" s="320"/>
      <c r="MAL367" s="320"/>
      <c r="MAM367" s="320"/>
      <c r="MAN367" s="320"/>
      <c r="MAO367" s="320"/>
      <c r="MAP367" s="320"/>
      <c r="MAQ367" s="320"/>
      <c r="MAR367" s="320"/>
      <c r="MAS367" s="320"/>
      <c r="MAT367" s="320"/>
      <c r="MAU367" s="320"/>
      <c r="MAV367" s="320"/>
      <c r="MAW367" s="320"/>
      <c r="MAX367" s="320"/>
      <c r="MAY367" s="320"/>
      <c r="MAZ367" s="320"/>
      <c r="MBA367" s="320"/>
      <c r="MBB367" s="320"/>
      <c r="MBC367" s="320"/>
      <c r="MBD367" s="320"/>
      <c r="MBE367" s="320"/>
      <c r="MBF367" s="320"/>
      <c r="MBG367" s="320"/>
      <c r="MBH367" s="320"/>
      <c r="MBI367" s="320"/>
      <c r="MBJ367" s="320"/>
      <c r="MBK367" s="320"/>
      <c r="MBL367" s="320"/>
      <c r="MBM367" s="320"/>
      <c r="MBN367" s="320"/>
      <c r="MBO367" s="320"/>
      <c r="MBP367" s="320"/>
      <c r="MBQ367" s="320"/>
      <c r="MBR367" s="320"/>
      <c r="MBS367" s="320"/>
      <c r="MBT367" s="320"/>
      <c r="MBU367" s="320"/>
      <c r="MBV367" s="320"/>
      <c r="MBW367" s="320"/>
      <c r="MBX367" s="320"/>
      <c r="MBY367" s="320"/>
      <c r="MBZ367" s="320"/>
      <c r="MCA367" s="320"/>
      <c r="MCB367" s="320"/>
      <c r="MCC367" s="320"/>
      <c r="MCD367" s="320"/>
      <c r="MCE367" s="320"/>
      <c r="MCF367" s="320"/>
      <c r="MCG367" s="320"/>
      <c r="MCH367" s="320"/>
      <c r="MCI367" s="320"/>
      <c r="MCJ367" s="320"/>
      <c r="MCK367" s="320"/>
      <c r="MCL367" s="320"/>
      <c r="MCM367" s="320"/>
      <c r="MCN367" s="320"/>
      <c r="MCO367" s="320"/>
      <c r="MCP367" s="320"/>
      <c r="MCQ367" s="320"/>
      <c r="MCR367" s="320"/>
      <c r="MCS367" s="320"/>
      <c r="MCT367" s="320"/>
      <c r="MCU367" s="320"/>
      <c r="MCV367" s="320"/>
      <c r="MCW367" s="320"/>
      <c r="MCX367" s="320"/>
      <c r="MCY367" s="320"/>
      <c r="MCZ367" s="320"/>
      <c r="MDA367" s="320"/>
      <c r="MDB367" s="320"/>
      <c r="MDC367" s="320"/>
      <c r="MDD367" s="320"/>
      <c r="MDE367" s="320"/>
      <c r="MDF367" s="320"/>
      <c r="MDG367" s="320"/>
      <c r="MDH367" s="320"/>
      <c r="MDI367" s="320"/>
      <c r="MDJ367" s="320"/>
      <c r="MDK367" s="320"/>
      <c r="MDL367" s="320"/>
      <c r="MDM367" s="320"/>
      <c r="MDN367" s="320"/>
      <c r="MDO367" s="320"/>
      <c r="MDP367" s="320"/>
      <c r="MDQ367" s="320"/>
      <c r="MDR367" s="320"/>
      <c r="MDS367" s="320"/>
      <c r="MDT367" s="320"/>
      <c r="MDU367" s="320"/>
      <c r="MDV367" s="320"/>
      <c r="MDW367" s="320"/>
      <c r="MDX367" s="320"/>
      <c r="MDY367" s="320"/>
      <c r="MDZ367" s="320"/>
      <c r="MEA367" s="320"/>
      <c r="MEB367" s="320"/>
      <c r="MEC367" s="320"/>
      <c r="MED367" s="320"/>
      <c r="MEE367" s="320"/>
      <c r="MEF367" s="320"/>
      <c r="MEG367" s="320"/>
      <c r="MEH367" s="320"/>
      <c r="MEI367" s="320"/>
      <c r="MEJ367" s="320"/>
      <c r="MEK367" s="320"/>
      <c r="MEL367" s="320"/>
      <c r="MEM367" s="320"/>
      <c r="MEN367" s="320"/>
      <c r="MEO367" s="320"/>
      <c r="MEP367" s="320"/>
      <c r="MEQ367" s="320"/>
      <c r="MER367" s="320"/>
      <c r="MES367" s="320"/>
      <c r="MET367" s="320"/>
      <c r="MEU367" s="320"/>
      <c r="MEV367" s="320"/>
      <c r="MEW367" s="320"/>
      <c r="MEX367" s="320"/>
      <c r="MEY367" s="320"/>
      <c r="MEZ367" s="320"/>
      <c r="MFA367" s="320"/>
      <c r="MFB367" s="320"/>
      <c r="MFC367" s="320"/>
      <c r="MFD367" s="320"/>
      <c r="MFE367" s="320"/>
      <c r="MFF367" s="320"/>
      <c r="MFG367" s="320"/>
      <c r="MFH367" s="320"/>
      <c r="MFI367" s="320"/>
      <c r="MFJ367" s="320"/>
      <c r="MFK367" s="320"/>
      <c r="MFL367" s="320"/>
      <c r="MFM367" s="320"/>
      <c r="MFN367" s="320"/>
      <c r="MFO367" s="320"/>
      <c r="MFP367" s="320"/>
      <c r="MFQ367" s="320"/>
      <c r="MFR367" s="320"/>
      <c r="MFS367" s="320"/>
      <c r="MFT367" s="320"/>
      <c r="MFU367" s="320"/>
      <c r="MFV367" s="320"/>
      <c r="MFW367" s="320"/>
      <c r="MFX367" s="320"/>
      <c r="MFY367" s="320"/>
      <c r="MFZ367" s="320"/>
      <c r="MGA367" s="320"/>
      <c r="MGB367" s="320"/>
      <c r="MGC367" s="320"/>
      <c r="MGD367" s="320"/>
      <c r="MGE367" s="320"/>
      <c r="MGF367" s="320"/>
      <c r="MGG367" s="320"/>
      <c r="MGH367" s="320"/>
      <c r="MGI367" s="320"/>
      <c r="MGJ367" s="320"/>
      <c r="MGK367" s="320"/>
      <c r="MGL367" s="320"/>
      <c r="MGM367" s="320"/>
      <c r="MGN367" s="320"/>
      <c r="MGO367" s="320"/>
      <c r="MGP367" s="320"/>
      <c r="MGQ367" s="320"/>
      <c r="MGR367" s="320"/>
      <c r="MGS367" s="320"/>
      <c r="MGT367" s="320"/>
      <c r="MGU367" s="320"/>
      <c r="MGV367" s="320"/>
      <c r="MGW367" s="320"/>
      <c r="MGX367" s="320"/>
      <c r="MGY367" s="320"/>
      <c r="MGZ367" s="320"/>
      <c r="MHA367" s="320"/>
      <c r="MHB367" s="320"/>
      <c r="MHC367" s="320"/>
      <c r="MHD367" s="320"/>
      <c r="MHE367" s="320"/>
      <c r="MHF367" s="320"/>
      <c r="MHG367" s="320"/>
      <c r="MHH367" s="320"/>
      <c r="MHI367" s="320"/>
      <c r="MHJ367" s="320"/>
      <c r="MHK367" s="320"/>
      <c r="MHL367" s="320"/>
      <c r="MHM367" s="320"/>
      <c r="MHN367" s="320"/>
      <c r="MHO367" s="320"/>
      <c r="MHP367" s="320"/>
      <c r="MHQ367" s="320"/>
      <c r="MHR367" s="320"/>
      <c r="MHS367" s="320"/>
      <c r="MHT367" s="320"/>
      <c r="MHU367" s="320"/>
      <c r="MHV367" s="320"/>
      <c r="MHW367" s="320"/>
      <c r="MHX367" s="320"/>
      <c r="MHY367" s="320"/>
      <c r="MHZ367" s="320"/>
      <c r="MIA367" s="320"/>
      <c r="MIB367" s="320"/>
      <c r="MIC367" s="320"/>
      <c r="MID367" s="320"/>
      <c r="MIE367" s="320"/>
      <c r="MIF367" s="320"/>
      <c r="MIG367" s="320"/>
      <c r="MIH367" s="320"/>
      <c r="MII367" s="320"/>
      <c r="MIJ367" s="320"/>
      <c r="MIK367" s="320"/>
      <c r="MIL367" s="320"/>
      <c r="MIM367" s="320"/>
      <c r="MIN367" s="320"/>
      <c r="MIO367" s="320"/>
      <c r="MIP367" s="320"/>
      <c r="MIQ367" s="320"/>
      <c r="MIR367" s="320"/>
      <c r="MIS367" s="320"/>
      <c r="MIT367" s="320"/>
      <c r="MIU367" s="320"/>
      <c r="MIV367" s="320"/>
      <c r="MIW367" s="320"/>
      <c r="MIX367" s="320"/>
      <c r="MIY367" s="320"/>
      <c r="MIZ367" s="320"/>
      <c r="MJA367" s="320"/>
      <c r="MJB367" s="320"/>
      <c r="MJC367" s="320"/>
      <c r="MJD367" s="320"/>
      <c r="MJE367" s="320"/>
      <c r="MJF367" s="320"/>
      <c r="MJG367" s="320"/>
      <c r="MJH367" s="320"/>
      <c r="MJI367" s="320"/>
      <c r="MJJ367" s="320"/>
      <c r="MJK367" s="320"/>
      <c r="MJL367" s="320"/>
      <c r="MJM367" s="320"/>
      <c r="MJN367" s="320"/>
      <c r="MJO367" s="320"/>
      <c r="MJP367" s="320"/>
      <c r="MJQ367" s="320"/>
      <c r="MJR367" s="320"/>
      <c r="MJS367" s="320"/>
      <c r="MJT367" s="320"/>
      <c r="MJU367" s="320"/>
      <c r="MJV367" s="320"/>
      <c r="MJW367" s="320"/>
      <c r="MJX367" s="320"/>
      <c r="MJY367" s="320"/>
      <c r="MJZ367" s="320"/>
      <c r="MKA367" s="320"/>
      <c r="MKB367" s="320"/>
      <c r="MKC367" s="320"/>
      <c r="MKD367" s="320"/>
      <c r="MKE367" s="320"/>
      <c r="MKF367" s="320"/>
      <c r="MKG367" s="320"/>
      <c r="MKH367" s="320"/>
      <c r="MKI367" s="320"/>
      <c r="MKJ367" s="320"/>
      <c r="MKK367" s="320"/>
      <c r="MKL367" s="320"/>
      <c r="MKM367" s="320"/>
      <c r="MKN367" s="320"/>
      <c r="MKO367" s="320"/>
      <c r="MKP367" s="320"/>
      <c r="MKQ367" s="320"/>
      <c r="MKR367" s="320"/>
      <c r="MKS367" s="320"/>
      <c r="MKT367" s="320"/>
      <c r="MKU367" s="320"/>
      <c r="MKV367" s="320"/>
      <c r="MKW367" s="320"/>
      <c r="MKX367" s="320"/>
      <c r="MKY367" s="320"/>
      <c r="MKZ367" s="320"/>
      <c r="MLA367" s="320"/>
      <c r="MLB367" s="320"/>
      <c r="MLC367" s="320"/>
      <c r="MLD367" s="320"/>
      <c r="MLE367" s="320"/>
      <c r="MLF367" s="320"/>
      <c r="MLG367" s="320"/>
      <c r="MLH367" s="320"/>
      <c r="MLI367" s="320"/>
      <c r="MLJ367" s="320"/>
      <c r="MLK367" s="320"/>
      <c r="MLL367" s="320"/>
      <c r="MLM367" s="320"/>
      <c r="MLN367" s="320"/>
      <c r="MLO367" s="320"/>
      <c r="MLP367" s="320"/>
      <c r="MLQ367" s="320"/>
      <c r="MLR367" s="320"/>
      <c r="MLS367" s="320"/>
      <c r="MLT367" s="320"/>
      <c r="MLU367" s="320"/>
      <c r="MLV367" s="320"/>
      <c r="MLW367" s="320"/>
      <c r="MLX367" s="320"/>
      <c r="MLY367" s="320"/>
      <c r="MLZ367" s="320"/>
      <c r="MMA367" s="320"/>
      <c r="MMB367" s="320"/>
      <c r="MMC367" s="320"/>
      <c r="MMD367" s="320"/>
      <c r="MME367" s="320"/>
      <c r="MMF367" s="320"/>
      <c r="MMG367" s="320"/>
      <c r="MMH367" s="320"/>
      <c r="MMI367" s="320"/>
      <c r="MMJ367" s="320"/>
      <c r="MMK367" s="320"/>
      <c r="MML367" s="320"/>
      <c r="MMM367" s="320"/>
      <c r="MMN367" s="320"/>
      <c r="MMO367" s="320"/>
      <c r="MMP367" s="320"/>
      <c r="MMQ367" s="320"/>
      <c r="MMR367" s="320"/>
      <c r="MMS367" s="320"/>
      <c r="MMT367" s="320"/>
      <c r="MMU367" s="320"/>
      <c r="MMV367" s="320"/>
      <c r="MMW367" s="320"/>
      <c r="MMX367" s="320"/>
      <c r="MMY367" s="320"/>
      <c r="MMZ367" s="320"/>
      <c r="MNA367" s="320"/>
      <c r="MNB367" s="320"/>
      <c r="MNC367" s="320"/>
      <c r="MND367" s="320"/>
      <c r="MNE367" s="320"/>
      <c r="MNF367" s="320"/>
      <c r="MNG367" s="320"/>
      <c r="MNH367" s="320"/>
      <c r="MNI367" s="320"/>
      <c r="MNJ367" s="320"/>
      <c r="MNK367" s="320"/>
      <c r="MNL367" s="320"/>
      <c r="MNM367" s="320"/>
      <c r="MNN367" s="320"/>
      <c r="MNO367" s="320"/>
      <c r="MNP367" s="320"/>
      <c r="MNQ367" s="320"/>
      <c r="MNR367" s="320"/>
      <c r="MNS367" s="320"/>
      <c r="MNT367" s="320"/>
      <c r="MNU367" s="320"/>
      <c r="MNV367" s="320"/>
      <c r="MNW367" s="320"/>
      <c r="MNX367" s="320"/>
      <c r="MNY367" s="320"/>
      <c r="MNZ367" s="320"/>
      <c r="MOA367" s="320"/>
      <c r="MOB367" s="320"/>
      <c r="MOC367" s="320"/>
      <c r="MOD367" s="320"/>
      <c r="MOE367" s="320"/>
      <c r="MOF367" s="320"/>
      <c r="MOG367" s="320"/>
      <c r="MOH367" s="320"/>
      <c r="MOI367" s="320"/>
      <c r="MOJ367" s="320"/>
      <c r="MOK367" s="320"/>
      <c r="MOL367" s="320"/>
      <c r="MOM367" s="320"/>
      <c r="MON367" s="320"/>
      <c r="MOO367" s="320"/>
      <c r="MOP367" s="320"/>
      <c r="MOQ367" s="320"/>
      <c r="MOR367" s="320"/>
      <c r="MOS367" s="320"/>
      <c r="MOT367" s="320"/>
      <c r="MOU367" s="320"/>
      <c r="MOV367" s="320"/>
      <c r="MOW367" s="320"/>
      <c r="MOX367" s="320"/>
      <c r="MOY367" s="320"/>
      <c r="MOZ367" s="320"/>
      <c r="MPA367" s="320"/>
      <c r="MPB367" s="320"/>
      <c r="MPC367" s="320"/>
      <c r="MPD367" s="320"/>
      <c r="MPE367" s="320"/>
      <c r="MPF367" s="320"/>
      <c r="MPG367" s="320"/>
      <c r="MPH367" s="320"/>
      <c r="MPI367" s="320"/>
      <c r="MPJ367" s="320"/>
      <c r="MPK367" s="320"/>
      <c r="MPL367" s="320"/>
      <c r="MPM367" s="320"/>
      <c r="MPN367" s="320"/>
      <c r="MPO367" s="320"/>
      <c r="MPP367" s="320"/>
      <c r="MPQ367" s="320"/>
      <c r="MPR367" s="320"/>
      <c r="MPS367" s="320"/>
      <c r="MPT367" s="320"/>
      <c r="MPU367" s="320"/>
      <c r="MPV367" s="320"/>
      <c r="MPW367" s="320"/>
      <c r="MPX367" s="320"/>
      <c r="MPY367" s="320"/>
      <c r="MPZ367" s="320"/>
      <c r="MQA367" s="320"/>
      <c r="MQB367" s="320"/>
      <c r="MQC367" s="320"/>
      <c r="MQD367" s="320"/>
      <c r="MQE367" s="320"/>
      <c r="MQF367" s="320"/>
      <c r="MQG367" s="320"/>
      <c r="MQH367" s="320"/>
      <c r="MQI367" s="320"/>
      <c r="MQJ367" s="320"/>
      <c r="MQK367" s="320"/>
      <c r="MQL367" s="320"/>
      <c r="MQM367" s="320"/>
      <c r="MQN367" s="320"/>
      <c r="MQO367" s="320"/>
      <c r="MQP367" s="320"/>
      <c r="MQQ367" s="320"/>
      <c r="MQR367" s="320"/>
      <c r="MQS367" s="320"/>
      <c r="MQT367" s="320"/>
      <c r="MQU367" s="320"/>
      <c r="MQV367" s="320"/>
      <c r="MQW367" s="320"/>
      <c r="MQX367" s="320"/>
      <c r="MQY367" s="320"/>
      <c r="MQZ367" s="320"/>
      <c r="MRA367" s="320"/>
      <c r="MRB367" s="320"/>
      <c r="MRC367" s="320"/>
      <c r="MRD367" s="320"/>
      <c r="MRE367" s="320"/>
      <c r="MRF367" s="320"/>
      <c r="MRG367" s="320"/>
      <c r="MRH367" s="320"/>
      <c r="MRI367" s="320"/>
      <c r="MRJ367" s="320"/>
      <c r="MRK367" s="320"/>
      <c r="MRL367" s="320"/>
      <c r="MRM367" s="320"/>
      <c r="MRN367" s="320"/>
      <c r="MRO367" s="320"/>
      <c r="MRP367" s="320"/>
      <c r="MRQ367" s="320"/>
      <c r="MRR367" s="320"/>
      <c r="MRS367" s="320"/>
      <c r="MRT367" s="320"/>
      <c r="MRU367" s="320"/>
      <c r="MRV367" s="320"/>
      <c r="MRW367" s="320"/>
      <c r="MRX367" s="320"/>
      <c r="MRY367" s="320"/>
      <c r="MRZ367" s="320"/>
      <c r="MSA367" s="320"/>
      <c r="MSB367" s="320"/>
      <c r="MSC367" s="320"/>
      <c r="MSD367" s="320"/>
      <c r="MSE367" s="320"/>
      <c r="MSF367" s="320"/>
      <c r="MSG367" s="320"/>
      <c r="MSH367" s="320"/>
      <c r="MSI367" s="320"/>
      <c r="MSJ367" s="320"/>
      <c r="MSK367" s="320"/>
      <c r="MSL367" s="320"/>
      <c r="MSM367" s="320"/>
      <c r="MSN367" s="320"/>
      <c r="MSO367" s="320"/>
      <c r="MSP367" s="320"/>
      <c r="MSQ367" s="320"/>
      <c r="MSR367" s="320"/>
      <c r="MSS367" s="320"/>
      <c r="MST367" s="320"/>
      <c r="MSU367" s="320"/>
      <c r="MSV367" s="320"/>
      <c r="MSW367" s="320"/>
      <c r="MSX367" s="320"/>
      <c r="MSY367" s="320"/>
      <c r="MSZ367" s="320"/>
      <c r="MTA367" s="320"/>
      <c r="MTB367" s="320"/>
      <c r="MTC367" s="320"/>
      <c r="MTD367" s="320"/>
      <c r="MTE367" s="320"/>
      <c r="MTF367" s="320"/>
      <c r="MTG367" s="320"/>
      <c r="MTH367" s="320"/>
      <c r="MTI367" s="320"/>
      <c r="MTJ367" s="320"/>
      <c r="MTK367" s="320"/>
      <c r="MTL367" s="320"/>
      <c r="MTM367" s="320"/>
      <c r="MTN367" s="320"/>
      <c r="MTO367" s="320"/>
      <c r="MTP367" s="320"/>
      <c r="MTQ367" s="320"/>
      <c r="MTR367" s="320"/>
      <c r="MTS367" s="320"/>
      <c r="MTT367" s="320"/>
      <c r="MTU367" s="320"/>
      <c r="MTV367" s="320"/>
      <c r="MTW367" s="320"/>
      <c r="MTX367" s="320"/>
      <c r="MTY367" s="320"/>
      <c r="MTZ367" s="320"/>
      <c r="MUA367" s="320"/>
      <c r="MUB367" s="320"/>
      <c r="MUC367" s="320"/>
      <c r="MUD367" s="320"/>
      <c r="MUE367" s="320"/>
      <c r="MUF367" s="320"/>
      <c r="MUG367" s="320"/>
      <c r="MUH367" s="320"/>
      <c r="MUI367" s="320"/>
      <c r="MUJ367" s="320"/>
      <c r="MUK367" s="320"/>
      <c r="MUL367" s="320"/>
      <c r="MUM367" s="320"/>
      <c r="MUN367" s="320"/>
      <c r="MUO367" s="320"/>
      <c r="MUP367" s="320"/>
      <c r="MUQ367" s="320"/>
      <c r="MUR367" s="320"/>
      <c r="MUS367" s="320"/>
      <c r="MUT367" s="320"/>
      <c r="MUU367" s="320"/>
      <c r="MUV367" s="320"/>
      <c r="MUW367" s="320"/>
      <c r="MUX367" s="320"/>
      <c r="MUY367" s="320"/>
      <c r="MUZ367" s="320"/>
      <c r="MVA367" s="320"/>
      <c r="MVB367" s="320"/>
      <c r="MVC367" s="320"/>
      <c r="MVD367" s="320"/>
      <c r="MVE367" s="320"/>
      <c r="MVF367" s="320"/>
      <c r="MVG367" s="320"/>
      <c r="MVH367" s="320"/>
      <c r="MVI367" s="320"/>
      <c r="MVJ367" s="320"/>
      <c r="MVK367" s="320"/>
      <c r="MVL367" s="320"/>
      <c r="MVM367" s="320"/>
      <c r="MVN367" s="320"/>
      <c r="MVO367" s="320"/>
      <c r="MVP367" s="320"/>
      <c r="MVQ367" s="320"/>
      <c r="MVR367" s="320"/>
      <c r="MVS367" s="320"/>
      <c r="MVT367" s="320"/>
      <c r="MVU367" s="320"/>
      <c r="MVV367" s="320"/>
      <c r="MVW367" s="320"/>
      <c r="MVX367" s="320"/>
      <c r="MVY367" s="320"/>
      <c r="MVZ367" s="320"/>
      <c r="MWA367" s="320"/>
      <c r="MWB367" s="320"/>
      <c r="MWC367" s="320"/>
      <c r="MWD367" s="320"/>
      <c r="MWE367" s="320"/>
      <c r="MWF367" s="320"/>
      <c r="MWG367" s="320"/>
      <c r="MWH367" s="320"/>
      <c r="MWI367" s="320"/>
      <c r="MWJ367" s="320"/>
      <c r="MWK367" s="320"/>
      <c r="MWL367" s="320"/>
      <c r="MWM367" s="320"/>
      <c r="MWN367" s="320"/>
      <c r="MWO367" s="320"/>
      <c r="MWP367" s="320"/>
      <c r="MWQ367" s="320"/>
      <c r="MWR367" s="320"/>
      <c r="MWS367" s="320"/>
      <c r="MWT367" s="320"/>
      <c r="MWU367" s="320"/>
      <c r="MWV367" s="320"/>
      <c r="MWW367" s="320"/>
      <c r="MWX367" s="320"/>
      <c r="MWY367" s="320"/>
      <c r="MWZ367" s="320"/>
      <c r="MXA367" s="320"/>
      <c r="MXB367" s="320"/>
      <c r="MXC367" s="320"/>
      <c r="MXD367" s="320"/>
      <c r="MXE367" s="320"/>
      <c r="MXF367" s="320"/>
      <c r="MXG367" s="320"/>
      <c r="MXH367" s="320"/>
      <c r="MXI367" s="320"/>
      <c r="MXJ367" s="320"/>
      <c r="MXK367" s="320"/>
      <c r="MXL367" s="320"/>
      <c r="MXM367" s="320"/>
      <c r="MXN367" s="320"/>
      <c r="MXO367" s="320"/>
      <c r="MXP367" s="320"/>
      <c r="MXQ367" s="320"/>
      <c r="MXR367" s="320"/>
      <c r="MXS367" s="320"/>
      <c r="MXT367" s="320"/>
      <c r="MXU367" s="320"/>
      <c r="MXV367" s="320"/>
      <c r="MXW367" s="320"/>
      <c r="MXX367" s="320"/>
      <c r="MXY367" s="320"/>
      <c r="MXZ367" s="320"/>
      <c r="MYA367" s="320"/>
      <c r="MYB367" s="320"/>
      <c r="MYC367" s="320"/>
      <c r="MYD367" s="320"/>
      <c r="MYE367" s="320"/>
      <c r="MYF367" s="320"/>
      <c r="MYG367" s="320"/>
      <c r="MYH367" s="320"/>
      <c r="MYI367" s="320"/>
      <c r="MYJ367" s="320"/>
      <c r="MYK367" s="320"/>
      <c r="MYL367" s="320"/>
      <c r="MYM367" s="320"/>
      <c r="MYN367" s="320"/>
      <c r="MYO367" s="320"/>
      <c r="MYP367" s="320"/>
      <c r="MYQ367" s="320"/>
      <c r="MYR367" s="320"/>
      <c r="MYS367" s="320"/>
      <c r="MYT367" s="320"/>
      <c r="MYU367" s="320"/>
      <c r="MYV367" s="320"/>
      <c r="MYW367" s="320"/>
      <c r="MYX367" s="320"/>
      <c r="MYY367" s="320"/>
      <c r="MYZ367" s="320"/>
      <c r="MZA367" s="320"/>
      <c r="MZB367" s="320"/>
      <c r="MZC367" s="320"/>
      <c r="MZD367" s="320"/>
      <c r="MZE367" s="320"/>
      <c r="MZF367" s="320"/>
      <c r="MZG367" s="320"/>
      <c r="MZH367" s="320"/>
      <c r="MZI367" s="320"/>
      <c r="MZJ367" s="320"/>
      <c r="MZK367" s="320"/>
      <c r="MZL367" s="320"/>
      <c r="MZM367" s="320"/>
      <c r="MZN367" s="320"/>
      <c r="MZO367" s="320"/>
      <c r="MZP367" s="320"/>
      <c r="MZQ367" s="320"/>
      <c r="MZR367" s="320"/>
      <c r="MZS367" s="320"/>
      <c r="MZT367" s="320"/>
      <c r="MZU367" s="320"/>
      <c r="MZV367" s="320"/>
      <c r="MZW367" s="320"/>
      <c r="MZX367" s="320"/>
      <c r="MZY367" s="320"/>
      <c r="MZZ367" s="320"/>
      <c r="NAA367" s="320"/>
      <c r="NAB367" s="320"/>
      <c r="NAC367" s="320"/>
      <c r="NAD367" s="320"/>
      <c r="NAE367" s="320"/>
      <c r="NAF367" s="320"/>
      <c r="NAG367" s="320"/>
      <c r="NAH367" s="320"/>
      <c r="NAI367" s="320"/>
      <c r="NAJ367" s="320"/>
      <c r="NAK367" s="320"/>
      <c r="NAL367" s="320"/>
      <c r="NAM367" s="320"/>
      <c r="NAN367" s="320"/>
      <c r="NAO367" s="320"/>
      <c r="NAP367" s="320"/>
      <c r="NAQ367" s="320"/>
      <c r="NAR367" s="320"/>
      <c r="NAS367" s="320"/>
      <c r="NAT367" s="320"/>
      <c r="NAU367" s="320"/>
      <c r="NAV367" s="320"/>
      <c r="NAW367" s="320"/>
      <c r="NAX367" s="320"/>
      <c r="NAY367" s="320"/>
      <c r="NAZ367" s="320"/>
      <c r="NBA367" s="320"/>
      <c r="NBB367" s="320"/>
      <c r="NBC367" s="320"/>
      <c r="NBD367" s="320"/>
      <c r="NBE367" s="320"/>
      <c r="NBF367" s="320"/>
      <c r="NBG367" s="320"/>
      <c r="NBH367" s="320"/>
      <c r="NBI367" s="320"/>
      <c r="NBJ367" s="320"/>
      <c r="NBK367" s="320"/>
      <c r="NBL367" s="320"/>
      <c r="NBM367" s="320"/>
      <c r="NBN367" s="320"/>
      <c r="NBO367" s="320"/>
      <c r="NBP367" s="320"/>
      <c r="NBQ367" s="320"/>
      <c r="NBR367" s="320"/>
      <c r="NBS367" s="320"/>
      <c r="NBT367" s="320"/>
      <c r="NBU367" s="320"/>
      <c r="NBV367" s="320"/>
      <c r="NBW367" s="320"/>
      <c r="NBX367" s="320"/>
      <c r="NBY367" s="320"/>
      <c r="NBZ367" s="320"/>
      <c r="NCA367" s="320"/>
      <c r="NCB367" s="320"/>
      <c r="NCC367" s="320"/>
      <c r="NCD367" s="320"/>
      <c r="NCE367" s="320"/>
      <c r="NCF367" s="320"/>
      <c r="NCG367" s="320"/>
      <c r="NCH367" s="320"/>
      <c r="NCI367" s="320"/>
      <c r="NCJ367" s="320"/>
      <c r="NCK367" s="320"/>
      <c r="NCL367" s="320"/>
      <c r="NCM367" s="320"/>
      <c r="NCN367" s="320"/>
      <c r="NCO367" s="320"/>
      <c r="NCP367" s="320"/>
      <c r="NCQ367" s="320"/>
      <c r="NCR367" s="320"/>
      <c r="NCS367" s="320"/>
      <c r="NCT367" s="320"/>
      <c r="NCU367" s="320"/>
      <c r="NCV367" s="320"/>
      <c r="NCW367" s="320"/>
      <c r="NCX367" s="320"/>
      <c r="NCY367" s="320"/>
      <c r="NCZ367" s="320"/>
      <c r="NDA367" s="320"/>
      <c r="NDB367" s="320"/>
      <c r="NDC367" s="320"/>
      <c r="NDD367" s="320"/>
      <c r="NDE367" s="320"/>
      <c r="NDF367" s="320"/>
      <c r="NDG367" s="320"/>
      <c r="NDH367" s="320"/>
      <c r="NDI367" s="320"/>
      <c r="NDJ367" s="320"/>
      <c r="NDK367" s="320"/>
      <c r="NDL367" s="320"/>
      <c r="NDM367" s="320"/>
      <c r="NDN367" s="320"/>
      <c r="NDO367" s="320"/>
      <c r="NDP367" s="320"/>
      <c r="NDQ367" s="320"/>
      <c r="NDR367" s="320"/>
      <c r="NDS367" s="320"/>
      <c r="NDT367" s="320"/>
      <c r="NDU367" s="320"/>
      <c r="NDV367" s="320"/>
      <c r="NDW367" s="320"/>
      <c r="NDX367" s="320"/>
      <c r="NDY367" s="320"/>
      <c r="NDZ367" s="320"/>
      <c r="NEA367" s="320"/>
      <c r="NEB367" s="320"/>
      <c r="NEC367" s="320"/>
      <c r="NED367" s="320"/>
      <c r="NEE367" s="320"/>
      <c r="NEF367" s="320"/>
      <c r="NEG367" s="320"/>
      <c r="NEH367" s="320"/>
      <c r="NEI367" s="320"/>
      <c r="NEJ367" s="320"/>
      <c r="NEK367" s="320"/>
      <c r="NEL367" s="320"/>
      <c r="NEM367" s="320"/>
      <c r="NEN367" s="320"/>
      <c r="NEO367" s="320"/>
      <c r="NEP367" s="320"/>
      <c r="NEQ367" s="320"/>
      <c r="NER367" s="320"/>
      <c r="NES367" s="320"/>
      <c r="NET367" s="320"/>
      <c r="NEU367" s="320"/>
      <c r="NEV367" s="320"/>
      <c r="NEW367" s="320"/>
      <c r="NEX367" s="320"/>
      <c r="NEY367" s="320"/>
      <c r="NEZ367" s="320"/>
      <c r="NFA367" s="320"/>
      <c r="NFB367" s="320"/>
      <c r="NFC367" s="320"/>
      <c r="NFD367" s="320"/>
      <c r="NFE367" s="320"/>
      <c r="NFF367" s="320"/>
      <c r="NFG367" s="320"/>
      <c r="NFH367" s="320"/>
      <c r="NFI367" s="320"/>
      <c r="NFJ367" s="320"/>
      <c r="NFK367" s="320"/>
      <c r="NFL367" s="320"/>
      <c r="NFM367" s="320"/>
      <c r="NFN367" s="320"/>
      <c r="NFO367" s="320"/>
      <c r="NFP367" s="320"/>
      <c r="NFQ367" s="320"/>
      <c r="NFR367" s="320"/>
      <c r="NFS367" s="320"/>
      <c r="NFT367" s="320"/>
      <c r="NFU367" s="320"/>
      <c r="NFV367" s="320"/>
      <c r="NFW367" s="320"/>
      <c r="NFX367" s="320"/>
      <c r="NFY367" s="320"/>
      <c r="NFZ367" s="320"/>
      <c r="NGA367" s="320"/>
      <c r="NGB367" s="320"/>
      <c r="NGC367" s="320"/>
      <c r="NGD367" s="320"/>
      <c r="NGE367" s="320"/>
      <c r="NGF367" s="320"/>
      <c r="NGG367" s="320"/>
      <c r="NGH367" s="320"/>
      <c r="NGI367" s="320"/>
      <c r="NGJ367" s="320"/>
      <c r="NGK367" s="320"/>
      <c r="NGL367" s="320"/>
      <c r="NGM367" s="320"/>
      <c r="NGN367" s="320"/>
      <c r="NGO367" s="320"/>
      <c r="NGP367" s="320"/>
      <c r="NGQ367" s="320"/>
      <c r="NGR367" s="320"/>
      <c r="NGS367" s="320"/>
      <c r="NGT367" s="320"/>
      <c r="NGU367" s="320"/>
      <c r="NGV367" s="320"/>
      <c r="NGW367" s="320"/>
      <c r="NGX367" s="320"/>
      <c r="NGY367" s="320"/>
      <c r="NGZ367" s="320"/>
      <c r="NHA367" s="320"/>
      <c r="NHB367" s="320"/>
      <c r="NHC367" s="320"/>
      <c r="NHD367" s="320"/>
      <c r="NHE367" s="320"/>
      <c r="NHF367" s="320"/>
      <c r="NHG367" s="320"/>
      <c r="NHH367" s="320"/>
      <c r="NHI367" s="320"/>
      <c r="NHJ367" s="320"/>
      <c r="NHK367" s="320"/>
      <c r="NHL367" s="320"/>
      <c r="NHM367" s="320"/>
      <c r="NHN367" s="320"/>
      <c r="NHO367" s="320"/>
      <c r="NHP367" s="320"/>
      <c r="NHQ367" s="320"/>
      <c r="NHR367" s="320"/>
      <c r="NHS367" s="320"/>
      <c r="NHT367" s="320"/>
      <c r="NHU367" s="320"/>
      <c r="NHV367" s="320"/>
      <c r="NHW367" s="320"/>
      <c r="NHX367" s="320"/>
      <c r="NHY367" s="320"/>
      <c r="NHZ367" s="320"/>
      <c r="NIA367" s="320"/>
      <c r="NIB367" s="320"/>
      <c r="NIC367" s="320"/>
      <c r="NID367" s="320"/>
      <c r="NIE367" s="320"/>
      <c r="NIF367" s="320"/>
      <c r="NIG367" s="320"/>
      <c r="NIH367" s="320"/>
      <c r="NII367" s="320"/>
      <c r="NIJ367" s="320"/>
      <c r="NIK367" s="320"/>
      <c r="NIL367" s="320"/>
      <c r="NIM367" s="320"/>
      <c r="NIN367" s="320"/>
      <c r="NIO367" s="320"/>
      <c r="NIP367" s="320"/>
      <c r="NIQ367" s="320"/>
      <c r="NIR367" s="320"/>
      <c r="NIS367" s="320"/>
      <c r="NIT367" s="320"/>
      <c r="NIU367" s="320"/>
      <c r="NIV367" s="320"/>
      <c r="NIW367" s="320"/>
      <c r="NIX367" s="320"/>
      <c r="NIY367" s="320"/>
      <c r="NIZ367" s="320"/>
      <c r="NJA367" s="320"/>
      <c r="NJB367" s="320"/>
      <c r="NJC367" s="320"/>
      <c r="NJD367" s="320"/>
      <c r="NJE367" s="320"/>
      <c r="NJF367" s="320"/>
      <c r="NJG367" s="320"/>
      <c r="NJH367" s="320"/>
      <c r="NJI367" s="320"/>
      <c r="NJJ367" s="320"/>
      <c r="NJK367" s="320"/>
      <c r="NJL367" s="320"/>
      <c r="NJM367" s="320"/>
      <c r="NJN367" s="320"/>
      <c r="NJO367" s="320"/>
      <c r="NJP367" s="320"/>
      <c r="NJQ367" s="320"/>
      <c r="NJR367" s="320"/>
      <c r="NJS367" s="320"/>
      <c r="NJT367" s="320"/>
      <c r="NJU367" s="320"/>
      <c r="NJV367" s="320"/>
      <c r="NJW367" s="320"/>
      <c r="NJX367" s="320"/>
      <c r="NJY367" s="320"/>
      <c r="NJZ367" s="320"/>
      <c r="NKA367" s="320"/>
      <c r="NKB367" s="320"/>
      <c r="NKC367" s="320"/>
      <c r="NKD367" s="320"/>
      <c r="NKE367" s="320"/>
      <c r="NKF367" s="320"/>
      <c r="NKG367" s="320"/>
      <c r="NKH367" s="320"/>
      <c r="NKI367" s="320"/>
      <c r="NKJ367" s="320"/>
      <c r="NKK367" s="320"/>
      <c r="NKL367" s="320"/>
      <c r="NKM367" s="320"/>
      <c r="NKN367" s="320"/>
      <c r="NKO367" s="320"/>
      <c r="NKP367" s="320"/>
      <c r="NKQ367" s="320"/>
      <c r="NKR367" s="320"/>
      <c r="NKS367" s="320"/>
      <c r="NKT367" s="320"/>
      <c r="NKU367" s="320"/>
      <c r="NKV367" s="320"/>
      <c r="NKW367" s="320"/>
      <c r="NKX367" s="320"/>
      <c r="NKY367" s="320"/>
      <c r="NKZ367" s="320"/>
      <c r="NLA367" s="320"/>
      <c r="NLB367" s="320"/>
      <c r="NLC367" s="320"/>
      <c r="NLD367" s="320"/>
      <c r="NLE367" s="320"/>
      <c r="NLF367" s="320"/>
      <c r="NLG367" s="320"/>
      <c r="NLH367" s="320"/>
      <c r="NLI367" s="320"/>
      <c r="NLJ367" s="320"/>
      <c r="NLK367" s="320"/>
      <c r="NLL367" s="320"/>
      <c r="NLM367" s="320"/>
      <c r="NLN367" s="320"/>
      <c r="NLO367" s="320"/>
      <c r="NLP367" s="320"/>
      <c r="NLQ367" s="320"/>
      <c r="NLR367" s="320"/>
      <c r="NLS367" s="320"/>
      <c r="NLT367" s="320"/>
      <c r="NLU367" s="320"/>
      <c r="NLV367" s="320"/>
      <c r="NLW367" s="320"/>
      <c r="NLX367" s="320"/>
      <c r="NLY367" s="320"/>
      <c r="NLZ367" s="320"/>
      <c r="NMA367" s="320"/>
      <c r="NMB367" s="320"/>
      <c r="NMC367" s="320"/>
      <c r="NMD367" s="320"/>
      <c r="NME367" s="320"/>
      <c r="NMF367" s="320"/>
      <c r="NMG367" s="320"/>
      <c r="NMH367" s="320"/>
      <c r="NMI367" s="320"/>
      <c r="NMJ367" s="320"/>
      <c r="NMK367" s="320"/>
      <c r="NML367" s="320"/>
      <c r="NMM367" s="320"/>
      <c r="NMN367" s="320"/>
      <c r="NMO367" s="320"/>
      <c r="NMP367" s="320"/>
      <c r="NMQ367" s="320"/>
      <c r="NMR367" s="320"/>
      <c r="NMS367" s="320"/>
      <c r="NMT367" s="320"/>
      <c r="NMU367" s="320"/>
      <c r="NMV367" s="320"/>
      <c r="NMW367" s="320"/>
      <c r="NMX367" s="320"/>
      <c r="NMY367" s="320"/>
      <c r="NMZ367" s="320"/>
      <c r="NNA367" s="320"/>
      <c r="NNB367" s="320"/>
      <c r="NNC367" s="320"/>
      <c r="NND367" s="320"/>
      <c r="NNE367" s="320"/>
      <c r="NNF367" s="320"/>
      <c r="NNG367" s="320"/>
      <c r="NNH367" s="320"/>
      <c r="NNI367" s="320"/>
      <c r="NNJ367" s="320"/>
      <c r="NNK367" s="320"/>
      <c r="NNL367" s="320"/>
      <c r="NNM367" s="320"/>
      <c r="NNN367" s="320"/>
      <c r="NNO367" s="320"/>
      <c r="NNP367" s="320"/>
      <c r="NNQ367" s="320"/>
      <c r="NNR367" s="320"/>
      <c r="NNS367" s="320"/>
      <c r="NNT367" s="320"/>
      <c r="NNU367" s="320"/>
      <c r="NNV367" s="320"/>
      <c r="NNW367" s="320"/>
      <c r="NNX367" s="320"/>
      <c r="NNY367" s="320"/>
      <c r="NNZ367" s="320"/>
      <c r="NOA367" s="320"/>
      <c r="NOB367" s="320"/>
      <c r="NOC367" s="320"/>
      <c r="NOD367" s="320"/>
      <c r="NOE367" s="320"/>
      <c r="NOF367" s="320"/>
      <c r="NOG367" s="320"/>
      <c r="NOH367" s="320"/>
      <c r="NOI367" s="320"/>
      <c r="NOJ367" s="320"/>
      <c r="NOK367" s="320"/>
      <c r="NOL367" s="320"/>
      <c r="NOM367" s="320"/>
      <c r="NON367" s="320"/>
      <c r="NOO367" s="320"/>
      <c r="NOP367" s="320"/>
      <c r="NOQ367" s="320"/>
      <c r="NOR367" s="320"/>
      <c r="NOS367" s="320"/>
      <c r="NOT367" s="320"/>
      <c r="NOU367" s="320"/>
      <c r="NOV367" s="320"/>
      <c r="NOW367" s="320"/>
      <c r="NOX367" s="320"/>
      <c r="NOY367" s="320"/>
      <c r="NOZ367" s="320"/>
      <c r="NPA367" s="320"/>
      <c r="NPB367" s="320"/>
      <c r="NPC367" s="320"/>
      <c r="NPD367" s="320"/>
      <c r="NPE367" s="320"/>
      <c r="NPF367" s="320"/>
      <c r="NPG367" s="320"/>
      <c r="NPH367" s="320"/>
      <c r="NPI367" s="320"/>
      <c r="NPJ367" s="320"/>
      <c r="NPK367" s="320"/>
      <c r="NPL367" s="320"/>
      <c r="NPM367" s="320"/>
      <c r="NPN367" s="320"/>
      <c r="NPO367" s="320"/>
      <c r="NPP367" s="320"/>
      <c r="NPQ367" s="320"/>
      <c r="NPR367" s="320"/>
      <c r="NPS367" s="320"/>
      <c r="NPT367" s="320"/>
      <c r="NPU367" s="320"/>
      <c r="NPV367" s="320"/>
      <c r="NPW367" s="320"/>
      <c r="NPX367" s="320"/>
      <c r="NPY367" s="320"/>
      <c r="NPZ367" s="320"/>
      <c r="NQA367" s="320"/>
      <c r="NQB367" s="320"/>
      <c r="NQC367" s="320"/>
      <c r="NQD367" s="320"/>
      <c r="NQE367" s="320"/>
      <c r="NQF367" s="320"/>
      <c r="NQG367" s="320"/>
      <c r="NQH367" s="320"/>
      <c r="NQI367" s="320"/>
      <c r="NQJ367" s="320"/>
      <c r="NQK367" s="320"/>
      <c r="NQL367" s="320"/>
      <c r="NQM367" s="320"/>
      <c r="NQN367" s="320"/>
      <c r="NQO367" s="320"/>
      <c r="NQP367" s="320"/>
      <c r="NQQ367" s="320"/>
      <c r="NQR367" s="320"/>
      <c r="NQS367" s="320"/>
      <c r="NQT367" s="320"/>
      <c r="NQU367" s="320"/>
      <c r="NQV367" s="320"/>
      <c r="NQW367" s="320"/>
      <c r="NQX367" s="320"/>
      <c r="NQY367" s="320"/>
      <c r="NQZ367" s="320"/>
      <c r="NRA367" s="320"/>
      <c r="NRB367" s="320"/>
      <c r="NRC367" s="320"/>
      <c r="NRD367" s="320"/>
      <c r="NRE367" s="320"/>
      <c r="NRF367" s="320"/>
      <c r="NRG367" s="320"/>
      <c r="NRH367" s="320"/>
      <c r="NRI367" s="320"/>
      <c r="NRJ367" s="320"/>
      <c r="NRK367" s="320"/>
      <c r="NRL367" s="320"/>
      <c r="NRM367" s="320"/>
      <c r="NRN367" s="320"/>
      <c r="NRO367" s="320"/>
      <c r="NRP367" s="320"/>
      <c r="NRQ367" s="320"/>
      <c r="NRR367" s="320"/>
      <c r="NRS367" s="320"/>
      <c r="NRT367" s="320"/>
      <c r="NRU367" s="320"/>
      <c r="NRV367" s="320"/>
      <c r="NRW367" s="320"/>
      <c r="NRX367" s="320"/>
      <c r="NRY367" s="320"/>
      <c r="NRZ367" s="320"/>
      <c r="NSA367" s="320"/>
      <c r="NSB367" s="320"/>
      <c r="NSC367" s="320"/>
      <c r="NSD367" s="320"/>
      <c r="NSE367" s="320"/>
      <c r="NSF367" s="320"/>
      <c r="NSG367" s="320"/>
      <c r="NSH367" s="320"/>
      <c r="NSI367" s="320"/>
      <c r="NSJ367" s="320"/>
      <c r="NSK367" s="320"/>
      <c r="NSL367" s="320"/>
      <c r="NSM367" s="320"/>
      <c r="NSN367" s="320"/>
      <c r="NSO367" s="320"/>
      <c r="NSP367" s="320"/>
      <c r="NSQ367" s="320"/>
      <c r="NSR367" s="320"/>
      <c r="NSS367" s="320"/>
      <c r="NST367" s="320"/>
      <c r="NSU367" s="320"/>
      <c r="NSV367" s="320"/>
      <c r="NSW367" s="320"/>
      <c r="NSX367" s="320"/>
      <c r="NSY367" s="320"/>
      <c r="NSZ367" s="320"/>
      <c r="NTA367" s="320"/>
      <c r="NTB367" s="320"/>
      <c r="NTC367" s="320"/>
      <c r="NTD367" s="320"/>
      <c r="NTE367" s="320"/>
      <c r="NTF367" s="320"/>
      <c r="NTG367" s="320"/>
      <c r="NTH367" s="320"/>
      <c r="NTI367" s="320"/>
      <c r="NTJ367" s="320"/>
      <c r="NTK367" s="320"/>
      <c r="NTL367" s="320"/>
      <c r="NTM367" s="320"/>
      <c r="NTN367" s="320"/>
      <c r="NTO367" s="320"/>
      <c r="NTP367" s="320"/>
      <c r="NTQ367" s="320"/>
      <c r="NTR367" s="320"/>
      <c r="NTS367" s="320"/>
      <c r="NTT367" s="320"/>
      <c r="NTU367" s="320"/>
      <c r="NTV367" s="320"/>
      <c r="NTW367" s="320"/>
      <c r="NTX367" s="320"/>
      <c r="NTY367" s="320"/>
      <c r="NTZ367" s="320"/>
      <c r="NUA367" s="320"/>
      <c r="NUB367" s="320"/>
      <c r="NUC367" s="320"/>
      <c r="NUD367" s="320"/>
      <c r="NUE367" s="320"/>
      <c r="NUF367" s="320"/>
      <c r="NUG367" s="320"/>
      <c r="NUH367" s="320"/>
      <c r="NUI367" s="320"/>
      <c r="NUJ367" s="320"/>
      <c r="NUK367" s="320"/>
      <c r="NUL367" s="320"/>
      <c r="NUM367" s="320"/>
      <c r="NUN367" s="320"/>
      <c r="NUO367" s="320"/>
      <c r="NUP367" s="320"/>
      <c r="NUQ367" s="320"/>
      <c r="NUR367" s="320"/>
      <c r="NUS367" s="320"/>
      <c r="NUT367" s="320"/>
      <c r="NUU367" s="320"/>
      <c r="NUV367" s="320"/>
      <c r="NUW367" s="320"/>
      <c r="NUX367" s="320"/>
      <c r="NUY367" s="320"/>
      <c r="NUZ367" s="320"/>
      <c r="NVA367" s="320"/>
      <c r="NVB367" s="320"/>
      <c r="NVC367" s="320"/>
      <c r="NVD367" s="320"/>
      <c r="NVE367" s="320"/>
      <c r="NVF367" s="320"/>
      <c r="NVG367" s="320"/>
      <c r="NVH367" s="320"/>
      <c r="NVI367" s="320"/>
      <c r="NVJ367" s="320"/>
      <c r="NVK367" s="320"/>
      <c r="NVL367" s="320"/>
      <c r="NVM367" s="320"/>
      <c r="NVN367" s="320"/>
      <c r="NVO367" s="320"/>
      <c r="NVP367" s="320"/>
      <c r="NVQ367" s="320"/>
      <c r="NVR367" s="320"/>
      <c r="NVS367" s="320"/>
      <c r="NVT367" s="320"/>
      <c r="NVU367" s="320"/>
      <c r="NVV367" s="320"/>
      <c r="NVW367" s="320"/>
      <c r="NVX367" s="320"/>
      <c r="NVY367" s="320"/>
      <c r="NVZ367" s="320"/>
      <c r="NWA367" s="320"/>
      <c r="NWB367" s="320"/>
      <c r="NWC367" s="320"/>
      <c r="NWD367" s="320"/>
      <c r="NWE367" s="320"/>
      <c r="NWF367" s="320"/>
      <c r="NWG367" s="320"/>
      <c r="NWH367" s="320"/>
      <c r="NWI367" s="320"/>
      <c r="NWJ367" s="320"/>
      <c r="NWK367" s="320"/>
      <c r="NWL367" s="320"/>
      <c r="NWM367" s="320"/>
      <c r="NWN367" s="320"/>
      <c r="NWO367" s="320"/>
      <c r="NWP367" s="320"/>
      <c r="NWQ367" s="320"/>
      <c r="NWR367" s="320"/>
      <c r="NWS367" s="320"/>
      <c r="NWT367" s="320"/>
      <c r="NWU367" s="320"/>
      <c r="NWV367" s="320"/>
      <c r="NWW367" s="320"/>
      <c r="NWX367" s="320"/>
      <c r="NWY367" s="320"/>
      <c r="NWZ367" s="320"/>
      <c r="NXA367" s="320"/>
      <c r="NXB367" s="320"/>
      <c r="NXC367" s="320"/>
      <c r="NXD367" s="320"/>
      <c r="NXE367" s="320"/>
      <c r="NXF367" s="320"/>
      <c r="NXG367" s="320"/>
      <c r="NXH367" s="320"/>
      <c r="NXI367" s="320"/>
      <c r="NXJ367" s="320"/>
      <c r="NXK367" s="320"/>
      <c r="NXL367" s="320"/>
      <c r="NXM367" s="320"/>
      <c r="NXN367" s="320"/>
      <c r="NXO367" s="320"/>
      <c r="NXP367" s="320"/>
      <c r="NXQ367" s="320"/>
      <c r="NXR367" s="320"/>
      <c r="NXS367" s="320"/>
      <c r="NXT367" s="320"/>
      <c r="NXU367" s="320"/>
      <c r="NXV367" s="320"/>
      <c r="NXW367" s="320"/>
      <c r="NXX367" s="320"/>
      <c r="NXY367" s="320"/>
      <c r="NXZ367" s="320"/>
      <c r="NYA367" s="320"/>
      <c r="NYB367" s="320"/>
      <c r="NYC367" s="320"/>
      <c r="NYD367" s="320"/>
      <c r="NYE367" s="320"/>
      <c r="NYF367" s="320"/>
      <c r="NYG367" s="320"/>
      <c r="NYH367" s="320"/>
      <c r="NYI367" s="320"/>
      <c r="NYJ367" s="320"/>
      <c r="NYK367" s="320"/>
      <c r="NYL367" s="320"/>
      <c r="NYM367" s="320"/>
      <c r="NYN367" s="320"/>
      <c r="NYO367" s="320"/>
      <c r="NYP367" s="320"/>
      <c r="NYQ367" s="320"/>
      <c r="NYR367" s="320"/>
      <c r="NYS367" s="320"/>
      <c r="NYT367" s="320"/>
      <c r="NYU367" s="320"/>
      <c r="NYV367" s="320"/>
      <c r="NYW367" s="320"/>
      <c r="NYX367" s="320"/>
      <c r="NYY367" s="320"/>
      <c r="NYZ367" s="320"/>
      <c r="NZA367" s="320"/>
      <c r="NZB367" s="320"/>
      <c r="NZC367" s="320"/>
      <c r="NZD367" s="320"/>
      <c r="NZE367" s="320"/>
      <c r="NZF367" s="320"/>
      <c r="NZG367" s="320"/>
      <c r="NZH367" s="320"/>
      <c r="NZI367" s="320"/>
      <c r="NZJ367" s="320"/>
      <c r="NZK367" s="320"/>
      <c r="NZL367" s="320"/>
      <c r="NZM367" s="320"/>
      <c r="NZN367" s="320"/>
      <c r="NZO367" s="320"/>
      <c r="NZP367" s="320"/>
      <c r="NZQ367" s="320"/>
      <c r="NZR367" s="320"/>
      <c r="NZS367" s="320"/>
      <c r="NZT367" s="320"/>
      <c r="NZU367" s="320"/>
      <c r="NZV367" s="320"/>
      <c r="NZW367" s="320"/>
      <c r="NZX367" s="320"/>
      <c r="NZY367" s="320"/>
      <c r="NZZ367" s="320"/>
      <c r="OAA367" s="320"/>
      <c r="OAB367" s="320"/>
      <c r="OAC367" s="320"/>
      <c r="OAD367" s="320"/>
      <c r="OAE367" s="320"/>
      <c r="OAF367" s="320"/>
      <c r="OAG367" s="320"/>
      <c r="OAH367" s="320"/>
      <c r="OAI367" s="320"/>
      <c r="OAJ367" s="320"/>
      <c r="OAK367" s="320"/>
      <c r="OAL367" s="320"/>
      <c r="OAM367" s="320"/>
      <c r="OAN367" s="320"/>
      <c r="OAO367" s="320"/>
      <c r="OAP367" s="320"/>
      <c r="OAQ367" s="320"/>
      <c r="OAR367" s="320"/>
      <c r="OAS367" s="320"/>
      <c r="OAT367" s="320"/>
      <c r="OAU367" s="320"/>
      <c r="OAV367" s="320"/>
      <c r="OAW367" s="320"/>
      <c r="OAX367" s="320"/>
      <c r="OAY367" s="320"/>
      <c r="OAZ367" s="320"/>
      <c r="OBA367" s="320"/>
      <c r="OBB367" s="320"/>
      <c r="OBC367" s="320"/>
      <c r="OBD367" s="320"/>
      <c r="OBE367" s="320"/>
      <c r="OBF367" s="320"/>
      <c r="OBG367" s="320"/>
      <c r="OBH367" s="320"/>
      <c r="OBI367" s="320"/>
      <c r="OBJ367" s="320"/>
      <c r="OBK367" s="320"/>
      <c r="OBL367" s="320"/>
      <c r="OBM367" s="320"/>
      <c r="OBN367" s="320"/>
      <c r="OBO367" s="320"/>
      <c r="OBP367" s="320"/>
      <c r="OBQ367" s="320"/>
      <c r="OBR367" s="320"/>
      <c r="OBS367" s="320"/>
      <c r="OBT367" s="320"/>
      <c r="OBU367" s="320"/>
      <c r="OBV367" s="320"/>
      <c r="OBW367" s="320"/>
      <c r="OBX367" s="320"/>
      <c r="OBY367" s="320"/>
      <c r="OBZ367" s="320"/>
      <c r="OCA367" s="320"/>
      <c r="OCB367" s="320"/>
      <c r="OCC367" s="320"/>
      <c r="OCD367" s="320"/>
      <c r="OCE367" s="320"/>
      <c r="OCF367" s="320"/>
      <c r="OCG367" s="320"/>
      <c r="OCH367" s="320"/>
      <c r="OCI367" s="320"/>
      <c r="OCJ367" s="320"/>
      <c r="OCK367" s="320"/>
      <c r="OCL367" s="320"/>
      <c r="OCM367" s="320"/>
      <c r="OCN367" s="320"/>
      <c r="OCO367" s="320"/>
      <c r="OCP367" s="320"/>
      <c r="OCQ367" s="320"/>
      <c r="OCR367" s="320"/>
      <c r="OCS367" s="320"/>
      <c r="OCT367" s="320"/>
      <c r="OCU367" s="320"/>
      <c r="OCV367" s="320"/>
      <c r="OCW367" s="320"/>
      <c r="OCX367" s="320"/>
      <c r="OCY367" s="320"/>
      <c r="OCZ367" s="320"/>
      <c r="ODA367" s="320"/>
      <c r="ODB367" s="320"/>
      <c r="ODC367" s="320"/>
      <c r="ODD367" s="320"/>
      <c r="ODE367" s="320"/>
      <c r="ODF367" s="320"/>
      <c r="ODG367" s="320"/>
      <c r="ODH367" s="320"/>
      <c r="ODI367" s="320"/>
      <c r="ODJ367" s="320"/>
      <c r="ODK367" s="320"/>
      <c r="ODL367" s="320"/>
      <c r="ODM367" s="320"/>
      <c r="ODN367" s="320"/>
      <c r="ODO367" s="320"/>
      <c r="ODP367" s="320"/>
      <c r="ODQ367" s="320"/>
      <c r="ODR367" s="320"/>
      <c r="ODS367" s="320"/>
      <c r="ODT367" s="320"/>
      <c r="ODU367" s="320"/>
      <c r="ODV367" s="320"/>
      <c r="ODW367" s="320"/>
      <c r="ODX367" s="320"/>
      <c r="ODY367" s="320"/>
      <c r="ODZ367" s="320"/>
      <c r="OEA367" s="320"/>
      <c r="OEB367" s="320"/>
      <c r="OEC367" s="320"/>
      <c r="OED367" s="320"/>
      <c r="OEE367" s="320"/>
      <c r="OEF367" s="320"/>
      <c r="OEG367" s="320"/>
      <c r="OEH367" s="320"/>
      <c r="OEI367" s="320"/>
      <c r="OEJ367" s="320"/>
      <c r="OEK367" s="320"/>
      <c r="OEL367" s="320"/>
      <c r="OEM367" s="320"/>
      <c r="OEN367" s="320"/>
      <c r="OEO367" s="320"/>
      <c r="OEP367" s="320"/>
      <c r="OEQ367" s="320"/>
      <c r="OER367" s="320"/>
      <c r="OES367" s="320"/>
      <c r="OET367" s="320"/>
      <c r="OEU367" s="320"/>
      <c r="OEV367" s="320"/>
      <c r="OEW367" s="320"/>
      <c r="OEX367" s="320"/>
      <c r="OEY367" s="320"/>
      <c r="OEZ367" s="320"/>
      <c r="OFA367" s="320"/>
      <c r="OFB367" s="320"/>
      <c r="OFC367" s="320"/>
      <c r="OFD367" s="320"/>
      <c r="OFE367" s="320"/>
      <c r="OFF367" s="320"/>
      <c r="OFG367" s="320"/>
      <c r="OFH367" s="320"/>
      <c r="OFI367" s="320"/>
      <c r="OFJ367" s="320"/>
      <c r="OFK367" s="320"/>
      <c r="OFL367" s="320"/>
      <c r="OFM367" s="320"/>
      <c r="OFN367" s="320"/>
      <c r="OFO367" s="320"/>
      <c r="OFP367" s="320"/>
      <c r="OFQ367" s="320"/>
      <c r="OFR367" s="320"/>
      <c r="OFS367" s="320"/>
      <c r="OFT367" s="320"/>
      <c r="OFU367" s="320"/>
      <c r="OFV367" s="320"/>
      <c r="OFW367" s="320"/>
      <c r="OFX367" s="320"/>
      <c r="OFY367" s="320"/>
      <c r="OFZ367" s="320"/>
      <c r="OGA367" s="320"/>
      <c r="OGB367" s="320"/>
      <c r="OGC367" s="320"/>
      <c r="OGD367" s="320"/>
      <c r="OGE367" s="320"/>
      <c r="OGF367" s="320"/>
      <c r="OGG367" s="320"/>
      <c r="OGH367" s="320"/>
      <c r="OGI367" s="320"/>
      <c r="OGJ367" s="320"/>
      <c r="OGK367" s="320"/>
      <c r="OGL367" s="320"/>
      <c r="OGM367" s="320"/>
      <c r="OGN367" s="320"/>
      <c r="OGO367" s="320"/>
      <c r="OGP367" s="320"/>
      <c r="OGQ367" s="320"/>
      <c r="OGR367" s="320"/>
      <c r="OGS367" s="320"/>
      <c r="OGT367" s="320"/>
      <c r="OGU367" s="320"/>
      <c r="OGV367" s="320"/>
      <c r="OGW367" s="320"/>
      <c r="OGX367" s="320"/>
      <c r="OGY367" s="320"/>
      <c r="OGZ367" s="320"/>
      <c r="OHA367" s="320"/>
      <c r="OHB367" s="320"/>
      <c r="OHC367" s="320"/>
      <c r="OHD367" s="320"/>
      <c r="OHE367" s="320"/>
      <c r="OHF367" s="320"/>
      <c r="OHG367" s="320"/>
      <c r="OHH367" s="320"/>
      <c r="OHI367" s="320"/>
      <c r="OHJ367" s="320"/>
      <c r="OHK367" s="320"/>
      <c r="OHL367" s="320"/>
      <c r="OHM367" s="320"/>
      <c r="OHN367" s="320"/>
      <c r="OHO367" s="320"/>
      <c r="OHP367" s="320"/>
      <c r="OHQ367" s="320"/>
      <c r="OHR367" s="320"/>
      <c r="OHS367" s="320"/>
      <c r="OHT367" s="320"/>
      <c r="OHU367" s="320"/>
      <c r="OHV367" s="320"/>
      <c r="OHW367" s="320"/>
      <c r="OHX367" s="320"/>
      <c r="OHY367" s="320"/>
      <c r="OHZ367" s="320"/>
      <c r="OIA367" s="320"/>
      <c r="OIB367" s="320"/>
      <c r="OIC367" s="320"/>
      <c r="OID367" s="320"/>
      <c r="OIE367" s="320"/>
      <c r="OIF367" s="320"/>
      <c r="OIG367" s="320"/>
      <c r="OIH367" s="320"/>
      <c r="OII367" s="320"/>
      <c r="OIJ367" s="320"/>
      <c r="OIK367" s="320"/>
      <c r="OIL367" s="320"/>
      <c r="OIM367" s="320"/>
      <c r="OIN367" s="320"/>
      <c r="OIO367" s="320"/>
      <c r="OIP367" s="320"/>
      <c r="OIQ367" s="320"/>
      <c r="OIR367" s="320"/>
      <c r="OIS367" s="320"/>
      <c r="OIT367" s="320"/>
      <c r="OIU367" s="320"/>
      <c r="OIV367" s="320"/>
      <c r="OIW367" s="320"/>
      <c r="OIX367" s="320"/>
      <c r="OIY367" s="320"/>
      <c r="OIZ367" s="320"/>
      <c r="OJA367" s="320"/>
      <c r="OJB367" s="320"/>
      <c r="OJC367" s="320"/>
      <c r="OJD367" s="320"/>
      <c r="OJE367" s="320"/>
      <c r="OJF367" s="320"/>
      <c r="OJG367" s="320"/>
      <c r="OJH367" s="320"/>
      <c r="OJI367" s="320"/>
      <c r="OJJ367" s="320"/>
      <c r="OJK367" s="320"/>
      <c r="OJL367" s="320"/>
      <c r="OJM367" s="320"/>
      <c r="OJN367" s="320"/>
      <c r="OJO367" s="320"/>
      <c r="OJP367" s="320"/>
      <c r="OJQ367" s="320"/>
      <c r="OJR367" s="320"/>
      <c r="OJS367" s="320"/>
      <c r="OJT367" s="320"/>
      <c r="OJU367" s="320"/>
      <c r="OJV367" s="320"/>
      <c r="OJW367" s="320"/>
      <c r="OJX367" s="320"/>
      <c r="OJY367" s="320"/>
      <c r="OJZ367" s="320"/>
      <c r="OKA367" s="320"/>
      <c r="OKB367" s="320"/>
      <c r="OKC367" s="320"/>
      <c r="OKD367" s="320"/>
      <c r="OKE367" s="320"/>
      <c r="OKF367" s="320"/>
      <c r="OKG367" s="320"/>
      <c r="OKH367" s="320"/>
      <c r="OKI367" s="320"/>
      <c r="OKJ367" s="320"/>
      <c r="OKK367" s="320"/>
      <c r="OKL367" s="320"/>
      <c r="OKM367" s="320"/>
      <c r="OKN367" s="320"/>
      <c r="OKO367" s="320"/>
      <c r="OKP367" s="320"/>
      <c r="OKQ367" s="320"/>
      <c r="OKR367" s="320"/>
      <c r="OKS367" s="320"/>
      <c r="OKT367" s="320"/>
      <c r="OKU367" s="320"/>
      <c r="OKV367" s="320"/>
      <c r="OKW367" s="320"/>
      <c r="OKX367" s="320"/>
      <c r="OKY367" s="320"/>
      <c r="OKZ367" s="320"/>
      <c r="OLA367" s="320"/>
      <c r="OLB367" s="320"/>
      <c r="OLC367" s="320"/>
      <c r="OLD367" s="320"/>
      <c r="OLE367" s="320"/>
      <c r="OLF367" s="320"/>
      <c r="OLG367" s="320"/>
      <c r="OLH367" s="320"/>
      <c r="OLI367" s="320"/>
      <c r="OLJ367" s="320"/>
      <c r="OLK367" s="320"/>
      <c r="OLL367" s="320"/>
      <c r="OLM367" s="320"/>
      <c r="OLN367" s="320"/>
      <c r="OLO367" s="320"/>
      <c r="OLP367" s="320"/>
      <c r="OLQ367" s="320"/>
      <c r="OLR367" s="320"/>
      <c r="OLS367" s="320"/>
      <c r="OLT367" s="320"/>
      <c r="OLU367" s="320"/>
      <c r="OLV367" s="320"/>
      <c r="OLW367" s="320"/>
      <c r="OLX367" s="320"/>
      <c r="OLY367" s="320"/>
      <c r="OLZ367" s="320"/>
      <c r="OMA367" s="320"/>
      <c r="OMB367" s="320"/>
      <c r="OMC367" s="320"/>
      <c r="OMD367" s="320"/>
      <c r="OME367" s="320"/>
      <c r="OMF367" s="320"/>
      <c r="OMG367" s="320"/>
      <c r="OMH367" s="320"/>
      <c r="OMI367" s="320"/>
      <c r="OMJ367" s="320"/>
      <c r="OMK367" s="320"/>
      <c r="OML367" s="320"/>
      <c r="OMM367" s="320"/>
      <c r="OMN367" s="320"/>
      <c r="OMO367" s="320"/>
      <c r="OMP367" s="320"/>
      <c r="OMQ367" s="320"/>
      <c r="OMR367" s="320"/>
      <c r="OMS367" s="320"/>
      <c r="OMT367" s="320"/>
      <c r="OMU367" s="320"/>
      <c r="OMV367" s="320"/>
      <c r="OMW367" s="320"/>
      <c r="OMX367" s="320"/>
      <c r="OMY367" s="320"/>
      <c r="OMZ367" s="320"/>
      <c r="ONA367" s="320"/>
      <c r="ONB367" s="320"/>
      <c r="ONC367" s="320"/>
      <c r="OND367" s="320"/>
      <c r="ONE367" s="320"/>
      <c r="ONF367" s="320"/>
      <c r="ONG367" s="320"/>
      <c r="ONH367" s="320"/>
      <c r="ONI367" s="320"/>
      <c r="ONJ367" s="320"/>
      <c r="ONK367" s="320"/>
      <c r="ONL367" s="320"/>
      <c r="ONM367" s="320"/>
      <c r="ONN367" s="320"/>
      <c r="ONO367" s="320"/>
      <c r="ONP367" s="320"/>
      <c r="ONQ367" s="320"/>
      <c r="ONR367" s="320"/>
      <c r="ONS367" s="320"/>
      <c r="ONT367" s="320"/>
      <c r="ONU367" s="320"/>
      <c r="ONV367" s="320"/>
      <c r="ONW367" s="320"/>
      <c r="ONX367" s="320"/>
      <c r="ONY367" s="320"/>
      <c r="ONZ367" s="320"/>
      <c r="OOA367" s="320"/>
      <c r="OOB367" s="320"/>
      <c r="OOC367" s="320"/>
      <c r="OOD367" s="320"/>
      <c r="OOE367" s="320"/>
      <c r="OOF367" s="320"/>
      <c r="OOG367" s="320"/>
      <c r="OOH367" s="320"/>
      <c r="OOI367" s="320"/>
      <c r="OOJ367" s="320"/>
      <c r="OOK367" s="320"/>
      <c r="OOL367" s="320"/>
      <c r="OOM367" s="320"/>
      <c r="OON367" s="320"/>
      <c r="OOO367" s="320"/>
      <c r="OOP367" s="320"/>
      <c r="OOQ367" s="320"/>
      <c r="OOR367" s="320"/>
      <c r="OOS367" s="320"/>
      <c r="OOT367" s="320"/>
      <c r="OOU367" s="320"/>
      <c r="OOV367" s="320"/>
      <c r="OOW367" s="320"/>
      <c r="OOX367" s="320"/>
      <c r="OOY367" s="320"/>
      <c r="OOZ367" s="320"/>
      <c r="OPA367" s="320"/>
      <c r="OPB367" s="320"/>
      <c r="OPC367" s="320"/>
      <c r="OPD367" s="320"/>
      <c r="OPE367" s="320"/>
      <c r="OPF367" s="320"/>
      <c r="OPG367" s="320"/>
      <c r="OPH367" s="320"/>
      <c r="OPI367" s="320"/>
      <c r="OPJ367" s="320"/>
      <c r="OPK367" s="320"/>
      <c r="OPL367" s="320"/>
      <c r="OPM367" s="320"/>
      <c r="OPN367" s="320"/>
      <c r="OPO367" s="320"/>
      <c r="OPP367" s="320"/>
      <c r="OPQ367" s="320"/>
      <c r="OPR367" s="320"/>
      <c r="OPS367" s="320"/>
      <c r="OPT367" s="320"/>
      <c r="OPU367" s="320"/>
      <c r="OPV367" s="320"/>
      <c r="OPW367" s="320"/>
      <c r="OPX367" s="320"/>
      <c r="OPY367" s="320"/>
      <c r="OPZ367" s="320"/>
      <c r="OQA367" s="320"/>
      <c r="OQB367" s="320"/>
      <c r="OQC367" s="320"/>
      <c r="OQD367" s="320"/>
      <c r="OQE367" s="320"/>
      <c r="OQF367" s="320"/>
      <c r="OQG367" s="320"/>
      <c r="OQH367" s="320"/>
      <c r="OQI367" s="320"/>
      <c r="OQJ367" s="320"/>
      <c r="OQK367" s="320"/>
      <c r="OQL367" s="320"/>
      <c r="OQM367" s="320"/>
      <c r="OQN367" s="320"/>
      <c r="OQO367" s="320"/>
      <c r="OQP367" s="320"/>
      <c r="OQQ367" s="320"/>
      <c r="OQR367" s="320"/>
      <c r="OQS367" s="320"/>
      <c r="OQT367" s="320"/>
      <c r="OQU367" s="320"/>
      <c r="OQV367" s="320"/>
      <c r="OQW367" s="320"/>
      <c r="OQX367" s="320"/>
      <c r="OQY367" s="320"/>
      <c r="OQZ367" s="320"/>
      <c r="ORA367" s="320"/>
      <c r="ORB367" s="320"/>
      <c r="ORC367" s="320"/>
      <c r="ORD367" s="320"/>
      <c r="ORE367" s="320"/>
      <c r="ORF367" s="320"/>
      <c r="ORG367" s="320"/>
      <c r="ORH367" s="320"/>
      <c r="ORI367" s="320"/>
      <c r="ORJ367" s="320"/>
      <c r="ORK367" s="320"/>
      <c r="ORL367" s="320"/>
      <c r="ORM367" s="320"/>
      <c r="ORN367" s="320"/>
      <c r="ORO367" s="320"/>
      <c r="ORP367" s="320"/>
      <c r="ORQ367" s="320"/>
      <c r="ORR367" s="320"/>
      <c r="ORS367" s="320"/>
      <c r="ORT367" s="320"/>
      <c r="ORU367" s="320"/>
      <c r="ORV367" s="320"/>
      <c r="ORW367" s="320"/>
      <c r="ORX367" s="320"/>
      <c r="ORY367" s="320"/>
      <c r="ORZ367" s="320"/>
      <c r="OSA367" s="320"/>
      <c r="OSB367" s="320"/>
      <c r="OSC367" s="320"/>
      <c r="OSD367" s="320"/>
      <c r="OSE367" s="320"/>
      <c r="OSF367" s="320"/>
      <c r="OSG367" s="320"/>
      <c r="OSH367" s="320"/>
      <c r="OSI367" s="320"/>
      <c r="OSJ367" s="320"/>
      <c r="OSK367" s="320"/>
      <c r="OSL367" s="320"/>
      <c r="OSM367" s="320"/>
      <c r="OSN367" s="320"/>
      <c r="OSO367" s="320"/>
      <c r="OSP367" s="320"/>
      <c r="OSQ367" s="320"/>
      <c r="OSR367" s="320"/>
      <c r="OSS367" s="320"/>
      <c r="OST367" s="320"/>
      <c r="OSU367" s="320"/>
      <c r="OSV367" s="320"/>
      <c r="OSW367" s="320"/>
      <c r="OSX367" s="320"/>
      <c r="OSY367" s="320"/>
      <c r="OSZ367" s="320"/>
      <c r="OTA367" s="320"/>
      <c r="OTB367" s="320"/>
      <c r="OTC367" s="320"/>
      <c r="OTD367" s="320"/>
      <c r="OTE367" s="320"/>
      <c r="OTF367" s="320"/>
      <c r="OTG367" s="320"/>
      <c r="OTH367" s="320"/>
      <c r="OTI367" s="320"/>
      <c r="OTJ367" s="320"/>
      <c r="OTK367" s="320"/>
      <c r="OTL367" s="320"/>
      <c r="OTM367" s="320"/>
      <c r="OTN367" s="320"/>
      <c r="OTO367" s="320"/>
      <c r="OTP367" s="320"/>
      <c r="OTQ367" s="320"/>
      <c r="OTR367" s="320"/>
      <c r="OTS367" s="320"/>
      <c r="OTT367" s="320"/>
      <c r="OTU367" s="320"/>
      <c r="OTV367" s="320"/>
      <c r="OTW367" s="320"/>
      <c r="OTX367" s="320"/>
      <c r="OTY367" s="320"/>
      <c r="OTZ367" s="320"/>
      <c r="OUA367" s="320"/>
      <c r="OUB367" s="320"/>
      <c r="OUC367" s="320"/>
      <c r="OUD367" s="320"/>
      <c r="OUE367" s="320"/>
      <c r="OUF367" s="320"/>
      <c r="OUG367" s="320"/>
      <c r="OUH367" s="320"/>
      <c r="OUI367" s="320"/>
      <c r="OUJ367" s="320"/>
      <c r="OUK367" s="320"/>
      <c r="OUL367" s="320"/>
      <c r="OUM367" s="320"/>
      <c r="OUN367" s="320"/>
      <c r="OUO367" s="320"/>
      <c r="OUP367" s="320"/>
      <c r="OUQ367" s="320"/>
      <c r="OUR367" s="320"/>
      <c r="OUS367" s="320"/>
      <c r="OUT367" s="320"/>
      <c r="OUU367" s="320"/>
      <c r="OUV367" s="320"/>
      <c r="OUW367" s="320"/>
      <c r="OUX367" s="320"/>
      <c r="OUY367" s="320"/>
      <c r="OUZ367" s="320"/>
      <c r="OVA367" s="320"/>
      <c r="OVB367" s="320"/>
      <c r="OVC367" s="320"/>
      <c r="OVD367" s="320"/>
      <c r="OVE367" s="320"/>
      <c r="OVF367" s="320"/>
      <c r="OVG367" s="320"/>
      <c r="OVH367" s="320"/>
      <c r="OVI367" s="320"/>
      <c r="OVJ367" s="320"/>
      <c r="OVK367" s="320"/>
      <c r="OVL367" s="320"/>
      <c r="OVM367" s="320"/>
      <c r="OVN367" s="320"/>
      <c r="OVO367" s="320"/>
      <c r="OVP367" s="320"/>
      <c r="OVQ367" s="320"/>
      <c r="OVR367" s="320"/>
      <c r="OVS367" s="320"/>
      <c r="OVT367" s="320"/>
      <c r="OVU367" s="320"/>
      <c r="OVV367" s="320"/>
      <c r="OVW367" s="320"/>
      <c r="OVX367" s="320"/>
      <c r="OVY367" s="320"/>
      <c r="OVZ367" s="320"/>
      <c r="OWA367" s="320"/>
      <c r="OWB367" s="320"/>
      <c r="OWC367" s="320"/>
      <c r="OWD367" s="320"/>
      <c r="OWE367" s="320"/>
      <c r="OWF367" s="320"/>
      <c r="OWG367" s="320"/>
      <c r="OWH367" s="320"/>
      <c r="OWI367" s="320"/>
      <c r="OWJ367" s="320"/>
      <c r="OWK367" s="320"/>
      <c r="OWL367" s="320"/>
      <c r="OWM367" s="320"/>
      <c r="OWN367" s="320"/>
      <c r="OWO367" s="320"/>
      <c r="OWP367" s="320"/>
      <c r="OWQ367" s="320"/>
      <c r="OWR367" s="320"/>
      <c r="OWS367" s="320"/>
      <c r="OWT367" s="320"/>
      <c r="OWU367" s="320"/>
      <c r="OWV367" s="320"/>
      <c r="OWW367" s="320"/>
      <c r="OWX367" s="320"/>
      <c r="OWY367" s="320"/>
      <c r="OWZ367" s="320"/>
      <c r="OXA367" s="320"/>
      <c r="OXB367" s="320"/>
      <c r="OXC367" s="320"/>
      <c r="OXD367" s="320"/>
      <c r="OXE367" s="320"/>
      <c r="OXF367" s="320"/>
      <c r="OXG367" s="320"/>
      <c r="OXH367" s="320"/>
      <c r="OXI367" s="320"/>
      <c r="OXJ367" s="320"/>
      <c r="OXK367" s="320"/>
      <c r="OXL367" s="320"/>
      <c r="OXM367" s="320"/>
      <c r="OXN367" s="320"/>
      <c r="OXO367" s="320"/>
      <c r="OXP367" s="320"/>
      <c r="OXQ367" s="320"/>
      <c r="OXR367" s="320"/>
      <c r="OXS367" s="320"/>
      <c r="OXT367" s="320"/>
      <c r="OXU367" s="320"/>
      <c r="OXV367" s="320"/>
      <c r="OXW367" s="320"/>
      <c r="OXX367" s="320"/>
      <c r="OXY367" s="320"/>
      <c r="OXZ367" s="320"/>
      <c r="OYA367" s="320"/>
      <c r="OYB367" s="320"/>
      <c r="OYC367" s="320"/>
      <c r="OYD367" s="320"/>
      <c r="OYE367" s="320"/>
      <c r="OYF367" s="320"/>
      <c r="OYG367" s="320"/>
      <c r="OYH367" s="320"/>
      <c r="OYI367" s="320"/>
      <c r="OYJ367" s="320"/>
      <c r="OYK367" s="320"/>
      <c r="OYL367" s="320"/>
      <c r="OYM367" s="320"/>
      <c r="OYN367" s="320"/>
      <c r="OYO367" s="320"/>
      <c r="OYP367" s="320"/>
      <c r="OYQ367" s="320"/>
      <c r="OYR367" s="320"/>
      <c r="OYS367" s="320"/>
      <c r="OYT367" s="320"/>
      <c r="OYU367" s="320"/>
      <c r="OYV367" s="320"/>
      <c r="OYW367" s="320"/>
      <c r="OYX367" s="320"/>
      <c r="OYY367" s="320"/>
      <c r="OYZ367" s="320"/>
      <c r="OZA367" s="320"/>
      <c r="OZB367" s="320"/>
      <c r="OZC367" s="320"/>
      <c r="OZD367" s="320"/>
      <c r="OZE367" s="320"/>
      <c r="OZF367" s="320"/>
      <c r="OZG367" s="320"/>
      <c r="OZH367" s="320"/>
      <c r="OZI367" s="320"/>
      <c r="OZJ367" s="320"/>
      <c r="OZK367" s="320"/>
      <c r="OZL367" s="320"/>
      <c r="OZM367" s="320"/>
      <c r="OZN367" s="320"/>
      <c r="OZO367" s="320"/>
      <c r="OZP367" s="320"/>
      <c r="OZQ367" s="320"/>
      <c r="OZR367" s="320"/>
      <c r="OZS367" s="320"/>
      <c r="OZT367" s="320"/>
      <c r="OZU367" s="320"/>
      <c r="OZV367" s="320"/>
      <c r="OZW367" s="320"/>
      <c r="OZX367" s="320"/>
      <c r="OZY367" s="320"/>
      <c r="OZZ367" s="320"/>
      <c r="PAA367" s="320"/>
      <c r="PAB367" s="320"/>
      <c r="PAC367" s="320"/>
      <c r="PAD367" s="320"/>
      <c r="PAE367" s="320"/>
      <c r="PAF367" s="320"/>
      <c r="PAG367" s="320"/>
      <c r="PAH367" s="320"/>
      <c r="PAI367" s="320"/>
      <c r="PAJ367" s="320"/>
      <c r="PAK367" s="320"/>
      <c r="PAL367" s="320"/>
      <c r="PAM367" s="320"/>
      <c r="PAN367" s="320"/>
      <c r="PAO367" s="320"/>
      <c r="PAP367" s="320"/>
      <c r="PAQ367" s="320"/>
      <c r="PAR367" s="320"/>
      <c r="PAS367" s="320"/>
      <c r="PAT367" s="320"/>
      <c r="PAU367" s="320"/>
      <c r="PAV367" s="320"/>
      <c r="PAW367" s="320"/>
      <c r="PAX367" s="320"/>
      <c r="PAY367" s="320"/>
      <c r="PAZ367" s="320"/>
      <c r="PBA367" s="320"/>
      <c r="PBB367" s="320"/>
      <c r="PBC367" s="320"/>
      <c r="PBD367" s="320"/>
      <c r="PBE367" s="320"/>
      <c r="PBF367" s="320"/>
      <c r="PBG367" s="320"/>
      <c r="PBH367" s="320"/>
      <c r="PBI367" s="320"/>
      <c r="PBJ367" s="320"/>
      <c r="PBK367" s="320"/>
      <c r="PBL367" s="320"/>
      <c r="PBM367" s="320"/>
      <c r="PBN367" s="320"/>
      <c r="PBO367" s="320"/>
      <c r="PBP367" s="320"/>
      <c r="PBQ367" s="320"/>
      <c r="PBR367" s="320"/>
      <c r="PBS367" s="320"/>
      <c r="PBT367" s="320"/>
      <c r="PBU367" s="320"/>
      <c r="PBV367" s="320"/>
      <c r="PBW367" s="320"/>
      <c r="PBX367" s="320"/>
      <c r="PBY367" s="320"/>
      <c r="PBZ367" s="320"/>
      <c r="PCA367" s="320"/>
      <c r="PCB367" s="320"/>
      <c r="PCC367" s="320"/>
      <c r="PCD367" s="320"/>
      <c r="PCE367" s="320"/>
      <c r="PCF367" s="320"/>
      <c r="PCG367" s="320"/>
      <c r="PCH367" s="320"/>
      <c r="PCI367" s="320"/>
      <c r="PCJ367" s="320"/>
      <c r="PCK367" s="320"/>
      <c r="PCL367" s="320"/>
      <c r="PCM367" s="320"/>
      <c r="PCN367" s="320"/>
      <c r="PCO367" s="320"/>
      <c r="PCP367" s="320"/>
      <c r="PCQ367" s="320"/>
      <c r="PCR367" s="320"/>
      <c r="PCS367" s="320"/>
      <c r="PCT367" s="320"/>
      <c r="PCU367" s="320"/>
      <c r="PCV367" s="320"/>
      <c r="PCW367" s="320"/>
      <c r="PCX367" s="320"/>
      <c r="PCY367" s="320"/>
      <c r="PCZ367" s="320"/>
      <c r="PDA367" s="320"/>
      <c r="PDB367" s="320"/>
      <c r="PDC367" s="320"/>
      <c r="PDD367" s="320"/>
      <c r="PDE367" s="320"/>
      <c r="PDF367" s="320"/>
      <c r="PDG367" s="320"/>
      <c r="PDH367" s="320"/>
      <c r="PDI367" s="320"/>
      <c r="PDJ367" s="320"/>
      <c r="PDK367" s="320"/>
      <c r="PDL367" s="320"/>
      <c r="PDM367" s="320"/>
      <c r="PDN367" s="320"/>
      <c r="PDO367" s="320"/>
      <c r="PDP367" s="320"/>
      <c r="PDQ367" s="320"/>
      <c r="PDR367" s="320"/>
      <c r="PDS367" s="320"/>
      <c r="PDT367" s="320"/>
      <c r="PDU367" s="320"/>
      <c r="PDV367" s="320"/>
      <c r="PDW367" s="320"/>
      <c r="PDX367" s="320"/>
      <c r="PDY367" s="320"/>
      <c r="PDZ367" s="320"/>
      <c r="PEA367" s="320"/>
      <c r="PEB367" s="320"/>
      <c r="PEC367" s="320"/>
      <c r="PED367" s="320"/>
      <c r="PEE367" s="320"/>
      <c r="PEF367" s="320"/>
      <c r="PEG367" s="320"/>
      <c r="PEH367" s="320"/>
      <c r="PEI367" s="320"/>
      <c r="PEJ367" s="320"/>
      <c r="PEK367" s="320"/>
      <c r="PEL367" s="320"/>
      <c r="PEM367" s="320"/>
      <c r="PEN367" s="320"/>
      <c r="PEO367" s="320"/>
      <c r="PEP367" s="320"/>
      <c r="PEQ367" s="320"/>
      <c r="PER367" s="320"/>
      <c r="PES367" s="320"/>
      <c r="PET367" s="320"/>
      <c r="PEU367" s="320"/>
      <c r="PEV367" s="320"/>
      <c r="PEW367" s="320"/>
      <c r="PEX367" s="320"/>
      <c r="PEY367" s="320"/>
      <c r="PEZ367" s="320"/>
      <c r="PFA367" s="320"/>
      <c r="PFB367" s="320"/>
      <c r="PFC367" s="320"/>
      <c r="PFD367" s="320"/>
      <c r="PFE367" s="320"/>
      <c r="PFF367" s="320"/>
      <c r="PFG367" s="320"/>
      <c r="PFH367" s="320"/>
      <c r="PFI367" s="320"/>
      <c r="PFJ367" s="320"/>
      <c r="PFK367" s="320"/>
      <c r="PFL367" s="320"/>
      <c r="PFM367" s="320"/>
      <c r="PFN367" s="320"/>
      <c r="PFO367" s="320"/>
      <c r="PFP367" s="320"/>
      <c r="PFQ367" s="320"/>
      <c r="PFR367" s="320"/>
      <c r="PFS367" s="320"/>
      <c r="PFT367" s="320"/>
      <c r="PFU367" s="320"/>
      <c r="PFV367" s="320"/>
      <c r="PFW367" s="320"/>
      <c r="PFX367" s="320"/>
      <c r="PFY367" s="320"/>
      <c r="PFZ367" s="320"/>
      <c r="PGA367" s="320"/>
      <c r="PGB367" s="320"/>
      <c r="PGC367" s="320"/>
      <c r="PGD367" s="320"/>
      <c r="PGE367" s="320"/>
      <c r="PGF367" s="320"/>
      <c r="PGG367" s="320"/>
      <c r="PGH367" s="320"/>
      <c r="PGI367" s="320"/>
      <c r="PGJ367" s="320"/>
      <c r="PGK367" s="320"/>
      <c r="PGL367" s="320"/>
      <c r="PGM367" s="320"/>
      <c r="PGN367" s="320"/>
      <c r="PGO367" s="320"/>
      <c r="PGP367" s="320"/>
      <c r="PGQ367" s="320"/>
      <c r="PGR367" s="320"/>
      <c r="PGS367" s="320"/>
      <c r="PGT367" s="320"/>
      <c r="PGU367" s="320"/>
      <c r="PGV367" s="320"/>
      <c r="PGW367" s="320"/>
      <c r="PGX367" s="320"/>
      <c r="PGY367" s="320"/>
      <c r="PGZ367" s="320"/>
      <c r="PHA367" s="320"/>
      <c r="PHB367" s="320"/>
      <c r="PHC367" s="320"/>
      <c r="PHD367" s="320"/>
      <c r="PHE367" s="320"/>
      <c r="PHF367" s="320"/>
      <c r="PHG367" s="320"/>
      <c r="PHH367" s="320"/>
      <c r="PHI367" s="320"/>
      <c r="PHJ367" s="320"/>
      <c r="PHK367" s="320"/>
      <c r="PHL367" s="320"/>
      <c r="PHM367" s="320"/>
      <c r="PHN367" s="320"/>
      <c r="PHO367" s="320"/>
      <c r="PHP367" s="320"/>
      <c r="PHQ367" s="320"/>
      <c r="PHR367" s="320"/>
      <c r="PHS367" s="320"/>
      <c r="PHT367" s="320"/>
      <c r="PHU367" s="320"/>
      <c r="PHV367" s="320"/>
      <c r="PHW367" s="320"/>
      <c r="PHX367" s="320"/>
      <c r="PHY367" s="320"/>
      <c r="PHZ367" s="320"/>
      <c r="PIA367" s="320"/>
      <c r="PIB367" s="320"/>
      <c r="PIC367" s="320"/>
      <c r="PID367" s="320"/>
      <c r="PIE367" s="320"/>
      <c r="PIF367" s="320"/>
      <c r="PIG367" s="320"/>
      <c r="PIH367" s="320"/>
      <c r="PII367" s="320"/>
      <c r="PIJ367" s="320"/>
      <c r="PIK367" s="320"/>
      <c r="PIL367" s="320"/>
      <c r="PIM367" s="320"/>
      <c r="PIN367" s="320"/>
      <c r="PIO367" s="320"/>
      <c r="PIP367" s="320"/>
      <c r="PIQ367" s="320"/>
      <c r="PIR367" s="320"/>
      <c r="PIS367" s="320"/>
      <c r="PIT367" s="320"/>
      <c r="PIU367" s="320"/>
      <c r="PIV367" s="320"/>
      <c r="PIW367" s="320"/>
      <c r="PIX367" s="320"/>
      <c r="PIY367" s="320"/>
      <c r="PIZ367" s="320"/>
      <c r="PJA367" s="320"/>
      <c r="PJB367" s="320"/>
      <c r="PJC367" s="320"/>
      <c r="PJD367" s="320"/>
      <c r="PJE367" s="320"/>
      <c r="PJF367" s="320"/>
      <c r="PJG367" s="320"/>
      <c r="PJH367" s="320"/>
      <c r="PJI367" s="320"/>
      <c r="PJJ367" s="320"/>
      <c r="PJK367" s="320"/>
      <c r="PJL367" s="320"/>
      <c r="PJM367" s="320"/>
      <c r="PJN367" s="320"/>
      <c r="PJO367" s="320"/>
      <c r="PJP367" s="320"/>
      <c r="PJQ367" s="320"/>
      <c r="PJR367" s="320"/>
      <c r="PJS367" s="320"/>
      <c r="PJT367" s="320"/>
      <c r="PJU367" s="320"/>
      <c r="PJV367" s="320"/>
      <c r="PJW367" s="320"/>
      <c r="PJX367" s="320"/>
      <c r="PJY367" s="320"/>
      <c r="PJZ367" s="320"/>
      <c r="PKA367" s="320"/>
      <c r="PKB367" s="320"/>
      <c r="PKC367" s="320"/>
      <c r="PKD367" s="320"/>
      <c r="PKE367" s="320"/>
      <c r="PKF367" s="320"/>
      <c r="PKG367" s="320"/>
      <c r="PKH367" s="320"/>
      <c r="PKI367" s="320"/>
      <c r="PKJ367" s="320"/>
      <c r="PKK367" s="320"/>
      <c r="PKL367" s="320"/>
      <c r="PKM367" s="320"/>
      <c r="PKN367" s="320"/>
      <c r="PKO367" s="320"/>
      <c r="PKP367" s="320"/>
      <c r="PKQ367" s="320"/>
      <c r="PKR367" s="320"/>
      <c r="PKS367" s="320"/>
      <c r="PKT367" s="320"/>
      <c r="PKU367" s="320"/>
      <c r="PKV367" s="320"/>
      <c r="PKW367" s="320"/>
      <c r="PKX367" s="320"/>
      <c r="PKY367" s="320"/>
      <c r="PKZ367" s="320"/>
      <c r="PLA367" s="320"/>
      <c r="PLB367" s="320"/>
      <c r="PLC367" s="320"/>
      <c r="PLD367" s="320"/>
      <c r="PLE367" s="320"/>
      <c r="PLF367" s="320"/>
      <c r="PLG367" s="320"/>
      <c r="PLH367" s="320"/>
      <c r="PLI367" s="320"/>
      <c r="PLJ367" s="320"/>
      <c r="PLK367" s="320"/>
      <c r="PLL367" s="320"/>
      <c r="PLM367" s="320"/>
      <c r="PLN367" s="320"/>
      <c r="PLO367" s="320"/>
      <c r="PLP367" s="320"/>
      <c r="PLQ367" s="320"/>
      <c r="PLR367" s="320"/>
      <c r="PLS367" s="320"/>
      <c r="PLT367" s="320"/>
      <c r="PLU367" s="320"/>
      <c r="PLV367" s="320"/>
      <c r="PLW367" s="320"/>
      <c r="PLX367" s="320"/>
      <c r="PLY367" s="320"/>
      <c r="PLZ367" s="320"/>
      <c r="PMA367" s="320"/>
      <c r="PMB367" s="320"/>
      <c r="PMC367" s="320"/>
      <c r="PMD367" s="320"/>
      <c r="PME367" s="320"/>
      <c r="PMF367" s="320"/>
      <c r="PMG367" s="320"/>
      <c r="PMH367" s="320"/>
      <c r="PMI367" s="320"/>
      <c r="PMJ367" s="320"/>
      <c r="PMK367" s="320"/>
      <c r="PML367" s="320"/>
      <c r="PMM367" s="320"/>
      <c r="PMN367" s="320"/>
      <c r="PMO367" s="320"/>
      <c r="PMP367" s="320"/>
      <c r="PMQ367" s="320"/>
      <c r="PMR367" s="320"/>
      <c r="PMS367" s="320"/>
      <c r="PMT367" s="320"/>
      <c r="PMU367" s="320"/>
      <c r="PMV367" s="320"/>
      <c r="PMW367" s="320"/>
      <c r="PMX367" s="320"/>
      <c r="PMY367" s="320"/>
      <c r="PMZ367" s="320"/>
      <c r="PNA367" s="320"/>
      <c r="PNB367" s="320"/>
      <c r="PNC367" s="320"/>
      <c r="PND367" s="320"/>
      <c r="PNE367" s="320"/>
      <c r="PNF367" s="320"/>
      <c r="PNG367" s="320"/>
      <c r="PNH367" s="320"/>
      <c r="PNI367" s="320"/>
      <c r="PNJ367" s="320"/>
      <c r="PNK367" s="320"/>
      <c r="PNL367" s="320"/>
      <c r="PNM367" s="320"/>
      <c r="PNN367" s="320"/>
      <c r="PNO367" s="320"/>
      <c r="PNP367" s="320"/>
      <c r="PNQ367" s="320"/>
      <c r="PNR367" s="320"/>
      <c r="PNS367" s="320"/>
      <c r="PNT367" s="320"/>
      <c r="PNU367" s="320"/>
      <c r="PNV367" s="320"/>
      <c r="PNW367" s="320"/>
      <c r="PNX367" s="320"/>
      <c r="PNY367" s="320"/>
      <c r="PNZ367" s="320"/>
      <c r="POA367" s="320"/>
      <c r="POB367" s="320"/>
      <c r="POC367" s="320"/>
      <c r="POD367" s="320"/>
      <c r="POE367" s="320"/>
      <c r="POF367" s="320"/>
      <c r="POG367" s="320"/>
      <c r="POH367" s="320"/>
      <c r="POI367" s="320"/>
      <c r="POJ367" s="320"/>
      <c r="POK367" s="320"/>
      <c r="POL367" s="320"/>
      <c r="POM367" s="320"/>
      <c r="PON367" s="320"/>
      <c r="POO367" s="320"/>
      <c r="POP367" s="320"/>
      <c r="POQ367" s="320"/>
      <c r="POR367" s="320"/>
      <c r="POS367" s="320"/>
      <c r="POT367" s="320"/>
      <c r="POU367" s="320"/>
      <c r="POV367" s="320"/>
      <c r="POW367" s="320"/>
      <c r="POX367" s="320"/>
      <c r="POY367" s="320"/>
      <c r="POZ367" s="320"/>
      <c r="PPA367" s="320"/>
      <c r="PPB367" s="320"/>
      <c r="PPC367" s="320"/>
      <c r="PPD367" s="320"/>
      <c r="PPE367" s="320"/>
      <c r="PPF367" s="320"/>
      <c r="PPG367" s="320"/>
      <c r="PPH367" s="320"/>
      <c r="PPI367" s="320"/>
      <c r="PPJ367" s="320"/>
      <c r="PPK367" s="320"/>
      <c r="PPL367" s="320"/>
      <c r="PPM367" s="320"/>
      <c r="PPN367" s="320"/>
      <c r="PPO367" s="320"/>
      <c r="PPP367" s="320"/>
      <c r="PPQ367" s="320"/>
      <c r="PPR367" s="320"/>
      <c r="PPS367" s="320"/>
      <c r="PPT367" s="320"/>
      <c r="PPU367" s="320"/>
      <c r="PPV367" s="320"/>
      <c r="PPW367" s="320"/>
      <c r="PPX367" s="320"/>
      <c r="PPY367" s="320"/>
      <c r="PPZ367" s="320"/>
      <c r="PQA367" s="320"/>
      <c r="PQB367" s="320"/>
      <c r="PQC367" s="320"/>
      <c r="PQD367" s="320"/>
      <c r="PQE367" s="320"/>
      <c r="PQF367" s="320"/>
      <c r="PQG367" s="320"/>
      <c r="PQH367" s="320"/>
      <c r="PQI367" s="320"/>
      <c r="PQJ367" s="320"/>
      <c r="PQK367" s="320"/>
      <c r="PQL367" s="320"/>
      <c r="PQM367" s="320"/>
      <c r="PQN367" s="320"/>
      <c r="PQO367" s="320"/>
      <c r="PQP367" s="320"/>
      <c r="PQQ367" s="320"/>
      <c r="PQR367" s="320"/>
      <c r="PQS367" s="320"/>
      <c r="PQT367" s="320"/>
      <c r="PQU367" s="320"/>
      <c r="PQV367" s="320"/>
      <c r="PQW367" s="320"/>
      <c r="PQX367" s="320"/>
      <c r="PQY367" s="320"/>
      <c r="PQZ367" s="320"/>
      <c r="PRA367" s="320"/>
      <c r="PRB367" s="320"/>
      <c r="PRC367" s="320"/>
      <c r="PRD367" s="320"/>
      <c r="PRE367" s="320"/>
      <c r="PRF367" s="320"/>
      <c r="PRG367" s="320"/>
      <c r="PRH367" s="320"/>
      <c r="PRI367" s="320"/>
      <c r="PRJ367" s="320"/>
      <c r="PRK367" s="320"/>
      <c r="PRL367" s="320"/>
      <c r="PRM367" s="320"/>
      <c r="PRN367" s="320"/>
      <c r="PRO367" s="320"/>
      <c r="PRP367" s="320"/>
      <c r="PRQ367" s="320"/>
      <c r="PRR367" s="320"/>
      <c r="PRS367" s="320"/>
      <c r="PRT367" s="320"/>
      <c r="PRU367" s="320"/>
      <c r="PRV367" s="320"/>
      <c r="PRW367" s="320"/>
      <c r="PRX367" s="320"/>
      <c r="PRY367" s="320"/>
      <c r="PRZ367" s="320"/>
      <c r="PSA367" s="320"/>
      <c r="PSB367" s="320"/>
      <c r="PSC367" s="320"/>
      <c r="PSD367" s="320"/>
      <c r="PSE367" s="320"/>
      <c r="PSF367" s="320"/>
      <c r="PSG367" s="320"/>
      <c r="PSH367" s="320"/>
      <c r="PSI367" s="320"/>
      <c r="PSJ367" s="320"/>
      <c r="PSK367" s="320"/>
      <c r="PSL367" s="320"/>
      <c r="PSM367" s="320"/>
      <c r="PSN367" s="320"/>
      <c r="PSO367" s="320"/>
      <c r="PSP367" s="320"/>
      <c r="PSQ367" s="320"/>
      <c r="PSR367" s="320"/>
      <c r="PSS367" s="320"/>
      <c r="PST367" s="320"/>
      <c r="PSU367" s="320"/>
      <c r="PSV367" s="320"/>
      <c r="PSW367" s="320"/>
      <c r="PSX367" s="320"/>
      <c r="PSY367" s="320"/>
      <c r="PSZ367" s="320"/>
      <c r="PTA367" s="320"/>
      <c r="PTB367" s="320"/>
      <c r="PTC367" s="320"/>
      <c r="PTD367" s="320"/>
      <c r="PTE367" s="320"/>
      <c r="PTF367" s="320"/>
      <c r="PTG367" s="320"/>
      <c r="PTH367" s="320"/>
      <c r="PTI367" s="320"/>
      <c r="PTJ367" s="320"/>
      <c r="PTK367" s="320"/>
      <c r="PTL367" s="320"/>
      <c r="PTM367" s="320"/>
      <c r="PTN367" s="320"/>
      <c r="PTO367" s="320"/>
      <c r="PTP367" s="320"/>
      <c r="PTQ367" s="320"/>
      <c r="PTR367" s="320"/>
      <c r="PTS367" s="320"/>
      <c r="PTT367" s="320"/>
      <c r="PTU367" s="320"/>
      <c r="PTV367" s="320"/>
      <c r="PTW367" s="320"/>
      <c r="PTX367" s="320"/>
      <c r="PTY367" s="320"/>
      <c r="PTZ367" s="320"/>
      <c r="PUA367" s="320"/>
      <c r="PUB367" s="320"/>
      <c r="PUC367" s="320"/>
      <c r="PUD367" s="320"/>
      <c r="PUE367" s="320"/>
      <c r="PUF367" s="320"/>
      <c r="PUG367" s="320"/>
      <c r="PUH367" s="320"/>
      <c r="PUI367" s="320"/>
      <c r="PUJ367" s="320"/>
      <c r="PUK367" s="320"/>
      <c r="PUL367" s="320"/>
      <c r="PUM367" s="320"/>
      <c r="PUN367" s="320"/>
      <c r="PUO367" s="320"/>
      <c r="PUP367" s="320"/>
      <c r="PUQ367" s="320"/>
      <c r="PUR367" s="320"/>
      <c r="PUS367" s="320"/>
      <c r="PUT367" s="320"/>
      <c r="PUU367" s="320"/>
      <c r="PUV367" s="320"/>
      <c r="PUW367" s="320"/>
      <c r="PUX367" s="320"/>
      <c r="PUY367" s="320"/>
      <c r="PUZ367" s="320"/>
      <c r="PVA367" s="320"/>
      <c r="PVB367" s="320"/>
      <c r="PVC367" s="320"/>
      <c r="PVD367" s="320"/>
      <c r="PVE367" s="320"/>
      <c r="PVF367" s="320"/>
      <c r="PVG367" s="320"/>
      <c r="PVH367" s="320"/>
      <c r="PVI367" s="320"/>
      <c r="PVJ367" s="320"/>
      <c r="PVK367" s="320"/>
      <c r="PVL367" s="320"/>
      <c r="PVM367" s="320"/>
      <c r="PVN367" s="320"/>
      <c r="PVO367" s="320"/>
      <c r="PVP367" s="320"/>
      <c r="PVQ367" s="320"/>
      <c r="PVR367" s="320"/>
      <c r="PVS367" s="320"/>
      <c r="PVT367" s="320"/>
      <c r="PVU367" s="320"/>
      <c r="PVV367" s="320"/>
      <c r="PVW367" s="320"/>
      <c r="PVX367" s="320"/>
      <c r="PVY367" s="320"/>
      <c r="PVZ367" s="320"/>
      <c r="PWA367" s="320"/>
      <c r="PWB367" s="320"/>
      <c r="PWC367" s="320"/>
      <c r="PWD367" s="320"/>
      <c r="PWE367" s="320"/>
      <c r="PWF367" s="320"/>
      <c r="PWG367" s="320"/>
      <c r="PWH367" s="320"/>
      <c r="PWI367" s="320"/>
      <c r="PWJ367" s="320"/>
      <c r="PWK367" s="320"/>
      <c r="PWL367" s="320"/>
      <c r="PWM367" s="320"/>
      <c r="PWN367" s="320"/>
      <c r="PWO367" s="320"/>
      <c r="PWP367" s="320"/>
      <c r="PWQ367" s="320"/>
      <c r="PWR367" s="320"/>
      <c r="PWS367" s="320"/>
      <c r="PWT367" s="320"/>
      <c r="PWU367" s="320"/>
      <c r="PWV367" s="320"/>
      <c r="PWW367" s="320"/>
      <c r="PWX367" s="320"/>
      <c r="PWY367" s="320"/>
      <c r="PWZ367" s="320"/>
      <c r="PXA367" s="320"/>
      <c r="PXB367" s="320"/>
      <c r="PXC367" s="320"/>
      <c r="PXD367" s="320"/>
      <c r="PXE367" s="320"/>
      <c r="PXF367" s="320"/>
      <c r="PXG367" s="320"/>
      <c r="PXH367" s="320"/>
      <c r="PXI367" s="320"/>
      <c r="PXJ367" s="320"/>
      <c r="PXK367" s="320"/>
      <c r="PXL367" s="320"/>
      <c r="PXM367" s="320"/>
      <c r="PXN367" s="320"/>
      <c r="PXO367" s="320"/>
      <c r="PXP367" s="320"/>
      <c r="PXQ367" s="320"/>
      <c r="PXR367" s="320"/>
      <c r="PXS367" s="320"/>
      <c r="PXT367" s="320"/>
      <c r="PXU367" s="320"/>
      <c r="PXV367" s="320"/>
      <c r="PXW367" s="320"/>
      <c r="PXX367" s="320"/>
      <c r="PXY367" s="320"/>
      <c r="PXZ367" s="320"/>
      <c r="PYA367" s="320"/>
      <c r="PYB367" s="320"/>
      <c r="PYC367" s="320"/>
      <c r="PYD367" s="320"/>
      <c r="PYE367" s="320"/>
      <c r="PYF367" s="320"/>
      <c r="PYG367" s="320"/>
      <c r="PYH367" s="320"/>
      <c r="PYI367" s="320"/>
      <c r="PYJ367" s="320"/>
      <c r="PYK367" s="320"/>
      <c r="PYL367" s="320"/>
      <c r="PYM367" s="320"/>
      <c r="PYN367" s="320"/>
      <c r="PYO367" s="320"/>
      <c r="PYP367" s="320"/>
      <c r="PYQ367" s="320"/>
      <c r="PYR367" s="320"/>
      <c r="PYS367" s="320"/>
      <c r="PYT367" s="320"/>
      <c r="PYU367" s="320"/>
      <c r="PYV367" s="320"/>
      <c r="PYW367" s="320"/>
      <c r="PYX367" s="320"/>
      <c r="PYY367" s="320"/>
      <c r="PYZ367" s="320"/>
      <c r="PZA367" s="320"/>
      <c r="PZB367" s="320"/>
      <c r="PZC367" s="320"/>
      <c r="PZD367" s="320"/>
      <c r="PZE367" s="320"/>
      <c r="PZF367" s="320"/>
      <c r="PZG367" s="320"/>
      <c r="PZH367" s="320"/>
      <c r="PZI367" s="320"/>
      <c r="PZJ367" s="320"/>
      <c r="PZK367" s="320"/>
      <c r="PZL367" s="320"/>
      <c r="PZM367" s="320"/>
      <c r="PZN367" s="320"/>
      <c r="PZO367" s="320"/>
      <c r="PZP367" s="320"/>
      <c r="PZQ367" s="320"/>
      <c r="PZR367" s="320"/>
      <c r="PZS367" s="320"/>
      <c r="PZT367" s="320"/>
      <c r="PZU367" s="320"/>
      <c r="PZV367" s="320"/>
      <c r="PZW367" s="320"/>
      <c r="PZX367" s="320"/>
      <c r="PZY367" s="320"/>
      <c r="PZZ367" s="320"/>
      <c r="QAA367" s="320"/>
      <c r="QAB367" s="320"/>
      <c r="QAC367" s="320"/>
      <c r="QAD367" s="320"/>
      <c r="QAE367" s="320"/>
      <c r="QAF367" s="320"/>
      <c r="QAG367" s="320"/>
      <c r="QAH367" s="320"/>
      <c r="QAI367" s="320"/>
      <c r="QAJ367" s="320"/>
      <c r="QAK367" s="320"/>
      <c r="QAL367" s="320"/>
      <c r="QAM367" s="320"/>
      <c r="QAN367" s="320"/>
      <c r="QAO367" s="320"/>
      <c r="QAP367" s="320"/>
      <c r="QAQ367" s="320"/>
      <c r="QAR367" s="320"/>
      <c r="QAS367" s="320"/>
      <c r="QAT367" s="320"/>
      <c r="QAU367" s="320"/>
      <c r="QAV367" s="320"/>
      <c r="QAW367" s="320"/>
      <c r="QAX367" s="320"/>
      <c r="QAY367" s="320"/>
      <c r="QAZ367" s="320"/>
      <c r="QBA367" s="320"/>
      <c r="QBB367" s="320"/>
      <c r="QBC367" s="320"/>
      <c r="QBD367" s="320"/>
      <c r="QBE367" s="320"/>
      <c r="QBF367" s="320"/>
      <c r="QBG367" s="320"/>
      <c r="QBH367" s="320"/>
      <c r="QBI367" s="320"/>
      <c r="QBJ367" s="320"/>
      <c r="QBK367" s="320"/>
      <c r="QBL367" s="320"/>
      <c r="QBM367" s="320"/>
      <c r="QBN367" s="320"/>
      <c r="QBO367" s="320"/>
      <c r="QBP367" s="320"/>
      <c r="QBQ367" s="320"/>
      <c r="QBR367" s="320"/>
      <c r="QBS367" s="320"/>
      <c r="QBT367" s="320"/>
      <c r="QBU367" s="320"/>
      <c r="QBV367" s="320"/>
      <c r="QBW367" s="320"/>
      <c r="QBX367" s="320"/>
      <c r="QBY367" s="320"/>
      <c r="QBZ367" s="320"/>
      <c r="QCA367" s="320"/>
      <c r="QCB367" s="320"/>
      <c r="QCC367" s="320"/>
      <c r="QCD367" s="320"/>
      <c r="QCE367" s="320"/>
      <c r="QCF367" s="320"/>
      <c r="QCG367" s="320"/>
      <c r="QCH367" s="320"/>
      <c r="QCI367" s="320"/>
      <c r="QCJ367" s="320"/>
      <c r="QCK367" s="320"/>
      <c r="QCL367" s="320"/>
      <c r="QCM367" s="320"/>
      <c r="QCN367" s="320"/>
      <c r="QCO367" s="320"/>
      <c r="QCP367" s="320"/>
      <c r="QCQ367" s="320"/>
      <c r="QCR367" s="320"/>
      <c r="QCS367" s="320"/>
      <c r="QCT367" s="320"/>
      <c r="QCU367" s="320"/>
      <c r="QCV367" s="320"/>
      <c r="QCW367" s="320"/>
      <c r="QCX367" s="320"/>
      <c r="QCY367" s="320"/>
      <c r="QCZ367" s="320"/>
      <c r="QDA367" s="320"/>
      <c r="QDB367" s="320"/>
      <c r="QDC367" s="320"/>
      <c r="QDD367" s="320"/>
      <c r="QDE367" s="320"/>
      <c r="QDF367" s="320"/>
      <c r="QDG367" s="320"/>
      <c r="QDH367" s="320"/>
      <c r="QDI367" s="320"/>
      <c r="QDJ367" s="320"/>
      <c r="QDK367" s="320"/>
      <c r="QDL367" s="320"/>
      <c r="QDM367" s="320"/>
      <c r="QDN367" s="320"/>
      <c r="QDO367" s="320"/>
      <c r="QDP367" s="320"/>
      <c r="QDQ367" s="320"/>
      <c r="QDR367" s="320"/>
      <c r="QDS367" s="320"/>
      <c r="QDT367" s="320"/>
      <c r="QDU367" s="320"/>
      <c r="QDV367" s="320"/>
      <c r="QDW367" s="320"/>
      <c r="QDX367" s="320"/>
      <c r="QDY367" s="320"/>
      <c r="QDZ367" s="320"/>
      <c r="QEA367" s="320"/>
      <c r="QEB367" s="320"/>
      <c r="QEC367" s="320"/>
      <c r="QED367" s="320"/>
      <c r="QEE367" s="320"/>
      <c r="QEF367" s="320"/>
      <c r="QEG367" s="320"/>
      <c r="QEH367" s="320"/>
      <c r="QEI367" s="320"/>
      <c r="QEJ367" s="320"/>
      <c r="QEK367" s="320"/>
      <c r="QEL367" s="320"/>
      <c r="QEM367" s="320"/>
      <c r="QEN367" s="320"/>
      <c r="QEO367" s="320"/>
      <c r="QEP367" s="320"/>
      <c r="QEQ367" s="320"/>
      <c r="QER367" s="320"/>
      <c r="QES367" s="320"/>
      <c r="QET367" s="320"/>
      <c r="QEU367" s="320"/>
      <c r="QEV367" s="320"/>
      <c r="QEW367" s="320"/>
      <c r="QEX367" s="320"/>
      <c r="QEY367" s="320"/>
      <c r="QEZ367" s="320"/>
      <c r="QFA367" s="320"/>
      <c r="QFB367" s="320"/>
      <c r="QFC367" s="320"/>
      <c r="QFD367" s="320"/>
      <c r="QFE367" s="320"/>
      <c r="QFF367" s="320"/>
      <c r="QFG367" s="320"/>
      <c r="QFH367" s="320"/>
      <c r="QFI367" s="320"/>
      <c r="QFJ367" s="320"/>
      <c r="QFK367" s="320"/>
      <c r="QFL367" s="320"/>
      <c r="QFM367" s="320"/>
      <c r="QFN367" s="320"/>
      <c r="QFO367" s="320"/>
      <c r="QFP367" s="320"/>
      <c r="QFQ367" s="320"/>
      <c r="QFR367" s="320"/>
      <c r="QFS367" s="320"/>
      <c r="QFT367" s="320"/>
      <c r="QFU367" s="320"/>
      <c r="QFV367" s="320"/>
      <c r="QFW367" s="320"/>
      <c r="QFX367" s="320"/>
      <c r="QFY367" s="320"/>
      <c r="QFZ367" s="320"/>
      <c r="QGA367" s="320"/>
      <c r="QGB367" s="320"/>
      <c r="QGC367" s="320"/>
      <c r="QGD367" s="320"/>
      <c r="QGE367" s="320"/>
      <c r="QGF367" s="320"/>
      <c r="QGG367" s="320"/>
      <c r="QGH367" s="320"/>
      <c r="QGI367" s="320"/>
      <c r="QGJ367" s="320"/>
      <c r="QGK367" s="320"/>
      <c r="QGL367" s="320"/>
      <c r="QGM367" s="320"/>
      <c r="QGN367" s="320"/>
      <c r="QGO367" s="320"/>
      <c r="QGP367" s="320"/>
      <c r="QGQ367" s="320"/>
      <c r="QGR367" s="320"/>
      <c r="QGS367" s="320"/>
      <c r="QGT367" s="320"/>
      <c r="QGU367" s="320"/>
      <c r="QGV367" s="320"/>
      <c r="QGW367" s="320"/>
      <c r="QGX367" s="320"/>
      <c r="QGY367" s="320"/>
      <c r="QGZ367" s="320"/>
      <c r="QHA367" s="320"/>
      <c r="QHB367" s="320"/>
      <c r="QHC367" s="320"/>
      <c r="QHD367" s="320"/>
      <c r="QHE367" s="320"/>
      <c r="QHF367" s="320"/>
      <c r="QHG367" s="320"/>
      <c r="QHH367" s="320"/>
      <c r="QHI367" s="320"/>
      <c r="QHJ367" s="320"/>
      <c r="QHK367" s="320"/>
      <c r="QHL367" s="320"/>
      <c r="QHM367" s="320"/>
      <c r="QHN367" s="320"/>
      <c r="QHO367" s="320"/>
      <c r="QHP367" s="320"/>
      <c r="QHQ367" s="320"/>
      <c r="QHR367" s="320"/>
      <c r="QHS367" s="320"/>
      <c r="QHT367" s="320"/>
      <c r="QHU367" s="320"/>
      <c r="QHV367" s="320"/>
      <c r="QHW367" s="320"/>
      <c r="QHX367" s="320"/>
      <c r="QHY367" s="320"/>
      <c r="QHZ367" s="320"/>
      <c r="QIA367" s="320"/>
      <c r="QIB367" s="320"/>
      <c r="QIC367" s="320"/>
      <c r="QID367" s="320"/>
      <c r="QIE367" s="320"/>
      <c r="QIF367" s="320"/>
      <c r="QIG367" s="320"/>
      <c r="QIH367" s="320"/>
      <c r="QII367" s="320"/>
      <c r="QIJ367" s="320"/>
      <c r="QIK367" s="320"/>
      <c r="QIL367" s="320"/>
      <c r="QIM367" s="320"/>
      <c r="QIN367" s="320"/>
      <c r="QIO367" s="320"/>
      <c r="QIP367" s="320"/>
      <c r="QIQ367" s="320"/>
      <c r="QIR367" s="320"/>
      <c r="QIS367" s="320"/>
      <c r="QIT367" s="320"/>
      <c r="QIU367" s="320"/>
      <c r="QIV367" s="320"/>
      <c r="QIW367" s="320"/>
      <c r="QIX367" s="320"/>
      <c r="QIY367" s="320"/>
      <c r="QIZ367" s="320"/>
      <c r="QJA367" s="320"/>
      <c r="QJB367" s="320"/>
      <c r="QJC367" s="320"/>
      <c r="QJD367" s="320"/>
      <c r="QJE367" s="320"/>
      <c r="QJF367" s="320"/>
      <c r="QJG367" s="320"/>
      <c r="QJH367" s="320"/>
      <c r="QJI367" s="320"/>
      <c r="QJJ367" s="320"/>
      <c r="QJK367" s="320"/>
      <c r="QJL367" s="320"/>
      <c r="QJM367" s="320"/>
      <c r="QJN367" s="320"/>
      <c r="QJO367" s="320"/>
      <c r="QJP367" s="320"/>
      <c r="QJQ367" s="320"/>
      <c r="QJR367" s="320"/>
      <c r="QJS367" s="320"/>
      <c r="QJT367" s="320"/>
      <c r="QJU367" s="320"/>
      <c r="QJV367" s="320"/>
      <c r="QJW367" s="320"/>
      <c r="QJX367" s="320"/>
      <c r="QJY367" s="320"/>
      <c r="QJZ367" s="320"/>
      <c r="QKA367" s="320"/>
      <c r="QKB367" s="320"/>
      <c r="QKC367" s="320"/>
      <c r="QKD367" s="320"/>
      <c r="QKE367" s="320"/>
      <c r="QKF367" s="320"/>
      <c r="QKG367" s="320"/>
      <c r="QKH367" s="320"/>
      <c r="QKI367" s="320"/>
      <c r="QKJ367" s="320"/>
      <c r="QKK367" s="320"/>
      <c r="QKL367" s="320"/>
      <c r="QKM367" s="320"/>
      <c r="QKN367" s="320"/>
      <c r="QKO367" s="320"/>
      <c r="QKP367" s="320"/>
      <c r="QKQ367" s="320"/>
      <c r="QKR367" s="320"/>
      <c r="QKS367" s="320"/>
      <c r="QKT367" s="320"/>
      <c r="QKU367" s="320"/>
      <c r="QKV367" s="320"/>
      <c r="QKW367" s="320"/>
      <c r="QKX367" s="320"/>
      <c r="QKY367" s="320"/>
      <c r="QKZ367" s="320"/>
      <c r="QLA367" s="320"/>
      <c r="QLB367" s="320"/>
      <c r="QLC367" s="320"/>
      <c r="QLD367" s="320"/>
      <c r="QLE367" s="320"/>
      <c r="QLF367" s="320"/>
      <c r="QLG367" s="320"/>
      <c r="QLH367" s="320"/>
      <c r="QLI367" s="320"/>
      <c r="QLJ367" s="320"/>
      <c r="QLK367" s="320"/>
      <c r="QLL367" s="320"/>
      <c r="QLM367" s="320"/>
      <c r="QLN367" s="320"/>
      <c r="QLO367" s="320"/>
      <c r="QLP367" s="320"/>
      <c r="QLQ367" s="320"/>
      <c r="QLR367" s="320"/>
      <c r="QLS367" s="320"/>
      <c r="QLT367" s="320"/>
      <c r="QLU367" s="320"/>
      <c r="QLV367" s="320"/>
      <c r="QLW367" s="320"/>
      <c r="QLX367" s="320"/>
      <c r="QLY367" s="320"/>
      <c r="QLZ367" s="320"/>
      <c r="QMA367" s="320"/>
      <c r="QMB367" s="320"/>
      <c r="QMC367" s="320"/>
      <c r="QMD367" s="320"/>
      <c r="QME367" s="320"/>
      <c r="QMF367" s="320"/>
      <c r="QMG367" s="320"/>
      <c r="QMH367" s="320"/>
      <c r="QMI367" s="320"/>
      <c r="QMJ367" s="320"/>
      <c r="QMK367" s="320"/>
      <c r="QML367" s="320"/>
      <c r="QMM367" s="320"/>
      <c r="QMN367" s="320"/>
      <c r="QMO367" s="320"/>
      <c r="QMP367" s="320"/>
      <c r="QMQ367" s="320"/>
      <c r="QMR367" s="320"/>
      <c r="QMS367" s="320"/>
      <c r="QMT367" s="320"/>
      <c r="QMU367" s="320"/>
      <c r="QMV367" s="320"/>
      <c r="QMW367" s="320"/>
      <c r="QMX367" s="320"/>
      <c r="QMY367" s="320"/>
      <c r="QMZ367" s="320"/>
      <c r="QNA367" s="320"/>
      <c r="QNB367" s="320"/>
      <c r="QNC367" s="320"/>
      <c r="QND367" s="320"/>
      <c r="QNE367" s="320"/>
      <c r="QNF367" s="320"/>
      <c r="QNG367" s="320"/>
      <c r="QNH367" s="320"/>
      <c r="QNI367" s="320"/>
      <c r="QNJ367" s="320"/>
      <c r="QNK367" s="320"/>
      <c r="QNL367" s="320"/>
      <c r="QNM367" s="320"/>
      <c r="QNN367" s="320"/>
      <c r="QNO367" s="320"/>
      <c r="QNP367" s="320"/>
      <c r="QNQ367" s="320"/>
      <c r="QNR367" s="320"/>
      <c r="QNS367" s="320"/>
      <c r="QNT367" s="320"/>
      <c r="QNU367" s="320"/>
      <c r="QNV367" s="320"/>
      <c r="QNW367" s="320"/>
      <c r="QNX367" s="320"/>
      <c r="QNY367" s="320"/>
      <c r="QNZ367" s="320"/>
      <c r="QOA367" s="320"/>
      <c r="QOB367" s="320"/>
      <c r="QOC367" s="320"/>
      <c r="QOD367" s="320"/>
      <c r="QOE367" s="320"/>
      <c r="QOF367" s="320"/>
      <c r="QOG367" s="320"/>
      <c r="QOH367" s="320"/>
      <c r="QOI367" s="320"/>
      <c r="QOJ367" s="320"/>
      <c r="QOK367" s="320"/>
      <c r="QOL367" s="320"/>
      <c r="QOM367" s="320"/>
      <c r="QON367" s="320"/>
      <c r="QOO367" s="320"/>
      <c r="QOP367" s="320"/>
      <c r="QOQ367" s="320"/>
      <c r="QOR367" s="320"/>
      <c r="QOS367" s="320"/>
      <c r="QOT367" s="320"/>
      <c r="QOU367" s="320"/>
      <c r="QOV367" s="320"/>
      <c r="QOW367" s="320"/>
      <c r="QOX367" s="320"/>
      <c r="QOY367" s="320"/>
      <c r="QOZ367" s="320"/>
      <c r="QPA367" s="320"/>
      <c r="QPB367" s="320"/>
      <c r="QPC367" s="320"/>
      <c r="QPD367" s="320"/>
      <c r="QPE367" s="320"/>
      <c r="QPF367" s="320"/>
      <c r="QPG367" s="320"/>
      <c r="QPH367" s="320"/>
      <c r="QPI367" s="320"/>
      <c r="QPJ367" s="320"/>
      <c r="QPK367" s="320"/>
      <c r="QPL367" s="320"/>
      <c r="QPM367" s="320"/>
      <c r="QPN367" s="320"/>
      <c r="QPO367" s="320"/>
      <c r="QPP367" s="320"/>
      <c r="QPQ367" s="320"/>
      <c r="QPR367" s="320"/>
      <c r="QPS367" s="320"/>
      <c r="QPT367" s="320"/>
      <c r="QPU367" s="320"/>
      <c r="QPV367" s="320"/>
      <c r="QPW367" s="320"/>
      <c r="QPX367" s="320"/>
      <c r="QPY367" s="320"/>
      <c r="QPZ367" s="320"/>
      <c r="QQA367" s="320"/>
      <c r="QQB367" s="320"/>
      <c r="QQC367" s="320"/>
      <c r="QQD367" s="320"/>
      <c r="QQE367" s="320"/>
      <c r="QQF367" s="320"/>
      <c r="QQG367" s="320"/>
      <c r="QQH367" s="320"/>
      <c r="QQI367" s="320"/>
      <c r="QQJ367" s="320"/>
      <c r="QQK367" s="320"/>
      <c r="QQL367" s="320"/>
      <c r="QQM367" s="320"/>
      <c r="QQN367" s="320"/>
      <c r="QQO367" s="320"/>
      <c r="QQP367" s="320"/>
      <c r="QQQ367" s="320"/>
      <c r="QQR367" s="320"/>
      <c r="QQS367" s="320"/>
      <c r="QQT367" s="320"/>
      <c r="QQU367" s="320"/>
      <c r="QQV367" s="320"/>
      <c r="QQW367" s="320"/>
      <c r="QQX367" s="320"/>
      <c r="QQY367" s="320"/>
      <c r="QQZ367" s="320"/>
      <c r="QRA367" s="320"/>
      <c r="QRB367" s="320"/>
      <c r="QRC367" s="320"/>
      <c r="QRD367" s="320"/>
      <c r="QRE367" s="320"/>
      <c r="QRF367" s="320"/>
      <c r="QRG367" s="320"/>
      <c r="QRH367" s="320"/>
      <c r="QRI367" s="320"/>
      <c r="QRJ367" s="320"/>
      <c r="QRK367" s="320"/>
      <c r="QRL367" s="320"/>
      <c r="QRM367" s="320"/>
      <c r="QRN367" s="320"/>
      <c r="QRO367" s="320"/>
      <c r="QRP367" s="320"/>
      <c r="QRQ367" s="320"/>
      <c r="QRR367" s="320"/>
      <c r="QRS367" s="320"/>
      <c r="QRT367" s="320"/>
      <c r="QRU367" s="320"/>
      <c r="QRV367" s="320"/>
      <c r="QRW367" s="320"/>
      <c r="QRX367" s="320"/>
      <c r="QRY367" s="320"/>
      <c r="QRZ367" s="320"/>
      <c r="QSA367" s="320"/>
      <c r="QSB367" s="320"/>
      <c r="QSC367" s="320"/>
      <c r="QSD367" s="320"/>
      <c r="QSE367" s="320"/>
      <c r="QSF367" s="320"/>
      <c r="QSG367" s="320"/>
      <c r="QSH367" s="320"/>
      <c r="QSI367" s="320"/>
      <c r="QSJ367" s="320"/>
      <c r="QSK367" s="320"/>
      <c r="QSL367" s="320"/>
      <c r="QSM367" s="320"/>
      <c r="QSN367" s="320"/>
      <c r="QSO367" s="320"/>
      <c r="QSP367" s="320"/>
      <c r="QSQ367" s="320"/>
      <c r="QSR367" s="320"/>
      <c r="QSS367" s="320"/>
      <c r="QST367" s="320"/>
      <c r="QSU367" s="320"/>
      <c r="QSV367" s="320"/>
      <c r="QSW367" s="320"/>
      <c r="QSX367" s="320"/>
      <c r="QSY367" s="320"/>
      <c r="QSZ367" s="320"/>
      <c r="QTA367" s="320"/>
      <c r="QTB367" s="320"/>
      <c r="QTC367" s="320"/>
      <c r="QTD367" s="320"/>
      <c r="QTE367" s="320"/>
      <c r="QTF367" s="320"/>
      <c r="QTG367" s="320"/>
      <c r="QTH367" s="320"/>
      <c r="QTI367" s="320"/>
      <c r="QTJ367" s="320"/>
      <c r="QTK367" s="320"/>
      <c r="QTL367" s="320"/>
      <c r="QTM367" s="320"/>
      <c r="QTN367" s="320"/>
      <c r="QTO367" s="320"/>
      <c r="QTP367" s="320"/>
      <c r="QTQ367" s="320"/>
      <c r="QTR367" s="320"/>
      <c r="QTS367" s="320"/>
      <c r="QTT367" s="320"/>
      <c r="QTU367" s="320"/>
      <c r="QTV367" s="320"/>
      <c r="QTW367" s="320"/>
      <c r="QTX367" s="320"/>
      <c r="QTY367" s="320"/>
      <c r="QTZ367" s="320"/>
      <c r="QUA367" s="320"/>
      <c r="QUB367" s="320"/>
      <c r="QUC367" s="320"/>
      <c r="QUD367" s="320"/>
      <c r="QUE367" s="320"/>
      <c r="QUF367" s="320"/>
      <c r="QUG367" s="320"/>
      <c r="QUH367" s="320"/>
      <c r="QUI367" s="320"/>
      <c r="QUJ367" s="320"/>
      <c r="QUK367" s="320"/>
      <c r="QUL367" s="320"/>
      <c r="QUM367" s="320"/>
      <c r="QUN367" s="320"/>
      <c r="QUO367" s="320"/>
      <c r="QUP367" s="320"/>
      <c r="QUQ367" s="320"/>
      <c r="QUR367" s="320"/>
      <c r="QUS367" s="320"/>
      <c r="QUT367" s="320"/>
      <c r="QUU367" s="320"/>
      <c r="QUV367" s="320"/>
      <c r="QUW367" s="320"/>
      <c r="QUX367" s="320"/>
      <c r="QUY367" s="320"/>
      <c r="QUZ367" s="320"/>
      <c r="QVA367" s="320"/>
      <c r="QVB367" s="320"/>
      <c r="QVC367" s="320"/>
      <c r="QVD367" s="320"/>
      <c r="QVE367" s="320"/>
      <c r="QVF367" s="320"/>
      <c r="QVG367" s="320"/>
      <c r="QVH367" s="320"/>
      <c r="QVI367" s="320"/>
      <c r="QVJ367" s="320"/>
      <c r="QVK367" s="320"/>
      <c r="QVL367" s="320"/>
      <c r="QVM367" s="320"/>
      <c r="QVN367" s="320"/>
      <c r="QVO367" s="320"/>
      <c r="QVP367" s="320"/>
      <c r="QVQ367" s="320"/>
      <c r="QVR367" s="320"/>
      <c r="QVS367" s="320"/>
      <c r="QVT367" s="320"/>
      <c r="QVU367" s="320"/>
      <c r="QVV367" s="320"/>
      <c r="QVW367" s="320"/>
      <c r="QVX367" s="320"/>
      <c r="QVY367" s="320"/>
      <c r="QVZ367" s="320"/>
      <c r="QWA367" s="320"/>
      <c r="QWB367" s="320"/>
      <c r="QWC367" s="320"/>
      <c r="QWD367" s="320"/>
      <c r="QWE367" s="320"/>
      <c r="QWF367" s="320"/>
      <c r="QWG367" s="320"/>
      <c r="QWH367" s="320"/>
      <c r="QWI367" s="320"/>
      <c r="QWJ367" s="320"/>
      <c r="QWK367" s="320"/>
      <c r="QWL367" s="320"/>
      <c r="QWM367" s="320"/>
      <c r="QWN367" s="320"/>
      <c r="QWO367" s="320"/>
      <c r="QWP367" s="320"/>
      <c r="QWQ367" s="320"/>
      <c r="QWR367" s="320"/>
      <c r="QWS367" s="320"/>
      <c r="QWT367" s="320"/>
      <c r="QWU367" s="320"/>
      <c r="QWV367" s="320"/>
      <c r="QWW367" s="320"/>
      <c r="QWX367" s="320"/>
      <c r="QWY367" s="320"/>
      <c r="QWZ367" s="320"/>
      <c r="QXA367" s="320"/>
      <c r="QXB367" s="320"/>
      <c r="QXC367" s="320"/>
      <c r="QXD367" s="320"/>
      <c r="QXE367" s="320"/>
      <c r="QXF367" s="320"/>
      <c r="QXG367" s="320"/>
      <c r="QXH367" s="320"/>
      <c r="QXI367" s="320"/>
      <c r="QXJ367" s="320"/>
      <c r="QXK367" s="320"/>
      <c r="QXL367" s="320"/>
      <c r="QXM367" s="320"/>
      <c r="QXN367" s="320"/>
      <c r="QXO367" s="320"/>
      <c r="QXP367" s="320"/>
      <c r="QXQ367" s="320"/>
      <c r="QXR367" s="320"/>
      <c r="QXS367" s="320"/>
      <c r="QXT367" s="320"/>
      <c r="QXU367" s="320"/>
      <c r="QXV367" s="320"/>
      <c r="QXW367" s="320"/>
      <c r="QXX367" s="320"/>
      <c r="QXY367" s="320"/>
      <c r="QXZ367" s="320"/>
      <c r="QYA367" s="320"/>
      <c r="QYB367" s="320"/>
      <c r="QYC367" s="320"/>
      <c r="QYD367" s="320"/>
      <c r="QYE367" s="320"/>
      <c r="QYF367" s="320"/>
      <c r="QYG367" s="320"/>
      <c r="QYH367" s="320"/>
      <c r="QYI367" s="320"/>
      <c r="QYJ367" s="320"/>
      <c r="QYK367" s="320"/>
      <c r="QYL367" s="320"/>
      <c r="QYM367" s="320"/>
      <c r="QYN367" s="320"/>
      <c r="QYO367" s="320"/>
      <c r="QYP367" s="320"/>
      <c r="QYQ367" s="320"/>
      <c r="QYR367" s="320"/>
      <c r="QYS367" s="320"/>
      <c r="QYT367" s="320"/>
      <c r="QYU367" s="320"/>
      <c r="QYV367" s="320"/>
      <c r="QYW367" s="320"/>
      <c r="QYX367" s="320"/>
      <c r="QYY367" s="320"/>
      <c r="QYZ367" s="320"/>
      <c r="QZA367" s="320"/>
      <c r="QZB367" s="320"/>
      <c r="QZC367" s="320"/>
      <c r="QZD367" s="320"/>
      <c r="QZE367" s="320"/>
      <c r="QZF367" s="320"/>
      <c r="QZG367" s="320"/>
      <c r="QZH367" s="320"/>
      <c r="QZI367" s="320"/>
      <c r="QZJ367" s="320"/>
      <c r="QZK367" s="320"/>
      <c r="QZL367" s="320"/>
      <c r="QZM367" s="320"/>
      <c r="QZN367" s="320"/>
      <c r="QZO367" s="320"/>
      <c r="QZP367" s="320"/>
      <c r="QZQ367" s="320"/>
      <c r="QZR367" s="320"/>
      <c r="QZS367" s="320"/>
      <c r="QZT367" s="320"/>
      <c r="QZU367" s="320"/>
      <c r="QZV367" s="320"/>
      <c r="QZW367" s="320"/>
      <c r="QZX367" s="320"/>
      <c r="QZY367" s="320"/>
      <c r="QZZ367" s="320"/>
      <c r="RAA367" s="320"/>
      <c r="RAB367" s="320"/>
      <c r="RAC367" s="320"/>
      <c r="RAD367" s="320"/>
      <c r="RAE367" s="320"/>
      <c r="RAF367" s="320"/>
      <c r="RAG367" s="320"/>
      <c r="RAH367" s="320"/>
      <c r="RAI367" s="320"/>
      <c r="RAJ367" s="320"/>
      <c r="RAK367" s="320"/>
      <c r="RAL367" s="320"/>
      <c r="RAM367" s="320"/>
      <c r="RAN367" s="320"/>
      <c r="RAO367" s="320"/>
      <c r="RAP367" s="320"/>
      <c r="RAQ367" s="320"/>
      <c r="RAR367" s="320"/>
      <c r="RAS367" s="320"/>
      <c r="RAT367" s="320"/>
      <c r="RAU367" s="320"/>
      <c r="RAV367" s="320"/>
      <c r="RAW367" s="320"/>
      <c r="RAX367" s="320"/>
      <c r="RAY367" s="320"/>
      <c r="RAZ367" s="320"/>
      <c r="RBA367" s="320"/>
      <c r="RBB367" s="320"/>
      <c r="RBC367" s="320"/>
      <c r="RBD367" s="320"/>
      <c r="RBE367" s="320"/>
      <c r="RBF367" s="320"/>
      <c r="RBG367" s="320"/>
      <c r="RBH367" s="320"/>
      <c r="RBI367" s="320"/>
      <c r="RBJ367" s="320"/>
      <c r="RBK367" s="320"/>
      <c r="RBL367" s="320"/>
      <c r="RBM367" s="320"/>
      <c r="RBN367" s="320"/>
      <c r="RBO367" s="320"/>
      <c r="RBP367" s="320"/>
      <c r="RBQ367" s="320"/>
      <c r="RBR367" s="320"/>
      <c r="RBS367" s="320"/>
      <c r="RBT367" s="320"/>
      <c r="RBU367" s="320"/>
      <c r="RBV367" s="320"/>
      <c r="RBW367" s="320"/>
      <c r="RBX367" s="320"/>
      <c r="RBY367" s="320"/>
      <c r="RBZ367" s="320"/>
      <c r="RCA367" s="320"/>
      <c r="RCB367" s="320"/>
      <c r="RCC367" s="320"/>
      <c r="RCD367" s="320"/>
      <c r="RCE367" s="320"/>
      <c r="RCF367" s="320"/>
      <c r="RCG367" s="320"/>
      <c r="RCH367" s="320"/>
      <c r="RCI367" s="320"/>
      <c r="RCJ367" s="320"/>
      <c r="RCK367" s="320"/>
      <c r="RCL367" s="320"/>
      <c r="RCM367" s="320"/>
      <c r="RCN367" s="320"/>
      <c r="RCO367" s="320"/>
      <c r="RCP367" s="320"/>
      <c r="RCQ367" s="320"/>
      <c r="RCR367" s="320"/>
      <c r="RCS367" s="320"/>
      <c r="RCT367" s="320"/>
      <c r="RCU367" s="320"/>
      <c r="RCV367" s="320"/>
      <c r="RCW367" s="320"/>
      <c r="RCX367" s="320"/>
      <c r="RCY367" s="320"/>
      <c r="RCZ367" s="320"/>
      <c r="RDA367" s="320"/>
      <c r="RDB367" s="320"/>
      <c r="RDC367" s="320"/>
      <c r="RDD367" s="320"/>
      <c r="RDE367" s="320"/>
      <c r="RDF367" s="320"/>
      <c r="RDG367" s="320"/>
      <c r="RDH367" s="320"/>
      <c r="RDI367" s="320"/>
      <c r="RDJ367" s="320"/>
      <c r="RDK367" s="320"/>
      <c r="RDL367" s="320"/>
      <c r="RDM367" s="320"/>
      <c r="RDN367" s="320"/>
      <c r="RDO367" s="320"/>
      <c r="RDP367" s="320"/>
      <c r="RDQ367" s="320"/>
      <c r="RDR367" s="320"/>
      <c r="RDS367" s="320"/>
      <c r="RDT367" s="320"/>
      <c r="RDU367" s="320"/>
      <c r="RDV367" s="320"/>
      <c r="RDW367" s="320"/>
      <c r="RDX367" s="320"/>
      <c r="RDY367" s="320"/>
      <c r="RDZ367" s="320"/>
      <c r="REA367" s="320"/>
      <c r="REB367" s="320"/>
      <c r="REC367" s="320"/>
      <c r="RED367" s="320"/>
      <c r="REE367" s="320"/>
      <c r="REF367" s="320"/>
      <c r="REG367" s="320"/>
      <c r="REH367" s="320"/>
      <c r="REI367" s="320"/>
      <c r="REJ367" s="320"/>
      <c r="REK367" s="320"/>
      <c r="REL367" s="320"/>
      <c r="REM367" s="320"/>
      <c r="REN367" s="320"/>
      <c r="REO367" s="320"/>
      <c r="REP367" s="320"/>
      <c r="REQ367" s="320"/>
      <c r="RER367" s="320"/>
      <c r="RES367" s="320"/>
      <c r="RET367" s="320"/>
      <c r="REU367" s="320"/>
      <c r="REV367" s="320"/>
      <c r="REW367" s="320"/>
      <c r="REX367" s="320"/>
      <c r="REY367" s="320"/>
      <c r="REZ367" s="320"/>
      <c r="RFA367" s="320"/>
      <c r="RFB367" s="320"/>
      <c r="RFC367" s="320"/>
      <c r="RFD367" s="320"/>
      <c r="RFE367" s="320"/>
      <c r="RFF367" s="320"/>
      <c r="RFG367" s="320"/>
      <c r="RFH367" s="320"/>
      <c r="RFI367" s="320"/>
      <c r="RFJ367" s="320"/>
      <c r="RFK367" s="320"/>
      <c r="RFL367" s="320"/>
      <c r="RFM367" s="320"/>
      <c r="RFN367" s="320"/>
      <c r="RFO367" s="320"/>
      <c r="RFP367" s="320"/>
      <c r="RFQ367" s="320"/>
      <c r="RFR367" s="320"/>
      <c r="RFS367" s="320"/>
      <c r="RFT367" s="320"/>
      <c r="RFU367" s="320"/>
      <c r="RFV367" s="320"/>
      <c r="RFW367" s="320"/>
      <c r="RFX367" s="320"/>
      <c r="RFY367" s="320"/>
      <c r="RFZ367" s="320"/>
      <c r="RGA367" s="320"/>
      <c r="RGB367" s="320"/>
      <c r="RGC367" s="320"/>
      <c r="RGD367" s="320"/>
      <c r="RGE367" s="320"/>
      <c r="RGF367" s="320"/>
      <c r="RGG367" s="320"/>
      <c r="RGH367" s="320"/>
      <c r="RGI367" s="320"/>
      <c r="RGJ367" s="320"/>
      <c r="RGK367" s="320"/>
      <c r="RGL367" s="320"/>
      <c r="RGM367" s="320"/>
      <c r="RGN367" s="320"/>
      <c r="RGO367" s="320"/>
      <c r="RGP367" s="320"/>
      <c r="RGQ367" s="320"/>
      <c r="RGR367" s="320"/>
      <c r="RGS367" s="320"/>
      <c r="RGT367" s="320"/>
      <c r="RGU367" s="320"/>
      <c r="RGV367" s="320"/>
      <c r="RGW367" s="320"/>
      <c r="RGX367" s="320"/>
      <c r="RGY367" s="320"/>
      <c r="RGZ367" s="320"/>
      <c r="RHA367" s="320"/>
      <c r="RHB367" s="320"/>
      <c r="RHC367" s="320"/>
      <c r="RHD367" s="320"/>
      <c r="RHE367" s="320"/>
      <c r="RHF367" s="320"/>
      <c r="RHG367" s="320"/>
      <c r="RHH367" s="320"/>
      <c r="RHI367" s="320"/>
      <c r="RHJ367" s="320"/>
      <c r="RHK367" s="320"/>
      <c r="RHL367" s="320"/>
      <c r="RHM367" s="320"/>
      <c r="RHN367" s="320"/>
      <c r="RHO367" s="320"/>
      <c r="RHP367" s="320"/>
      <c r="RHQ367" s="320"/>
      <c r="RHR367" s="320"/>
      <c r="RHS367" s="320"/>
      <c r="RHT367" s="320"/>
      <c r="RHU367" s="320"/>
      <c r="RHV367" s="320"/>
      <c r="RHW367" s="320"/>
      <c r="RHX367" s="320"/>
      <c r="RHY367" s="320"/>
      <c r="RHZ367" s="320"/>
      <c r="RIA367" s="320"/>
      <c r="RIB367" s="320"/>
      <c r="RIC367" s="320"/>
      <c r="RID367" s="320"/>
      <c r="RIE367" s="320"/>
      <c r="RIF367" s="320"/>
      <c r="RIG367" s="320"/>
      <c r="RIH367" s="320"/>
      <c r="RII367" s="320"/>
      <c r="RIJ367" s="320"/>
      <c r="RIK367" s="320"/>
      <c r="RIL367" s="320"/>
      <c r="RIM367" s="320"/>
      <c r="RIN367" s="320"/>
      <c r="RIO367" s="320"/>
      <c r="RIP367" s="320"/>
      <c r="RIQ367" s="320"/>
      <c r="RIR367" s="320"/>
      <c r="RIS367" s="320"/>
      <c r="RIT367" s="320"/>
      <c r="RIU367" s="320"/>
      <c r="RIV367" s="320"/>
      <c r="RIW367" s="320"/>
      <c r="RIX367" s="320"/>
      <c r="RIY367" s="320"/>
      <c r="RIZ367" s="320"/>
      <c r="RJA367" s="320"/>
      <c r="RJB367" s="320"/>
      <c r="RJC367" s="320"/>
      <c r="RJD367" s="320"/>
      <c r="RJE367" s="320"/>
      <c r="RJF367" s="320"/>
      <c r="RJG367" s="320"/>
      <c r="RJH367" s="320"/>
      <c r="RJI367" s="320"/>
      <c r="RJJ367" s="320"/>
      <c r="RJK367" s="320"/>
      <c r="RJL367" s="320"/>
      <c r="RJM367" s="320"/>
      <c r="RJN367" s="320"/>
      <c r="RJO367" s="320"/>
      <c r="RJP367" s="320"/>
      <c r="RJQ367" s="320"/>
      <c r="RJR367" s="320"/>
      <c r="RJS367" s="320"/>
      <c r="RJT367" s="320"/>
      <c r="RJU367" s="320"/>
      <c r="RJV367" s="320"/>
      <c r="RJW367" s="320"/>
      <c r="RJX367" s="320"/>
      <c r="RJY367" s="320"/>
      <c r="RJZ367" s="320"/>
      <c r="RKA367" s="320"/>
      <c r="RKB367" s="320"/>
      <c r="RKC367" s="320"/>
      <c r="RKD367" s="320"/>
      <c r="RKE367" s="320"/>
      <c r="RKF367" s="320"/>
      <c r="RKG367" s="320"/>
      <c r="RKH367" s="320"/>
      <c r="RKI367" s="320"/>
      <c r="RKJ367" s="320"/>
      <c r="RKK367" s="320"/>
      <c r="RKL367" s="320"/>
      <c r="RKM367" s="320"/>
      <c r="RKN367" s="320"/>
      <c r="RKO367" s="320"/>
      <c r="RKP367" s="320"/>
      <c r="RKQ367" s="320"/>
      <c r="RKR367" s="320"/>
      <c r="RKS367" s="320"/>
      <c r="RKT367" s="320"/>
      <c r="RKU367" s="320"/>
      <c r="RKV367" s="320"/>
      <c r="RKW367" s="320"/>
      <c r="RKX367" s="320"/>
      <c r="RKY367" s="320"/>
      <c r="RKZ367" s="320"/>
      <c r="RLA367" s="320"/>
      <c r="RLB367" s="320"/>
      <c r="RLC367" s="320"/>
      <c r="RLD367" s="320"/>
      <c r="RLE367" s="320"/>
      <c r="RLF367" s="320"/>
      <c r="RLG367" s="320"/>
      <c r="RLH367" s="320"/>
      <c r="RLI367" s="320"/>
      <c r="RLJ367" s="320"/>
      <c r="RLK367" s="320"/>
      <c r="RLL367" s="320"/>
      <c r="RLM367" s="320"/>
      <c r="RLN367" s="320"/>
      <c r="RLO367" s="320"/>
      <c r="RLP367" s="320"/>
      <c r="RLQ367" s="320"/>
      <c r="RLR367" s="320"/>
      <c r="RLS367" s="320"/>
      <c r="RLT367" s="320"/>
      <c r="RLU367" s="320"/>
      <c r="RLV367" s="320"/>
      <c r="RLW367" s="320"/>
      <c r="RLX367" s="320"/>
      <c r="RLY367" s="320"/>
      <c r="RLZ367" s="320"/>
      <c r="RMA367" s="320"/>
      <c r="RMB367" s="320"/>
      <c r="RMC367" s="320"/>
      <c r="RMD367" s="320"/>
      <c r="RME367" s="320"/>
      <c r="RMF367" s="320"/>
      <c r="RMG367" s="320"/>
      <c r="RMH367" s="320"/>
      <c r="RMI367" s="320"/>
      <c r="RMJ367" s="320"/>
      <c r="RMK367" s="320"/>
      <c r="RML367" s="320"/>
      <c r="RMM367" s="320"/>
      <c r="RMN367" s="320"/>
      <c r="RMO367" s="320"/>
      <c r="RMP367" s="320"/>
      <c r="RMQ367" s="320"/>
      <c r="RMR367" s="320"/>
      <c r="RMS367" s="320"/>
      <c r="RMT367" s="320"/>
      <c r="RMU367" s="320"/>
      <c r="RMV367" s="320"/>
      <c r="RMW367" s="320"/>
      <c r="RMX367" s="320"/>
      <c r="RMY367" s="320"/>
      <c r="RMZ367" s="320"/>
      <c r="RNA367" s="320"/>
      <c r="RNB367" s="320"/>
      <c r="RNC367" s="320"/>
      <c r="RND367" s="320"/>
      <c r="RNE367" s="320"/>
      <c r="RNF367" s="320"/>
      <c r="RNG367" s="320"/>
      <c r="RNH367" s="320"/>
      <c r="RNI367" s="320"/>
      <c r="RNJ367" s="320"/>
      <c r="RNK367" s="320"/>
      <c r="RNL367" s="320"/>
      <c r="RNM367" s="320"/>
      <c r="RNN367" s="320"/>
      <c r="RNO367" s="320"/>
      <c r="RNP367" s="320"/>
      <c r="RNQ367" s="320"/>
      <c r="RNR367" s="320"/>
      <c r="RNS367" s="320"/>
      <c r="RNT367" s="320"/>
      <c r="RNU367" s="320"/>
      <c r="RNV367" s="320"/>
      <c r="RNW367" s="320"/>
      <c r="RNX367" s="320"/>
      <c r="RNY367" s="320"/>
      <c r="RNZ367" s="320"/>
      <c r="ROA367" s="320"/>
      <c r="ROB367" s="320"/>
      <c r="ROC367" s="320"/>
      <c r="ROD367" s="320"/>
      <c r="ROE367" s="320"/>
      <c r="ROF367" s="320"/>
      <c r="ROG367" s="320"/>
      <c r="ROH367" s="320"/>
      <c r="ROI367" s="320"/>
      <c r="ROJ367" s="320"/>
      <c r="ROK367" s="320"/>
      <c r="ROL367" s="320"/>
      <c r="ROM367" s="320"/>
      <c r="RON367" s="320"/>
      <c r="ROO367" s="320"/>
      <c r="ROP367" s="320"/>
      <c r="ROQ367" s="320"/>
      <c r="ROR367" s="320"/>
      <c r="ROS367" s="320"/>
      <c r="ROT367" s="320"/>
      <c r="ROU367" s="320"/>
      <c r="ROV367" s="320"/>
      <c r="ROW367" s="320"/>
      <c r="ROX367" s="320"/>
      <c r="ROY367" s="320"/>
      <c r="ROZ367" s="320"/>
      <c r="RPA367" s="320"/>
      <c r="RPB367" s="320"/>
      <c r="RPC367" s="320"/>
      <c r="RPD367" s="320"/>
      <c r="RPE367" s="320"/>
      <c r="RPF367" s="320"/>
      <c r="RPG367" s="320"/>
      <c r="RPH367" s="320"/>
      <c r="RPI367" s="320"/>
      <c r="RPJ367" s="320"/>
      <c r="RPK367" s="320"/>
      <c r="RPL367" s="320"/>
      <c r="RPM367" s="320"/>
      <c r="RPN367" s="320"/>
      <c r="RPO367" s="320"/>
      <c r="RPP367" s="320"/>
      <c r="RPQ367" s="320"/>
      <c r="RPR367" s="320"/>
      <c r="RPS367" s="320"/>
      <c r="RPT367" s="320"/>
      <c r="RPU367" s="320"/>
      <c r="RPV367" s="320"/>
      <c r="RPW367" s="320"/>
      <c r="RPX367" s="320"/>
      <c r="RPY367" s="320"/>
      <c r="RPZ367" s="320"/>
      <c r="RQA367" s="320"/>
      <c r="RQB367" s="320"/>
      <c r="RQC367" s="320"/>
      <c r="RQD367" s="320"/>
      <c r="RQE367" s="320"/>
      <c r="RQF367" s="320"/>
      <c r="RQG367" s="320"/>
      <c r="RQH367" s="320"/>
      <c r="RQI367" s="320"/>
      <c r="RQJ367" s="320"/>
      <c r="RQK367" s="320"/>
      <c r="RQL367" s="320"/>
      <c r="RQM367" s="320"/>
      <c r="RQN367" s="320"/>
      <c r="RQO367" s="320"/>
      <c r="RQP367" s="320"/>
      <c r="RQQ367" s="320"/>
      <c r="RQR367" s="320"/>
      <c r="RQS367" s="320"/>
      <c r="RQT367" s="320"/>
      <c r="RQU367" s="320"/>
      <c r="RQV367" s="320"/>
      <c r="RQW367" s="320"/>
      <c r="RQX367" s="320"/>
      <c r="RQY367" s="320"/>
      <c r="RQZ367" s="320"/>
      <c r="RRA367" s="320"/>
      <c r="RRB367" s="320"/>
      <c r="RRC367" s="320"/>
      <c r="RRD367" s="320"/>
      <c r="RRE367" s="320"/>
      <c r="RRF367" s="320"/>
      <c r="RRG367" s="320"/>
      <c r="RRH367" s="320"/>
      <c r="RRI367" s="320"/>
      <c r="RRJ367" s="320"/>
      <c r="RRK367" s="320"/>
      <c r="RRL367" s="320"/>
      <c r="RRM367" s="320"/>
      <c r="RRN367" s="320"/>
      <c r="RRO367" s="320"/>
      <c r="RRP367" s="320"/>
      <c r="RRQ367" s="320"/>
      <c r="RRR367" s="320"/>
      <c r="RRS367" s="320"/>
      <c r="RRT367" s="320"/>
      <c r="RRU367" s="320"/>
      <c r="RRV367" s="320"/>
      <c r="RRW367" s="320"/>
      <c r="RRX367" s="320"/>
      <c r="RRY367" s="320"/>
      <c r="RRZ367" s="320"/>
      <c r="RSA367" s="320"/>
      <c r="RSB367" s="320"/>
      <c r="RSC367" s="320"/>
      <c r="RSD367" s="320"/>
      <c r="RSE367" s="320"/>
      <c r="RSF367" s="320"/>
      <c r="RSG367" s="320"/>
      <c r="RSH367" s="320"/>
      <c r="RSI367" s="320"/>
      <c r="RSJ367" s="320"/>
      <c r="RSK367" s="320"/>
      <c r="RSL367" s="320"/>
      <c r="RSM367" s="320"/>
      <c r="RSN367" s="320"/>
      <c r="RSO367" s="320"/>
      <c r="RSP367" s="320"/>
      <c r="RSQ367" s="320"/>
      <c r="RSR367" s="320"/>
      <c r="RSS367" s="320"/>
      <c r="RST367" s="320"/>
      <c r="RSU367" s="320"/>
      <c r="RSV367" s="320"/>
      <c r="RSW367" s="320"/>
      <c r="RSX367" s="320"/>
      <c r="RSY367" s="320"/>
      <c r="RSZ367" s="320"/>
      <c r="RTA367" s="320"/>
      <c r="RTB367" s="320"/>
      <c r="RTC367" s="320"/>
      <c r="RTD367" s="320"/>
      <c r="RTE367" s="320"/>
      <c r="RTF367" s="320"/>
      <c r="RTG367" s="320"/>
      <c r="RTH367" s="320"/>
      <c r="RTI367" s="320"/>
      <c r="RTJ367" s="320"/>
      <c r="RTK367" s="320"/>
      <c r="RTL367" s="320"/>
      <c r="RTM367" s="320"/>
      <c r="RTN367" s="320"/>
      <c r="RTO367" s="320"/>
      <c r="RTP367" s="320"/>
      <c r="RTQ367" s="320"/>
      <c r="RTR367" s="320"/>
      <c r="RTS367" s="320"/>
      <c r="RTT367" s="320"/>
      <c r="RTU367" s="320"/>
      <c r="RTV367" s="320"/>
      <c r="RTW367" s="320"/>
      <c r="RTX367" s="320"/>
      <c r="RTY367" s="320"/>
      <c r="RTZ367" s="320"/>
      <c r="RUA367" s="320"/>
      <c r="RUB367" s="320"/>
      <c r="RUC367" s="320"/>
      <c r="RUD367" s="320"/>
      <c r="RUE367" s="320"/>
      <c r="RUF367" s="320"/>
      <c r="RUG367" s="320"/>
      <c r="RUH367" s="320"/>
      <c r="RUI367" s="320"/>
      <c r="RUJ367" s="320"/>
      <c r="RUK367" s="320"/>
      <c r="RUL367" s="320"/>
      <c r="RUM367" s="320"/>
      <c r="RUN367" s="320"/>
      <c r="RUO367" s="320"/>
      <c r="RUP367" s="320"/>
      <c r="RUQ367" s="320"/>
      <c r="RUR367" s="320"/>
      <c r="RUS367" s="320"/>
      <c r="RUT367" s="320"/>
      <c r="RUU367" s="320"/>
      <c r="RUV367" s="320"/>
      <c r="RUW367" s="320"/>
      <c r="RUX367" s="320"/>
      <c r="RUY367" s="320"/>
      <c r="RUZ367" s="320"/>
      <c r="RVA367" s="320"/>
      <c r="RVB367" s="320"/>
      <c r="RVC367" s="320"/>
      <c r="RVD367" s="320"/>
      <c r="RVE367" s="320"/>
      <c r="RVF367" s="320"/>
      <c r="RVG367" s="320"/>
      <c r="RVH367" s="320"/>
      <c r="RVI367" s="320"/>
      <c r="RVJ367" s="320"/>
      <c r="RVK367" s="320"/>
      <c r="RVL367" s="320"/>
      <c r="RVM367" s="320"/>
      <c r="RVN367" s="320"/>
      <c r="RVO367" s="320"/>
      <c r="RVP367" s="320"/>
      <c r="RVQ367" s="320"/>
      <c r="RVR367" s="320"/>
      <c r="RVS367" s="320"/>
      <c r="RVT367" s="320"/>
      <c r="RVU367" s="320"/>
      <c r="RVV367" s="320"/>
      <c r="RVW367" s="320"/>
      <c r="RVX367" s="320"/>
      <c r="RVY367" s="320"/>
      <c r="RVZ367" s="320"/>
      <c r="RWA367" s="320"/>
      <c r="RWB367" s="320"/>
      <c r="RWC367" s="320"/>
      <c r="RWD367" s="320"/>
      <c r="RWE367" s="320"/>
      <c r="RWF367" s="320"/>
      <c r="RWG367" s="320"/>
      <c r="RWH367" s="320"/>
      <c r="RWI367" s="320"/>
      <c r="RWJ367" s="320"/>
      <c r="RWK367" s="320"/>
      <c r="RWL367" s="320"/>
      <c r="RWM367" s="320"/>
      <c r="RWN367" s="320"/>
      <c r="RWO367" s="320"/>
      <c r="RWP367" s="320"/>
      <c r="RWQ367" s="320"/>
      <c r="RWR367" s="320"/>
      <c r="RWS367" s="320"/>
      <c r="RWT367" s="320"/>
      <c r="RWU367" s="320"/>
      <c r="RWV367" s="320"/>
      <c r="RWW367" s="320"/>
      <c r="RWX367" s="320"/>
      <c r="RWY367" s="320"/>
      <c r="RWZ367" s="320"/>
      <c r="RXA367" s="320"/>
      <c r="RXB367" s="320"/>
      <c r="RXC367" s="320"/>
      <c r="RXD367" s="320"/>
      <c r="RXE367" s="320"/>
      <c r="RXF367" s="320"/>
      <c r="RXG367" s="320"/>
      <c r="RXH367" s="320"/>
      <c r="RXI367" s="320"/>
      <c r="RXJ367" s="320"/>
      <c r="RXK367" s="320"/>
      <c r="RXL367" s="320"/>
      <c r="RXM367" s="320"/>
      <c r="RXN367" s="320"/>
      <c r="RXO367" s="320"/>
      <c r="RXP367" s="320"/>
      <c r="RXQ367" s="320"/>
      <c r="RXR367" s="320"/>
      <c r="RXS367" s="320"/>
      <c r="RXT367" s="320"/>
      <c r="RXU367" s="320"/>
      <c r="RXV367" s="320"/>
      <c r="RXW367" s="320"/>
      <c r="RXX367" s="320"/>
      <c r="RXY367" s="320"/>
      <c r="RXZ367" s="320"/>
      <c r="RYA367" s="320"/>
      <c r="RYB367" s="320"/>
      <c r="RYC367" s="320"/>
      <c r="RYD367" s="320"/>
      <c r="RYE367" s="320"/>
      <c r="RYF367" s="320"/>
      <c r="RYG367" s="320"/>
      <c r="RYH367" s="320"/>
      <c r="RYI367" s="320"/>
      <c r="RYJ367" s="320"/>
      <c r="RYK367" s="320"/>
      <c r="RYL367" s="320"/>
      <c r="RYM367" s="320"/>
      <c r="RYN367" s="320"/>
      <c r="RYO367" s="320"/>
      <c r="RYP367" s="320"/>
      <c r="RYQ367" s="320"/>
      <c r="RYR367" s="320"/>
      <c r="RYS367" s="320"/>
      <c r="RYT367" s="320"/>
      <c r="RYU367" s="320"/>
      <c r="RYV367" s="320"/>
      <c r="RYW367" s="320"/>
      <c r="RYX367" s="320"/>
      <c r="RYY367" s="320"/>
      <c r="RYZ367" s="320"/>
      <c r="RZA367" s="320"/>
      <c r="RZB367" s="320"/>
      <c r="RZC367" s="320"/>
      <c r="RZD367" s="320"/>
      <c r="RZE367" s="320"/>
      <c r="RZF367" s="320"/>
      <c r="RZG367" s="320"/>
      <c r="RZH367" s="320"/>
      <c r="RZI367" s="320"/>
      <c r="RZJ367" s="320"/>
      <c r="RZK367" s="320"/>
      <c r="RZL367" s="320"/>
      <c r="RZM367" s="320"/>
      <c r="RZN367" s="320"/>
      <c r="RZO367" s="320"/>
      <c r="RZP367" s="320"/>
      <c r="RZQ367" s="320"/>
      <c r="RZR367" s="320"/>
      <c r="RZS367" s="320"/>
      <c r="RZT367" s="320"/>
      <c r="RZU367" s="320"/>
      <c r="RZV367" s="320"/>
      <c r="RZW367" s="320"/>
      <c r="RZX367" s="320"/>
      <c r="RZY367" s="320"/>
      <c r="RZZ367" s="320"/>
      <c r="SAA367" s="320"/>
      <c r="SAB367" s="320"/>
      <c r="SAC367" s="320"/>
      <c r="SAD367" s="320"/>
      <c r="SAE367" s="320"/>
      <c r="SAF367" s="320"/>
      <c r="SAG367" s="320"/>
      <c r="SAH367" s="320"/>
      <c r="SAI367" s="320"/>
      <c r="SAJ367" s="320"/>
      <c r="SAK367" s="320"/>
      <c r="SAL367" s="320"/>
      <c r="SAM367" s="320"/>
      <c r="SAN367" s="320"/>
      <c r="SAO367" s="320"/>
      <c r="SAP367" s="320"/>
      <c r="SAQ367" s="320"/>
      <c r="SAR367" s="320"/>
      <c r="SAS367" s="320"/>
      <c r="SAT367" s="320"/>
      <c r="SAU367" s="320"/>
      <c r="SAV367" s="320"/>
      <c r="SAW367" s="320"/>
      <c r="SAX367" s="320"/>
      <c r="SAY367" s="320"/>
      <c r="SAZ367" s="320"/>
      <c r="SBA367" s="320"/>
      <c r="SBB367" s="320"/>
      <c r="SBC367" s="320"/>
      <c r="SBD367" s="320"/>
      <c r="SBE367" s="320"/>
      <c r="SBF367" s="320"/>
      <c r="SBG367" s="320"/>
      <c r="SBH367" s="320"/>
      <c r="SBI367" s="320"/>
      <c r="SBJ367" s="320"/>
      <c r="SBK367" s="320"/>
      <c r="SBL367" s="320"/>
      <c r="SBM367" s="320"/>
      <c r="SBN367" s="320"/>
      <c r="SBO367" s="320"/>
      <c r="SBP367" s="320"/>
      <c r="SBQ367" s="320"/>
      <c r="SBR367" s="320"/>
      <c r="SBS367" s="320"/>
      <c r="SBT367" s="320"/>
      <c r="SBU367" s="320"/>
      <c r="SBV367" s="320"/>
      <c r="SBW367" s="320"/>
      <c r="SBX367" s="320"/>
      <c r="SBY367" s="320"/>
      <c r="SBZ367" s="320"/>
      <c r="SCA367" s="320"/>
      <c r="SCB367" s="320"/>
      <c r="SCC367" s="320"/>
      <c r="SCD367" s="320"/>
      <c r="SCE367" s="320"/>
      <c r="SCF367" s="320"/>
      <c r="SCG367" s="320"/>
      <c r="SCH367" s="320"/>
      <c r="SCI367" s="320"/>
      <c r="SCJ367" s="320"/>
      <c r="SCK367" s="320"/>
      <c r="SCL367" s="320"/>
      <c r="SCM367" s="320"/>
      <c r="SCN367" s="320"/>
      <c r="SCO367" s="320"/>
      <c r="SCP367" s="320"/>
      <c r="SCQ367" s="320"/>
      <c r="SCR367" s="320"/>
      <c r="SCS367" s="320"/>
      <c r="SCT367" s="320"/>
      <c r="SCU367" s="320"/>
      <c r="SCV367" s="320"/>
      <c r="SCW367" s="320"/>
      <c r="SCX367" s="320"/>
      <c r="SCY367" s="320"/>
      <c r="SCZ367" s="320"/>
      <c r="SDA367" s="320"/>
      <c r="SDB367" s="320"/>
      <c r="SDC367" s="320"/>
      <c r="SDD367" s="320"/>
      <c r="SDE367" s="320"/>
      <c r="SDF367" s="320"/>
      <c r="SDG367" s="320"/>
      <c r="SDH367" s="320"/>
      <c r="SDI367" s="320"/>
      <c r="SDJ367" s="320"/>
      <c r="SDK367" s="320"/>
      <c r="SDL367" s="320"/>
      <c r="SDM367" s="320"/>
      <c r="SDN367" s="320"/>
      <c r="SDO367" s="320"/>
      <c r="SDP367" s="320"/>
      <c r="SDQ367" s="320"/>
      <c r="SDR367" s="320"/>
      <c r="SDS367" s="320"/>
      <c r="SDT367" s="320"/>
      <c r="SDU367" s="320"/>
      <c r="SDV367" s="320"/>
      <c r="SDW367" s="320"/>
      <c r="SDX367" s="320"/>
      <c r="SDY367" s="320"/>
      <c r="SDZ367" s="320"/>
      <c r="SEA367" s="320"/>
      <c r="SEB367" s="320"/>
      <c r="SEC367" s="320"/>
      <c r="SED367" s="320"/>
      <c r="SEE367" s="320"/>
      <c r="SEF367" s="320"/>
      <c r="SEG367" s="320"/>
      <c r="SEH367" s="320"/>
      <c r="SEI367" s="320"/>
      <c r="SEJ367" s="320"/>
      <c r="SEK367" s="320"/>
      <c r="SEL367" s="320"/>
      <c r="SEM367" s="320"/>
      <c r="SEN367" s="320"/>
      <c r="SEO367" s="320"/>
      <c r="SEP367" s="320"/>
      <c r="SEQ367" s="320"/>
      <c r="SER367" s="320"/>
      <c r="SES367" s="320"/>
      <c r="SET367" s="320"/>
      <c r="SEU367" s="320"/>
      <c r="SEV367" s="320"/>
      <c r="SEW367" s="320"/>
      <c r="SEX367" s="320"/>
      <c r="SEY367" s="320"/>
      <c r="SEZ367" s="320"/>
      <c r="SFA367" s="320"/>
      <c r="SFB367" s="320"/>
      <c r="SFC367" s="320"/>
      <c r="SFD367" s="320"/>
      <c r="SFE367" s="320"/>
      <c r="SFF367" s="320"/>
      <c r="SFG367" s="320"/>
      <c r="SFH367" s="320"/>
      <c r="SFI367" s="320"/>
      <c r="SFJ367" s="320"/>
      <c r="SFK367" s="320"/>
      <c r="SFL367" s="320"/>
      <c r="SFM367" s="320"/>
      <c r="SFN367" s="320"/>
      <c r="SFO367" s="320"/>
      <c r="SFP367" s="320"/>
      <c r="SFQ367" s="320"/>
      <c r="SFR367" s="320"/>
      <c r="SFS367" s="320"/>
      <c r="SFT367" s="320"/>
      <c r="SFU367" s="320"/>
      <c r="SFV367" s="320"/>
      <c r="SFW367" s="320"/>
      <c r="SFX367" s="320"/>
      <c r="SFY367" s="320"/>
      <c r="SFZ367" s="320"/>
      <c r="SGA367" s="320"/>
      <c r="SGB367" s="320"/>
      <c r="SGC367" s="320"/>
      <c r="SGD367" s="320"/>
      <c r="SGE367" s="320"/>
      <c r="SGF367" s="320"/>
      <c r="SGG367" s="320"/>
      <c r="SGH367" s="320"/>
      <c r="SGI367" s="320"/>
      <c r="SGJ367" s="320"/>
      <c r="SGK367" s="320"/>
      <c r="SGL367" s="320"/>
      <c r="SGM367" s="320"/>
      <c r="SGN367" s="320"/>
      <c r="SGO367" s="320"/>
      <c r="SGP367" s="320"/>
      <c r="SGQ367" s="320"/>
      <c r="SGR367" s="320"/>
      <c r="SGS367" s="320"/>
      <c r="SGT367" s="320"/>
      <c r="SGU367" s="320"/>
      <c r="SGV367" s="320"/>
      <c r="SGW367" s="320"/>
      <c r="SGX367" s="320"/>
      <c r="SGY367" s="320"/>
      <c r="SGZ367" s="320"/>
      <c r="SHA367" s="320"/>
      <c r="SHB367" s="320"/>
      <c r="SHC367" s="320"/>
      <c r="SHD367" s="320"/>
      <c r="SHE367" s="320"/>
      <c r="SHF367" s="320"/>
      <c r="SHG367" s="320"/>
      <c r="SHH367" s="320"/>
      <c r="SHI367" s="320"/>
      <c r="SHJ367" s="320"/>
      <c r="SHK367" s="320"/>
      <c r="SHL367" s="320"/>
      <c r="SHM367" s="320"/>
      <c r="SHN367" s="320"/>
      <c r="SHO367" s="320"/>
      <c r="SHP367" s="320"/>
      <c r="SHQ367" s="320"/>
      <c r="SHR367" s="320"/>
      <c r="SHS367" s="320"/>
      <c r="SHT367" s="320"/>
      <c r="SHU367" s="320"/>
      <c r="SHV367" s="320"/>
      <c r="SHW367" s="320"/>
      <c r="SHX367" s="320"/>
      <c r="SHY367" s="320"/>
      <c r="SHZ367" s="320"/>
      <c r="SIA367" s="320"/>
      <c r="SIB367" s="320"/>
      <c r="SIC367" s="320"/>
      <c r="SID367" s="320"/>
      <c r="SIE367" s="320"/>
      <c r="SIF367" s="320"/>
      <c r="SIG367" s="320"/>
      <c r="SIH367" s="320"/>
      <c r="SII367" s="320"/>
      <c r="SIJ367" s="320"/>
      <c r="SIK367" s="320"/>
      <c r="SIL367" s="320"/>
      <c r="SIM367" s="320"/>
      <c r="SIN367" s="320"/>
      <c r="SIO367" s="320"/>
      <c r="SIP367" s="320"/>
      <c r="SIQ367" s="320"/>
      <c r="SIR367" s="320"/>
      <c r="SIS367" s="320"/>
      <c r="SIT367" s="320"/>
      <c r="SIU367" s="320"/>
      <c r="SIV367" s="320"/>
      <c r="SIW367" s="320"/>
      <c r="SIX367" s="320"/>
      <c r="SIY367" s="320"/>
      <c r="SIZ367" s="320"/>
      <c r="SJA367" s="320"/>
      <c r="SJB367" s="320"/>
      <c r="SJC367" s="320"/>
      <c r="SJD367" s="320"/>
      <c r="SJE367" s="320"/>
      <c r="SJF367" s="320"/>
      <c r="SJG367" s="320"/>
      <c r="SJH367" s="320"/>
      <c r="SJI367" s="320"/>
      <c r="SJJ367" s="320"/>
      <c r="SJK367" s="320"/>
      <c r="SJL367" s="320"/>
      <c r="SJM367" s="320"/>
      <c r="SJN367" s="320"/>
      <c r="SJO367" s="320"/>
      <c r="SJP367" s="320"/>
      <c r="SJQ367" s="320"/>
      <c r="SJR367" s="320"/>
      <c r="SJS367" s="320"/>
      <c r="SJT367" s="320"/>
      <c r="SJU367" s="320"/>
      <c r="SJV367" s="320"/>
      <c r="SJW367" s="320"/>
      <c r="SJX367" s="320"/>
      <c r="SJY367" s="320"/>
      <c r="SJZ367" s="320"/>
      <c r="SKA367" s="320"/>
      <c r="SKB367" s="320"/>
      <c r="SKC367" s="320"/>
      <c r="SKD367" s="320"/>
      <c r="SKE367" s="320"/>
      <c r="SKF367" s="320"/>
      <c r="SKG367" s="320"/>
      <c r="SKH367" s="320"/>
      <c r="SKI367" s="320"/>
      <c r="SKJ367" s="320"/>
      <c r="SKK367" s="320"/>
      <c r="SKL367" s="320"/>
      <c r="SKM367" s="320"/>
      <c r="SKN367" s="320"/>
      <c r="SKO367" s="320"/>
      <c r="SKP367" s="320"/>
      <c r="SKQ367" s="320"/>
      <c r="SKR367" s="320"/>
      <c r="SKS367" s="320"/>
      <c r="SKT367" s="320"/>
      <c r="SKU367" s="320"/>
      <c r="SKV367" s="320"/>
      <c r="SKW367" s="320"/>
      <c r="SKX367" s="320"/>
      <c r="SKY367" s="320"/>
      <c r="SKZ367" s="320"/>
      <c r="SLA367" s="320"/>
      <c r="SLB367" s="320"/>
      <c r="SLC367" s="320"/>
      <c r="SLD367" s="320"/>
      <c r="SLE367" s="320"/>
      <c r="SLF367" s="320"/>
      <c r="SLG367" s="320"/>
      <c r="SLH367" s="320"/>
      <c r="SLI367" s="320"/>
      <c r="SLJ367" s="320"/>
      <c r="SLK367" s="320"/>
      <c r="SLL367" s="320"/>
      <c r="SLM367" s="320"/>
      <c r="SLN367" s="320"/>
      <c r="SLO367" s="320"/>
      <c r="SLP367" s="320"/>
      <c r="SLQ367" s="320"/>
      <c r="SLR367" s="320"/>
      <c r="SLS367" s="320"/>
      <c r="SLT367" s="320"/>
      <c r="SLU367" s="320"/>
      <c r="SLV367" s="320"/>
      <c r="SLW367" s="320"/>
      <c r="SLX367" s="320"/>
      <c r="SLY367" s="320"/>
      <c r="SLZ367" s="320"/>
      <c r="SMA367" s="320"/>
      <c r="SMB367" s="320"/>
      <c r="SMC367" s="320"/>
      <c r="SMD367" s="320"/>
      <c r="SME367" s="320"/>
      <c r="SMF367" s="320"/>
      <c r="SMG367" s="320"/>
      <c r="SMH367" s="320"/>
      <c r="SMI367" s="320"/>
      <c r="SMJ367" s="320"/>
      <c r="SMK367" s="320"/>
      <c r="SML367" s="320"/>
      <c r="SMM367" s="320"/>
      <c r="SMN367" s="320"/>
      <c r="SMO367" s="320"/>
      <c r="SMP367" s="320"/>
      <c r="SMQ367" s="320"/>
      <c r="SMR367" s="320"/>
      <c r="SMS367" s="320"/>
      <c r="SMT367" s="320"/>
      <c r="SMU367" s="320"/>
      <c r="SMV367" s="320"/>
      <c r="SMW367" s="320"/>
      <c r="SMX367" s="320"/>
      <c r="SMY367" s="320"/>
      <c r="SMZ367" s="320"/>
      <c r="SNA367" s="320"/>
      <c r="SNB367" s="320"/>
      <c r="SNC367" s="320"/>
      <c r="SND367" s="320"/>
      <c r="SNE367" s="320"/>
      <c r="SNF367" s="320"/>
      <c r="SNG367" s="320"/>
      <c r="SNH367" s="320"/>
      <c r="SNI367" s="320"/>
      <c r="SNJ367" s="320"/>
      <c r="SNK367" s="320"/>
      <c r="SNL367" s="320"/>
      <c r="SNM367" s="320"/>
      <c r="SNN367" s="320"/>
      <c r="SNO367" s="320"/>
      <c r="SNP367" s="320"/>
      <c r="SNQ367" s="320"/>
      <c r="SNR367" s="320"/>
      <c r="SNS367" s="320"/>
      <c r="SNT367" s="320"/>
      <c r="SNU367" s="320"/>
      <c r="SNV367" s="320"/>
      <c r="SNW367" s="320"/>
      <c r="SNX367" s="320"/>
      <c r="SNY367" s="320"/>
      <c r="SNZ367" s="320"/>
      <c r="SOA367" s="320"/>
      <c r="SOB367" s="320"/>
      <c r="SOC367" s="320"/>
      <c r="SOD367" s="320"/>
      <c r="SOE367" s="320"/>
      <c r="SOF367" s="320"/>
      <c r="SOG367" s="320"/>
      <c r="SOH367" s="320"/>
      <c r="SOI367" s="320"/>
      <c r="SOJ367" s="320"/>
      <c r="SOK367" s="320"/>
      <c r="SOL367" s="320"/>
      <c r="SOM367" s="320"/>
      <c r="SON367" s="320"/>
      <c r="SOO367" s="320"/>
      <c r="SOP367" s="320"/>
      <c r="SOQ367" s="320"/>
      <c r="SOR367" s="320"/>
      <c r="SOS367" s="320"/>
      <c r="SOT367" s="320"/>
      <c r="SOU367" s="320"/>
      <c r="SOV367" s="320"/>
      <c r="SOW367" s="320"/>
      <c r="SOX367" s="320"/>
      <c r="SOY367" s="320"/>
      <c r="SOZ367" s="320"/>
      <c r="SPA367" s="320"/>
      <c r="SPB367" s="320"/>
      <c r="SPC367" s="320"/>
      <c r="SPD367" s="320"/>
      <c r="SPE367" s="320"/>
      <c r="SPF367" s="320"/>
      <c r="SPG367" s="320"/>
      <c r="SPH367" s="320"/>
      <c r="SPI367" s="320"/>
      <c r="SPJ367" s="320"/>
      <c r="SPK367" s="320"/>
      <c r="SPL367" s="320"/>
      <c r="SPM367" s="320"/>
      <c r="SPN367" s="320"/>
      <c r="SPO367" s="320"/>
      <c r="SPP367" s="320"/>
      <c r="SPQ367" s="320"/>
      <c r="SPR367" s="320"/>
      <c r="SPS367" s="320"/>
      <c r="SPT367" s="320"/>
      <c r="SPU367" s="320"/>
      <c r="SPV367" s="320"/>
      <c r="SPW367" s="320"/>
      <c r="SPX367" s="320"/>
      <c r="SPY367" s="320"/>
      <c r="SPZ367" s="320"/>
      <c r="SQA367" s="320"/>
      <c r="SQB367" s="320"/>
      <c r="SQC367" s="320"/>
      <c r="SQD367" s="320"/>
      <c r="SQE367" s="320"/>
      <c r="SQF367" s="320"/>
      <c r="SQG367" s="320"/>
      <c r="SQH367" s="320"/>
      <c r="SQI367" s="320"/>
      <c r="SQJ367" s="320"/>
      <c r="SQK367" s="320"/>
      <c r="SQL367" s="320"/>
      <c r="SQM367" s="320"/>
      <c r="SQN367" s="320"/>
      <c r="SQO367" s="320"/>
      <c r="SQP367" s="320"/>
      <c r="SQQ367" s="320"/>
      <c r="SQR367" s="320"/>
      <c r="SQS367" s="320"/>
      <c r="SQT367" s="320"/>
      <c r="SQU367" s="320"/>
      <c r="SQV367" s="320"/>
      <c r="SQW367" s="320"/>
      <c r="SQX367" s="320"/>
      <c r="SQY367" s="320"/>
      <c r="SQZ367" s="320"/>
      <c r="SRA367" s="320"/>
      <c r="SRB367" s="320"/>
      <c r="SRC367" s="320"/>
      <c r="SRD367" s="320"/>
      <c r="SRE367" s="320"/>
      <c r="SRF367" s="320"/>
      <c r="SRG367" s="320"/>
      <c r="SRH367" s="320"/>
      <c r="SRI367" s="320"/>
      <c r="SRJ367" s="320"/>
      <c r="SRK367" s="320"/>
      <c r="SRL367" s="320"/>
      <c r="SRM367" s="320"/>
      <c r="SRN367" s="320"/>
      <c r="SRO367" s="320"/>
      <c r="SRP367" s="320"/>
      <c r="SRQ367" s="320"/>
      <c r="SRR367" s="320"/>
      <c r="SRS367" s="320"/>
      <c r="SRT367" s="320"/>
      <c r="SRU367" s="320"/>
      <c r="SRV367" s="320"/>
      <c r="SRW367" s="320"/>
      <c r="SRX367" s="320"/>
      <c r="SRY367" s="320"/>
      <c r="SRZ367" s="320"/>
      <c r="SSA367" s="320"/>
      <c r="SSB367" s="320"/>
      <c r="SSC367" s="320"/>
      <c r="SSD367" s="320"/>
      <c r="SSE367" s="320"/>
      <c r="SSF367" s="320"/>
      <c r="SSG367" s="320"/>
      <c r="SSH367" s="320"/>
      <c r="SSI367" s="320"/>
      <c r="SSJ367" s="320"/>
      <c r="SSK367" s="320"/>
      <c r="SSL367" s="320"/>
      <c r="SSM367" s="320"/>
      <c r="SSN367" s="320"/>
      <c r="SSO367" s="320"/>
      <c r="SSP367" s="320"/>
      <c r="SSQ367" s="320"/>
      <c r="SSR367" s="320"/>
      <c r="SSS367" s="320"/>
      <c r="SST367" s="320"/>
      <c r="SSU367" s="320"/>
      <c r="SSV367" s="320"/>
      <c r="SSW367" s="320"/>
      <c r="SSX367" s="320"/>
      <c r="SSY367" s="320"/>
      <c r="SSZ367" s="320"/>
      <c r="STA367" s="320"/>
      <c r="STB367" s="320"/>
      <c r="STC367" s="320"/>
      <c r="STD367" s="320"/>
      <c r="STE367" s="320"/>
      <c r="STF367" s="320"/>
      <c r="STG367" s="320"/>
      <c r="STH367" s="320"/>
      <c r="STI367" s="320"/>
      <c r="STJ367" s="320"/>
      <c r="STK367" s="320"/>
      <c r="STL367" s="320"/>
      <c r="STM367" s="320"/>
      <c r="STN367" s="320"/>
      <c r="STO367" s="320"/>
      <c r="STP367" s="320"/>
      <c r="STQ367" s="320"/>
      <c r="STR367" s="320"/>
      <c r="STS367" s="320"/>
      <c r="STT367" s="320"/>
      <c r="STU367" s="320"/>
      <c r="STV367" s="320"/>
      <c r="STW367" s="320"/>
      <c r="STX367" s="320"/>
      <c r="STY367" s="320"/>
      <c r="STZ367" s="320"/>
      <c r="SUA367" s="320"/>
      <c r="SUB367" s="320"/>
      <c r="SUC367" s="320"/>
      <c r="SUD367" s="320"/>
      <c r="SUE367" s="320"/>
      <c r="SUF367" s="320"/>
      <c r="SUG367" s="320"/>
      <c r="SUH367" s="320"/>
      <c r="SUI367" s="320"/>
      <c r="SUJ367" s="320"/>
      <c r="SUK367" s="320"/>
      <c r="SUL367" s="320"/>
      <c r="SUM367" s="320"/>
      <c r="SUN367" s="320"/>
      <c r="SUO367" s="320"/>
      <c r="SUP367" s="320"/>
      <c r="SUQ367" s="320"/>
      <c r="SUR367" s="320"/>
      <c r="SUS367" s="320"/>
      <c r="SUT367" s="320"/>
      <c r="SUU367" s="320"/>
      <c r="SUV367" s="320"/>
      <c r="SUW367" s="320"/>
      <c r="SUX367" s="320"/>
      <c r="SUY367" s="320"/>
      <c r="SUZ367" s="320"/>
      <c r="SVA367" s="320"/>
      <c r="SVB367" s="320"/>
      <c r="SVC367" s="320"/>
      <c r="SVD367" s="320"/>
      <c r="SVE367" s="320"/>
      <c r="SVF367" s="320"/>
      <c r="SVG367" s="320"/>
      <c r="SVH367" s="320"/>
      <c r="SVI367" s="320"/>
      <c r="SVJ367" s="320"/>
      <c r="SVK367" s="320"/>
      <c r="SVL367" s="320"/>
      <c r="SVM367" s="320"/>
      <c r="SVN367" s="320"/>
      <c r="SVO367" s="320"/>
      <c r="SVP367" s="320"/>
      <c r="SVQ367" s="320"/>
      <c r="SVR367" s="320"/>
      <c r="SVS367" s="320"/>
      <c r="SVT367" s="320"/>
      <c r="SVU367" s="320"/>
      <c r="SVV367" s="320"/>
      <c r="SVW367" s="320"/>
      <c r="SVX367" s="320"/>
      <c r="SVY367" s="320"/>
      <c r="SVZ367" s="320"/>
      <c r="SWA367" s="320"/>
      <c r="SWB367" s="320"/>
      <c r="SWC367" s="320"/>
      <c r="SWD367" s="320"/>
      <c r="SWE367" s="320"/>
      <c r="SWF367" s="320"/>
      <c r="SWG367" s="320"/>
      <c r="SWH367" s="320"/>
      <c r="SWI367" s="320"/>
      <c r="SWJ367" s="320"/>
      <c r="SWK367" s="320"/>
      <c r="SWL367" s="320"/>
      <c r="SWM367" s="320"/>
      <c r="SWN367" s="320"/>
      <c r="SWO367" s="320"/>
      <c r="SWP367" s="320"/>
      <c r="SWQ367" s="320"/>
      <c r="SWR367" s="320"/>
      <c r="SWS367" s="320"/>
      <c r="SWT367" s="320"/>
      <c r="SWU367" s="320"/>
      <c r="SWV367" s="320"/>
      <c r="SWW367" s="320"/>
      <c r="SWX367" s="320"/>
      <c r="SWY367" s="320"/>
      <c r="SWZ367" s="320"/>
      <c r="SXA367" s="320"/>
      <c r="SXB367" s="320"/>
      <c r="SXC367" s="320"/>
      <c r="SXD367" s="320"/>
      <c r="SXE367" s="320"/>
      <c r="SXF367" s="320"/>
      <c r="SXG367" s="320"/>
      <c r="SXH367" s="320"/>
      <c r="SXI367" s="320"/>
      <c r="SXJ367" s="320"/>
      <c r="SXK367" s="320"/>
      <c r="SXL367" s="320"/>
      <c r="SXM367" s="320"/>
      <c r="SXN367" s="320"/>
      <c r="SXO367" s="320"/>
      <c r="SXP367" s="320"/>
      <c r="SXQ367" s="320"/>
      <c r="SXR367" s="320"/>
      <c r="SXS367" s="320"/>
      <c r="SXT367" s="320"/>
      <c r="SXU367" s="320"/>
      <c r="SXV367" s="320"/>
      <c r="SXW367" s="320"/>
      <c r="SXX367" s="320"/>
      <c r="SXY367" s="320"/>
      <c r="SXZ367" s="320"/>
      <c r="SYA367" s="320"/>
      <c r="SYB367" s="320"/>
      <c r="SYC367" s="320"/>
      <c r="SYD367" s="320"/>
      <c r="SYE367" s="320"/>
      <c r="SYF367" s="320"/>
      <c r="SYG367" s="320"/>
      <c r="SYH367" s="320"/>
      <c r="SYI367" s="320"/>
      <c r="SYJ367" s="320"/>
      <c r="SYK367" s="320"/>
      <c r="SYL367" s="320"/>
      <c r="SYM367" s="320"/>
      <c r="SYN367" s="320"/>
      <c r="SYO367" s="320"/>
      <c r="SYP367" s="320"/>
      <c r="SYQ367" s="320"/>
      <c r="SYR367" s="320"/>
      <c r="SYS367" s="320"/>
      <c r="SYT367" s="320"/>
      <c r="SYU367" s="320"/>
      <c r="SYV367" s="320"/>
      <c r="SYW367" s="320"/>
      <c r="SYX367" s="320"/>
      <c r="SYY367" s="320"/>
      <c r="SYZ367" s="320"/>
      <c r="SZA367" s="320"/>
      <c r="SZB367" s="320"/>
      <c r="SZC367" s="320"/>
      <c r="SZD367" s="320"/>
      <c r="SZE367" s="320"/>
      <c r="SZF367" s="320"/>
      <c r="SZG367" s="320"/>
      <c r="SZH367" s="320"/>
      <c r="SZI367" s="320"/>
      <c r="SZJ367" s="320"/>
      <c r="SZK367" s="320"/>
      <c r="SZL367" s="320"/>
      <c r="SZM367" s="320"/>
      <c r="SZN367" s="320"/>
      <c r="SZO367" s="320"/>
      <c r="SZP367" s="320"/>
      <c r="SZQ367" s="320"/>
      <c r="SZR367" s="320"/>
      <c r="SZS367" s="320"/>
      <c r="SZT367" s="320"/>
      <c r="SZU367" s="320"/>
      <c r="SZV367" s="320"/>
      <c r="SZW367" s="320"/>
      <c r="SZX367" s="320"/>
      <c r="SZY367" s="320"/>
      <c r="SZZ367" s="320"/>
      <c r="TAA367" s="320"/>
      <c r="TAB367" s="320"/>
      <c r="TAC367" s="320"/>
      <c r="TAD367" s="320"/>
      <c r="TAE367" s="320"/>
      <c r="TAF367" s="320"/>
      <c r="TAG367" s="320"/>
      <c r="TAH367" s="320"/>
      <c r="TAI367" s="320"/>
      <c r="TAJ367" s="320"/>
      <c r="TAK367" s="320"/>
      <c r="TAL367" s="320"/>
      <c r="TAM367" s="320"/>
      <c r="TAN367" s="320"/>
      <c r="TAO367" s="320"/>
      <c r="TAP367" s="320"/>
      <c r="TAQ367" s="320"/>
      <c r="TAR367" s="320"/>
      <c r="TAS367" s="320"/>
      <c r="TAT367" s="320"/>
      <c r="TAU367" s="320"/>
      <c r="TAV367" s="320"/>
      <c r="TAW367" s="320"/>
      <c r="TAX367" s="320"/>
      <c r="TAY367" s="320"/>
      <c r="TAZ367" s="320"/>
      <c r="TBA367" s="320"/>
      <c r="TBB367" s="320"/>
      <c r="TBC367" s="320"/>
      <c r="TBD367" s="320"/>
      <c r="TBE367" s="320"/>
      <c r="TBF367" s="320"/>
      <c r="TBG367" s="320"/>
      <c r="TBH367" s="320"/>
      <c r="TBI367" s="320"/>
      <c r="TBJ367" s="320"/>
      <c r="TBK367" s="320"/>
      <c r="TBL367" s="320"/>
      <c r="TBM367" s="320"/>
      <c r="TBN367" s="320"/>
      <c r="TBO367" s="320"/>
      <c r="TBP367" s="320"/>
      <c r="TBQ367" s="320"/>
      <c r="TBR367" s="320"/>
      <c r="TBS367" s="320"/>
      <c r="TBT367" s="320"/>
      <c r="TBU367" s="320"/>
      <c r="TBV367" s="320"/>
      <c r="TBW367" s="320"/>
      <c r="TBX367" s="320"/>
      <c r="TBY367" s="320"/>
      <c r="TBZ367" s="320"/>
      <c r="TCA367" s="320"/>
      <c r="TCB367" s="320"/>
      <c r="TCC367" s="320"/>
      <c r="TCD367" s="320"/>
      <c r="TCE367" s="320"/>
      <c r="TCF367" s="320"/>
      <c r="TCG367" s="320"/>
      <c r="TCH367" s="320"/>
      <c r="TCI367" s="320"/>
      <c r="TCJ367" s="320"/>
      <c r="TCK367" s="320"/>
      <c r="TCL367" s="320"/>
      <c r="TCM367" s="320"/>
      <c r="TCN367" s="320"/>
      <c r="TCO367" s="320"/>
      <c r="TCP367" s="320"/>
      <c r="TCQ367" s="320"/>
      <c r="TCR367" s="320"/>
      <c r="TCS367" s="320"/>
      <c r="TCT367" s="320"/>
      <c r="TCU367" s="320"/>
      <c r="TCV367" s="320"/>
      <c r="TCW367" s="320"/>
      <c r="TCX367" s="320"/>
      <c r="TCY367" s="320"/>
      <c r="TCZ367" s="320"/>
      <c r="TDA367" s="320"/>
      <c r="TDB367" s="320"/>
      <c r="TDC367" s="320"/>
      <c r="TDD367" s="320"/>
      <c r="TDE367" s="320"/>
      <c r="TDF367" s="320"/>
      <c r="TDG367" s="320"/>
      <c r="TDH367" s="320"/>
      <c r="TDI367" s="320"/>
      <c r="TDJ367" s="320"/>
      <c r="TDK367" s="320"/>
      <c r="TDL367" s="320"/>
      <c r="TDM367" s="320"/>
      <c r="TDN367" s="320"/>
      <c r="TDO367" s="320"/>
      <c r="TDP367" s="320"/>
      <c r="TDQ367" s="320"/>
      <c r="TDR367" s="320"/>
      <c r="TDS367" s="320"/>
      <c r="TDT367" s="320"/>
      <c r="TDU367" s="320"/>
      <c r="TDV367" s="320"/>
      <c r="TDW367" s="320"/>
      <c r="TDX367" s="320"/>
      <c r="TDY367" s="320"/>
      <c r="TDZ367" s="320"/>
      <c r="TEA367" s="320"/>
      <c r="TEB367" s="320"/>
      <c r="TEC367" s="320"/>
      <c r="TED367" s="320"/>
      <c r="TEE367" s="320"/>
      <c r="TEF367" s="320"/>
      <c r="TEG367" s="320"/>
      <c r="TEH367" s="320"/>
      <c r="TEI367" s="320"/>
      <c r="TEJ367" s="320"/>
      <c r="TEK367" s="320"/>
      <c r="TEL367" s="320"/>
      <c r="TEM367" s="320"/>
      <c r="TEN367" s="320"/>
      <c r="TEO367" s="320"/>
      <c r="TEP367" s="320"/>
      <c r="TEQ367" s="320"/>
      <c r="TER367" s="320"/>
      <c r="TES367" s="320"/>
      <c r="TET367" s="320"/>
      <c r="TEU367" s="320"/>
      <c r="TEV367" s="320"/>
      <c r="TEW367" s="320"/>
      <c r="TEX367" s="320"/>
      <c r="TEY367" s="320"/>
      <c r="TEZ367" s="320"/>
      <c r="TFA367" s="320"/>
      <c r="TFB367" s="320"/>
      <c r="TFC367" s="320"/>
      <c r="TFD367" s="320"/>
      <c r="TFE367" s="320"/>
      <c r="TFF367" s="320"/>
      <c r="TFG367" s="320"/>
      <c r="TFH367" s="320"/>
      <c r="TFI367" s="320"/>
      <c r="TFJ367" s="320"/>
      <c r="TFK367" s="320"/>
      <c r="TFL367" s="320"/>
      <c r="TFM367" s="320"/>
      <c r="TFN367" s="320"/>
      <c r="TFO367" s="320"/>
      <c r="TFP367" s="320"/>
      <c r="TFQ367" s="320"/>
      <c r="TFR367" s="320"/>
      <c r="TFS367" s="320"/>
      <c r="TFT367" s="320"/>
      <c r="TFU367" s="320"/>
      <c r="TFV367" s="320"/>
      <c r="TFW367" s="320"/>
      <c r="TFX367" s="320"/>
      <c r="TFY367" s="320"/>
      <c r="TFZ367" s="320"/>
      <c r="TGA367" s="320"/>
      <c r="TGB367" s="320"/>
      <c r="TGC367" s="320"/>
      <c r="TGD367" s="320"/>
      <c r="TGE367" s="320"/>
      <c r="TGF367" s="320"/>
      <c r="TGG367" s="320"/>
      <c r="TGH367" s="320"/>
      <c r="TGI367" s="320"/>
      <c r="TGJ367" s="320"/>
      <c r="TGK367" s="320"/>
      <c r="TGL367" s="320"/>
      <c r="TGM367" s="320"/>
      <c r="TGN367" s="320"/>
      <c r="TGO367" s="320"/>
      <c r="TGP367" s="320"/>
      <c r="TGQ367" s="320"/>
      <c r="TGR367" s="320"/>
      <c r="TGS367" s="320"/>
      <c r="TGT367" s="320"/>
      <c r="TGU367" s="320"/>
      <c r="TGV367" s="320"/>
      <c r="TGW367" s="320"/>
      <c r="TGX367" s="320"/>
      <c r="TGY367" s="320"/>
      <c r="TGZ367" s="320"/>
      <c r="THA367" s="320"/>
      <c r="THB367" s="320"/>
      <c r="THC367" s="320"/>
      <c r="THD367" s="320"/>
      <c r="THE367" s="320"/>
      <c r="THF367" s="320"/>
      <c r="THG367" s="320"/>
      <c r="THH367" s="320"/>
      <c r="THI367" s="320"/>
      <c r="THJ367" s="320"/>
      <c r="THK367" s="320"/>
      <c r="THL367" s="320"/>
      <c r="THM367" s="320"/>
      <c r="THN367" s="320"/>
      <c r="THO367" s="320"/>
      <c r="THP367" s="320"/>
      <c r="THQ367" s="320"/>
      <c r="THR367" s="320"/>
      <c r="THS367" s="320"/>
      <c r="THT367" s="320"/>
      <c r="THU367" s="320"/>
      <c r="THV367" s="320"/>
      <c r="THW367" s="320"/>
      <c r="THX367" s="320"/>
      <c r="THY367" s="320"/>
      <c r="THZ367" s="320"/>
      <c r="TIA367" s="320"/>
      <c r="TIB367" s="320"/>
      <c r="TIC367" s="320"/>
      <c r="TID367" s="320"/>
      <c r="TIE367" s="320"/>
      <c r="TIF367" s="320"/>
      <c r="TIG367" s="320"/>
      <c r="TIH367" s="320"/>
      <c r="TII367" s="320"/>
      <c r="TIJ367" s="320"/>
      <c r="TIK367" s="320"/>
      <c r="TIL367" s="320"/>
      <c r="TIM367" s="320"/>
      <c r="TIN367" s="320"/>
      <c r="TIO367" s="320"/>
      <c r="TIP367" s="320"/>
      <c r="TIQ367" s="320"/>
      <c r="TIR367" s="320"/>
      <c r="TIS367" s="320"/>
      <c r="TIT367" s="320"/>
      <c r="TIU367" s="320"/>
      <c r="TIV367" s="320"/>
      <c r="TIW367" s="320"/>
      <c r="TIX367" s="320"/>
      <c r="TIY367" s="320"/>
      <c r="TIZ367" s="320"/>
      <c r="TJA367" s="320"/>
      <c r="TJB367" s="320"/>
      <c r="TJC367" s="320"/>
      <c r="TJD367" s="320"/>
      <c r="TJE367" s="320"/>
      <c r="TJF367" s="320"/>
      <c r="TJG367" s="320"/>
      <c r="TJH367" s="320"/>
      <c r="TJI367" s="320"/>
      <c r="TJJ367" s="320"/>
      <c r="TJK367" s="320"/>
      <c r="TJL367" s="320"/>
      <c r="TJM367" s="320"/>
      <c r="TJN367" s="320"/>
      <c r="TJO367" s="320"/>
      <c r="TJP367" s="320"/>
      <c r="TJQ367" s="320"/>
      <c r="TJR367" s="320"/>
      <c r="TJS367" s="320"/>
      <c r="TJT367" s="320"/>
      <c r="TJU367" s="320"/>
      <c r="TJV367" s="320"/>
      <c r="TJW367" s="320"/>
      <c r="TJX367" s="320"/>
      <c r="TJY367" s="320"/>
      <c r="TJZ367" s="320"/>
      <c r="TKA367" s="320"/>
      <c r="TKB367" s="320"/>
      <c r="TKC367" s="320"/>
      <c r="TKD367" s="320"/>
      <c r="TKE367" s="320"/>
      <c r="TKF367" s="320"/>
      <c r="TKG367" s="320"/>
      <c r="TKH367" s="320"/>
      <c r="TKI367" s="320"/>
      <c r="TKJ367" s="320"/>
      <c r="TKK367" s="320"/>
      <c r="TKL367" s="320"/>
      <c r="TKM367" s="320"/>
      <c r="TKN367" s="320"/>
      <c r="TKO367" s="320"/>
      <c r="TKP367" s="320"/>
      <c r="TKQ367" s="320"/>
      <c r="TKR367" s="320"/>
      <c r="TKS367" s="320"/>
      <c r="TKT367" s="320"/>
      <c r="TKU367" s="320"/>
      <c r="TKV367" s="320"/>
      <c r="TKW367" s="320"/>
      <c r="TKX367" s="320"/>
      <c r="TKY367" s="320"/>
      <c r="TKZ367" s="320"/>
      <c r="TLA367" s="320"/>
      <c r="TLB367" s="320"/>
      <c r="TLC367" s="320"/>
      <c r="TLD367" s="320"/>
      <c r="TLE367" s="320"/>
      <c r="TLF367" s="320"/>
      <c r="TLG367" s="320"/>
      <c r="TLH367" s="320"/>
      <c r="TLI367" s="320"/>
      <c r="TLJ367" s="320"/>
      <c r="TLK367" s="320"/>
      <c r="TLL367" s="320"/>
      <c r="TLM367" s="320"/>
      <c r="TLN367" s="320"/>
      <c r="TLO367" s="320"/>
      <c r="TLP367" s="320"/>
      <c r="TLQ367" s="320"/>
      <c r="TLR367" s="320"/>
      <c r="TLS367" s="320"/>
      <c r="TLT367" s="320"/>
      <c r="TLU367" s="320"/>
      <c r="TLV367" s="320"/>
      <c r="TLW367" s="320"/>
      <c r="TLX367" s="320"/>
      <c r="TLY367" s="320"/>
      <c r="TLZ367" s="320"/>
      <c r="TMA367" s="320"/>
      <c r="TMB367" s="320"/>
      <c r="TMC367" s="320"/>
      <c r="TMD367" s="320"/>
      <c r="TME367" s="320"/>
      <c r="TMF367" s="320"/>
      <c r="TMG367" s="320"/>
      <c r="TMH367" s="320"/>
      <c r="TMI367" s="320"/>
      <c r="TMJ367" s="320"/>
      <c r="TMK367" s="320"/>
      <c r="TML367" s="320"/>
      <c r="TMM367" s="320"/>
      <c r="TMN367" s="320"/>
      <c r="TMO367" s="320"/>
      <c r="TMP367" s="320"/>
      <c r="TMQ367" s="320"/>
      <c r="TMR367" s="320"/>
      <c r="TMS367" s="320"/>
      <c r="TMT367" s="320"/>
      <c r="TMU367" s="320"/>
      <c r="TMV367" s="320"/>
      <c r="TMW367" s="320"/>
      <c r="TMX367" s="320"/>
      <c r="TMY367" s="320"/>
      <c r="TMZ367" s="320"/>
      <c r="TNA367" s="320"/>
      <c r="TNB367" s="320"/>
      <c r="TNC367" s="320"/>
      <c r="TND367" s="320"/>
      <c r="TNE367" s="320"/>
      <c r="TNF367" s="320"/>
      <c r="TNG367" s="320"/>
      <c r="TNH367" s="320"/>
      <c r="TNI367" s="320"/>
      <c r="TNJ367" s="320"/>
      <c r="TNK367" s="320"/>
      <c r="TNL367" s="320"/>
      <c r="TNM367" s="320"/>
      <c r="TNN367" s="320"/>
      <c r="TNO367" s="320"/>
      <c r="TNP367" s="320"/>
      <c r="TNQ367" s="320"/>
      <c r="TNR367" s="320"/>
      <c r="TNS367" s="320"/>
      <c r="TNT367" s="320"/>
      <c r="TNU367" s="320"/>
      <c r="TNV367" s="320"/>
      <c r="TNW367" s="320"/>
      <c r="TNX367" s="320"/>
      <c r="TNY367" s="320"/>
      <c r="TNZ367" s="320"/>
      <c r="TOA367" s="320"/>
      <c r="TOB367" s="320"/>
      <c r="TOC367" s="320"/>
      <c r="TOD367" s="320"/>
      <c r="TOE367" s="320"/>
      <c r="TOF367" s="320"/>
      <c r="TOG367" s="320"/>
      <c r="TOH367" s="320"/>
      <c r="TOI367" s="320"/>
      <c r="TOJ367" s="320"/>
      <c r="TOK367" s="320"/>
      <c r="TOL367" s="320"/>
      <c r="TOM367" s="320"/>
      <c r="TON367" s="320"/>
      <c r="TOO367" s="320"/>
      <c r="TOP367" s="320"/>
      <c r="TOQ367" s="320"/>
      <c r="TOR367" s="320"/>
      <c r="TOS367" s="320"/>
      <c r="TOT367" s="320"/>
      <c r="TOU367" s="320"/>
      <c r="TOV367" s="320"/>
      <c r="TOW367" s="320"/>
      <c r="TOX367" s="320"/>
      <c r="TOY367" s="320"/>
      <c r="TOZ367" s="320"/>
      <c r="TPA367" s="320"/>
      <c r="TPB367" s="320"/>
      <c r="TPC367" s="320"/>
      <c r="TPD367" s="320"/>
      <c r="TPE367" s="320"/>
      <c r="TPF367" s="320"/>
      <c r="TPG367" s="320"/>
      <c r="TPH367" s="320"/>
      <c r="TPI367" s="320"/>
      <c r="TPJ367" s="320"/>
      <c r="TPK367" s="320"/>
      <c r="TPL367" s="320"/>
      <c r="TPM367" s="320"/>
      <c r="TPN367" s="320"/>
      <c r="TPO367" s="320"/>
      <c r="TPP367" s="320"/>
      <c r="TPQ367" s="320"/>
      <c r="TPR367" s="320"/>
      <c r="TPS367" s="320"/>
      <c r="TPT367" s="320"/>
      <c r="TPU367" s="320"/>
      <c r="TPV367" s="320"/>
      <c r="TPW367" s="320"/>
      <c r="TPX367" s="320"/>
      <c r="TPY367" s="320"/>
      <c r="TPZ367" s="320"/>
      <c r="TQA367" s="320"/>
      <c r="TQB367" s="320"/>
      <c r="TQC367" s="320"/>
      <c r="TQD367" s="320"/>
      <c r="TQE367" s="320"/>
      <c r="TQF367" s="320"/>
      <c r="TQG367" s="320"/>
      <c r="TQH367" s="320"/>
      <c r="TQI367" s="320"/>
      <c r="TQJ367" s="320"/>
      <c r="TQK367" s="320"/>
      <c r="TQL367" s="320"/>
      <c r="TQM367" s="320"/>
      <c r="TQN367" s="320"/>
      <c r="TQO367" s="320"/>
      <c r="TQP367" s="320"/>
      <c r="TQQ367" s="320"/>
      <c r="TQR367" s="320"/>
      <c r="TQS367" s="320"/>
      <c r="TQT367" s="320"/>
      <c r="TQU367" s="320"/>
      <c r="TQV367" s="320"/>
      <c r="TQW367" s="320"/>
      <c r="TQX367" s="320"/>
      <c r="TQY367" s="320"/>
      <c r="TQZ367" s="320"/>
      <c r="TRA367" s="320"/>
      <c r="TRB367" s="320"/>
      <c r="TRC367" s="320"/>
      <c r="TRD367" s="320"/>
      <c r="TRE367" s="320"/>
      <c r="TRF367" s="320"/>
      <c r="TRG367" s="320"/>
      <c r="TRH367" s="320"/>
      <c r="TRI367" s="320"/>
      <c r="TRJ367" s="320"/>
      <c r="TRK367" s="320"/>
      <c r="TRL367" s="320"/>
      <c r="TRM367" s="320"/>
      <c r="TRN367" s="320"/>
      <c r="TRO367" s="320"/>
      <c r="TRP367" s="320"/>
      <c r="TRQ367" s="320"/>
      <c r="TRR367" s="320"/>
      <c r="TRS367" s="320"/>
      <c r="TRT367" s="320"/>
      <c r="TRU367" s="320"/>
      <c r="TRV367" s="320"/>
      <c r="TRW367" s="320"/>
      <c r="TRX367" s="320"/>
      <c r="TRY367" s="320"/>
      <c r="TRZ367" s="320"/>
      <c r="TSA367" s="320"/>
      <c r="TSB367" s="320"/>
      <c r="TSC367" s="320"/>
      <c r="TSD367" s="320"/>
      <c r="TSE367" s="320"/>
      <c r="TSF367" s="320"/>
      <c r="TSG367" s="320"/>
      <c r="TSH367" s="320"/>
      <c r="TSI367" s="320"/>
      <c r="TSJ367" s="320"/>
      <c r="TSK367" s="320"/>
      <c r="TSL367" s="320"/>
      <c r="TSM367" s="320"/>
      <c r="TSN367" s="320"/>
      <c r="TSO367" s="320"/>
      <c r="TSP367" s="320"/>
      <c r="TSQ367" s="320"/>
      <c r="TSR367" s="320"/>
      <c r="TSS367" s="320"/>
      <c r="TST367" s="320"/>
      <c r="TSU367" s="320"/>
      <c r="TSV367" s="320"/>
      <c r="TSW367" s="320"/>
      <c r="TSX367" s="320"/>
      <c r="TSY367" s="320"/>
      <c r="TSZ367" s="320"/>
      <c r="TTA367" s="320"/>
      <c r="TTB367" s="320"/>
      <c r="TTC367" s="320"/>
      <c r="TTD367" s="320"/>
      <c r="TTE367" s="320"/>
      <c r="TTF367" s="320"/>
      <c r="TTG367" s="320"/>
      <c r="TTH367" s="320"/>
      <c r="TTI367" s="320"/>
      <c r="TTJ367" s="320"/>
      <c r="TTK367" s="320"/>
      <c r="TTL367" s="320"/>
      <c r="TTM367" s="320"/>
      <c r="TTN367" s="320"/>
      <c r="TTO367" s="320"/>
      <c r="TTP367" s="320"/>
      <c r="TTQ367" s="320"/>
      <c r="TTR367" s="320"/>
      <c r="TTS367" s="320"/>
      <c r="TTT367" s="320"/>
      <c r="TTU367" s="320"/>
      <c r="TTV367" s="320"/>
      <c r="TTW367" s="320"/>
      <c r="TTX367" s="320"/>
      <c r="TTY367" s="320"/>
      <c r="TTZ367" s="320"/>
      <c r="TUA367" s="320"/>
      <c r="TUB367" s="320"/>
      <c r="TUC367" s="320"/>
      <c r="TUD367" s="320"/>
      <c r="TUE367" s="320"/>
      <c r="TUF367" s="320"/>
      <c r="TUG367" s="320"/>
      <c r="TUH367" s="320"/>
      <c r="TUI367" s="320"/>
      <c r="TUJ367" s="320"/>
      <c r="TUK367" s="320"/>
      <c r="TUL367" s="320"/>
      <c r="TUM367" s="320"/>
      <c r="TUN367" s="320"/>
      <c r="TUO367" s="320"/>
      <c r="TUP367" s="320"/>
      <c r="TUQ367" s="320"/>
      <c r="TUR367" s="320"/>
      <c r="TUS367" s="320"/>
      <c r="TUT367" s="320"/>
      <c r="TUU367" s="320"/>
      <c r="TUV367" s="320"/>
      <c r="TUW367" s="320"/>
      <c r="TUX367" s="320"/>
      <c r="TUY367" s="320"/>
      <c r="TUZ367" s="320"/>
      <c r="TVA367" s="320"/>
      <c r="TVB367" s="320"/>
      <c r="TVC367" s="320"/>
      <c r="TVD367" s="320"/>
      <c r="TVE367" s="320"/>
      <c r="TVF367" s="320"/>
      <c r="TVG367" s="320"/>
      <c r="TVH367" s="320"/>
      <c r="TVI367" s="320"/>
      <c r="TVJ367" s="320"/>
      <c r="TVK367" s="320"/>
      <c r="TVL367" s="320"/>
      <c r="TVM367" s="320"/>
      <c r="TVN367" s="320"/>
      <c r="TVO367" s="320"/>
      <c r="TVP367" s="320"/>
      <c r="TVQ367" s="320"/>
      <c r="TVR367" s="320"/>
      <c r="TVS367" s="320"/>
      <c r="TVT367" s="320"/>
      <c r="TVU367" s="320"/>
      <c r="TVV367" s="320"/>
      <c r="TVW367" s="320"/>
      <c r="TVX367" s="320"/>
      <c r="TVY367" s="320"/>
      <c r="TVZ367" s="320"/>
      <c r="TWA367" s="320"/>
      <c r="TWB367" s="320"/>
      <c r="TWC367" s="320"/>
      <c r="TWD367" s="320"/>
      <c r="TWE367" s="320"/>
      <c r="TWF367" s="320"/>
      <c r="TWG367" s="320"/>
      <c r="TWH367" s="320"/>
      <c r="TWI367" s="320"/>
      <c r="TWJ367" s="320"/>
      <c r="TWK367" s="320"/>
      <c r="TWL367" s="320"/>
      <c r="TWM367" s="320"/>
      <c r="TWN367" s="320"/>
      <c r="TWO367" s="320"/>
      <c r="TWP367" s="320"/>
      <c r="TWQ367" s="320"/>
      <c r="TWR367" s="320"/>
      <c r="TWS367" s="320"/>
      <c r="TWT367" s="320"/>
      <c r="TWU367" s="320"/>
      <c r="TWV367" s="320"/>
      <c r="TWW367" s="320"/>
      <c r="TWX367" s="320"/>
      <c r="TWY367" s="320"/>
      <c r="TWZ367" s="320"/>
      <c r="TXA367" s="320"/>
      <c r="TXB367" s="320"/>
      <c r="TXC367" s="320"/>
      <c r="TXD367" s="320"/>
      <c r="TXE367" s="320"/>
      <c r="TXF367" s="320"/>
      <c r="TXG367" s="320"/>
      <c r="TXH367" s="320"/>
      <c r="TXI367" s="320"/>
      <c r="TXJ367" s="320"/>
      <c r="TXK367" s="320"/>
      <c r="TXL367" s="320"/>
      <c r="TXM367" s="320"/>
      <c r="TXN367" s="320"/>
      <c r="TXO367" s="320"/>
      <c r="TXP367" s="320"/>
      <c r="TXQ367" s="320"/>
      <c r="TXR367" s="320"/>
      <c r="TXS367" s="320"/>
      <c r="TXT367" s="320"/>
      <c r="TXU367" s="320"/>
      <c r="TXV367" s="320"/>
      <c r="TXW367" s="320"/>
      <c r="TXX367" s="320"/>
      <c r="TXY367" s="320"/>
      <c r="TXZ367" s="320"/>
      <c r="TYA367" s="320"/>
      <c r="TYB367" s="320"/>
      <c r="TYC367" s="320"/>
      <c r="TYD367" s="320"/>
      <c r="TYE367" s="320"/>
      <c r="TYF367" s="320"/>
      <c r="TYG367" s="320"/>
      <c r="TYH367" s="320"/>
      <c r="TYI367" s="320"/>
      <c r="TYJ367" s="320"/>
      <c r="TYK367" s="320"/>
      <c r="TYL367" s="320"/>
      <c r="TYM367" s="320"/>
      <c r="TYN367" s="320"/>
      <c r="TYO367" s="320"/>
      <c r="TYP367" s="320"/>
      <c r="TYQ367" s="320"/>
      <c r="TYR367" s="320"/>
      <c r="TYS367" s="320"/>
      <c r="TYT367" s="320"/>
      <c r="TYU367" s="320"/>
      <c r="TYV367" s="320"/>
      <c r="TYW367" s="320"/>
      <c r="TYX367" s="320"/>
      <c r="TYY367" s="320"/>
      <c r="TYZ367" s="320"/>
      <c r="TZA367" s="320"/>
      <c r="TZB367" s="320"/>
      <c r="TZC367" s="320"/>
      <c r="TZD367" s="320"/>
      <c r="TZE367" s="320"/>
      <c r="TZF367" s="320"/>
      <c r="TZG367" s="320"/>
      <c r="TZH367" s="320"/>
      <c r="TZI367" s="320"/>
      <c r="TZJ367" s="320"/>
      <c r="TZK367" s="320"/>
      <c r="TZL367" s="320"/>
      <c r="TZM367" s="320"/>
      <c r="TZN367" s="320"/>
      <c r="TZO367" s="320"/>
      <c r="TZP367" s="320"/>
      <c r="TZQ367" s="320"/>
      <c r="TZR367" s="320"/>
      <c r="TZS367" s="320"/>
      <c r="TZT367" s="320"/>
      <c r="TZU367" s="320"/>
      <c r="TZV367" s="320"/>
      <c r="TZW367" s="320"/>
      <c r="TZX367" s="320"/>
      <c r="TZY367" s="320"/>
      <c r="TZZ367" s="320"/>
      <c r="UAA367" s="320"/>
      <c r="UAB367" s="320"/>
      <c r="UAC367" s="320"/>
      <c r="UAD367" s="320"/>
      <c r="UAE367" s="320"/>
      <c r="UAF367" s="320"/>
      <c r="UAG367" s="320"/>
      <c r="UAH367" s="320"/>
      <c r="UAI367" s="320"/>
      <c r="UAJ367" s="320"/>
      <c r="UAK367" s="320"/>
      <c r="UAL367" s="320"/>
      <c r="UAM367" s="320"/>
      <c r="UAN367" s="320"/>
      <c r="UAO367" s="320"/>
      <c r="UAP367" s="320"/>
      <c r="UAQ367" s="320"/>
      <c r="UAR367" s="320"/>
      <c r="UAS367" s="320"/>
      <c r="UAT367" s="320"/>
      <c r="UAU367" s="320"/>
      <c r="UAV367" s="320"/>
      <c r="UAW367" s="320"/>
      <c r="UAX367" s="320"/>
      <c r="UAY367" s="320"/>
      <c r="UAZ367" s="320"/>
      <c r="UBA367" s="320"/>
      <c r="UBB367" s="320"/>
      <c r="UBC367" s="320"/>
      <c r="UBD367" s="320"/>
      <c r="UBE367" s="320"/>
      <c r="UBF367" s="320"/>
      <c r="UBG367" s="320"/>
      <c r="UBH367" s="320"/>
      <c r="UBI367" s="320"/>
      <c r="UBJ367" s="320"/>
      <c r="UBK367" s="320"/>
      <c r="UBL367" s="320"/>
      <c r="UBM367" s="320"/>
      <c r="UBN367" s="320"/>
      <c r="UBO367" s="320"/>
      <c r="UBP367" s="320"/>
      <c r="UBQ367" s="320"/>
      <c r="UBR367" s="320"/>
      <c r="UBS367" s="320"/>
      <c r="UBT367" s="320"/>
      <c r="UBU367" s="320"/>
      <c r="UBV367" s="320"/>
      <c r="UBW367" s="320"/>
      <c r="UBX367" s="320"/>
      <c r="UBY367" s="320"/>
      <c r="UBZ367" s="320"/>
      <c r="UCA367" s="320"/>
      <c r="UCB367" s="320"/>
      <c r="UCC367" s="320"/>
      <c r="UCD367" s="320"/>
      <c r="UCE367" s="320"/>
      <c r="UCF367" s="320"/>
      <c r="UCG367" s="320"/>
      <c r="UCH367" s="320"/>
      <c r="UCI367" s="320"/>
      <c r="UCJ367" s="320"/>
      <c r="UCK367" s="320"/>
      <c r="UCL367" s="320"/>
      <c r="UCM367" s="320"/>
      <c r="UCN367" s="320"/>
      <c r="UCO367" s="320"/>
      <c r="UCP367" s="320"/>
      <c r="UCQ367" s="320"/>
      <c r="UCR367" s="320"/>
      <c r="UCS367" s="320"/>
      <c r="UCT367" s="320"/>
      <c r="UCU367" s="320"/>
      <c r="UCV367" s="320"/>
      <c r="UCW367" s="320"/>
      <c r="UCX367" s="320"/>
      <c r="UCY367" s="320"/>
      <c r="UCZ367" s="320"/>
      <c r="UDA367" s="320"/>
      <c r="UDB367" s="320"/>
      <c r="UDC367" s="320"/>
      <c r="UDD367" s="320"/>
      <c r="UDE367" s="320"/>
      <c r="UDF367" s="320"/>
      <c r="UDG367" s="320"/>
      <c r="UDH367" s="320"/>
      <c r="UDI367" s="320"/>
      <c r="UDJ367" s="320"/>
      <c r="UDK367" s="320"/>
      <c r="UDL367" s="320"/>
      <c r="UDM367" s="320"/>
      <c r="UDN367" s="320"/>
      <c r="UDO367" s="320"/>
      <c r="UDP367" s="320"/>
      <c r="UDQ367" s="320"/>
      <c r="UDR367" s="320"/>
      <c r="UDS367" s="320"/>
      <c r="UDT367" s="320"/>
      <c r="UDU367" s="320"/>
      <c r="UDV367" s="320"/>
      <c r="UDW367" s="320"/>
      <c r="UDX367" s="320"/>
      <c r="UDY367" s="320"/>
      <c r="UDZ367" s="320"/>
      <c r="UEA367" s="320"/>
      <c r="UEB367" s="320"/>
      <c r="UEC367" s="320"/>
      <c r="UED367" s="320"/>
      <c r="UEE367" s="320"/>
      <c r="UEF367" s="320"/>
      <c r="UEG367" s="320"/>
      <c r="UEH367" s="320"/>
      <c r="UEI367" s="320"/>
      <c r="UEJ367" s="320"/>
      <c r="UEK367" s="320"/>
      <c r="UEL367" s="320"/>
      <c r="UEM367" s="320"/>
      <c r="UEN367" s="320"/>
      <c r="UEO367" s="320"/>
      <c r="UEP367" s="320"/>
      <c r="UEQ367" s="320"/>
      <c r="UER367" s="320"/>
      <c r="UES367" s="320"/>
      <c r="UET367" s="320"/>
      <c r="UEU367" s="320"/>
      <c r="UEV367" s="320"/>
      <c r="UEW367" s="320"/>
      <c r="UEX367" s="320"/>
      <c r="UEY367" s="320"/>
      <c r="UEZ367" s="320"/>
      <c r="UFA367" s="320"/>
      <c r="UFB367" s="320"/>
      <c r="UFC367" s="320"/>
      <c r="UFD367" s="320"/>
      <c r="UFE367" s="320"/>
      <c r="UFF367" s="320"/>
      <c r="UFG367" s="320"/>
      <c r="UFH367" s="320"/>
      <c r="UFI367" s="320"/>
      <c r="UFJ367" s="320"/>
      <c r="UFK367" s="320"/>
      <c r="UFL367" s="320"/>
      <c r="UFM367" s="320"/>
      <c r="UFN367" s="320"/>
      <c r="UFO367" s="320"/>
      <c r="UFP367" s="320"/>
      <c r="UFQ367" s="320"/>
      <c r="UFR367" s="320"/>
      <c r="UFS367" s="320"/>
      <c r="UFT367" s="320"/>
      <c r="UFU367" s="320"/>
      <c r="UFV367" s="320"/>
      <c r="UFW367" s="320"/>
      <c r="UFX367" s="320"/>
      <c r="UFY367" s="320"/>
      <c r="UFZ367" s="320"/>
      <c r="UGA367" s="320"/>
      <c r="UGB367" s="320"/>
      <c r="UGC367" s="320"/>
      <c r="UGD367" s="320"/>
      <c r="UGE367" s="320"/>
      <c r="UGF367" s="320"/>
      <c r="UGG367" s="320"/>
      <c r="UGH367" s="320"/>
      <c r="UGI367" s="320"/>
      <c r="UGJ367" s="320"/>
      <c r="UGK367" s="320"/>
      <c r="UGL367" s="320"/>
      <c r="UGM367" s="320"/>
      <c r="UGN367" s="320"/>
      <c r="UGO367" s="320"/>
      <c r="UGP367" s="320"/>
      <c r="UGQ367" s="320"/>
      <c r="UGR367" s="320"/>
      <c r="UGS367" s="320"/>
      <c r="UGT367" s="320"/>
      <c r="UGU367" s="320"/>
      <c r="UGV367" s="320"/>
      <c r="UGW367" s="320"/>
      <c r="UGX367" s="320"/>
      <c r="UGY367" s="320"/>
      <c r="UGZ367" s="320"/>
      <c r="UHA367" s="320"/>
      <c r="UHB367" s="320"/>
      <c r="UHC367" s="320"/>
      <c r="UHD367" s="320"/>
      <c r="UHE367" s="320"/>
      <c r="UHF367" s="320"/>
      <c r="UHG367" s="320"/>
      <c r="UHH367" s="320"/>
      <c r="UHI367" s="320"/>
      <c r="UHJ367" s="320"/>
      <c r="UHK367" s="320"/>
      <c r="UHL367" s="320"/>
      <c r="UHM367" s="320"/>
      <c r="UHN367" s="320"/>
      <c r="UHO367" s="320"/>
      <c r="UHP367" s="320"/>
      <c r="UHQ367" s="320"/>
      <c r="UHR367" s="320"/>
      <c r="UHS367" s="320"/>
      <c r="UHT367" s="320"/>
      <c r="UHU367" s="320"/>
      <c r="UHV367" s="320"/>
      <c r="UHW367" s="320"/>
      <c r="UHX367" s="320"/>
      <c r="UHY367" s="320"/>
      <c r="UHZ367" s="320"/>
      <c r="UIA367" s="320"/>
      <c r="UIB367" s="320"/>
      <c r="UIC367" s="320"/>
      <c r="UID367" s="320"/>
      <c r="UIE367" s="320"/>
      <c r="UIF367" s="320"/>
      <c r="UIG367" s="320"/>
      <c r="UIH367" s="320"/>
      <c r="UII367" s="320"/>
      <c r="UIJ367" s="320"/>
      <c r="UIK367" s="320"/>
      <c r="UIL367" s="320"/>
      <c r="UIM367" s="320"/>
      <c r="UIN367" s="320"/>
      <c r="UIO367" s="320"/>
      <c r="UIP367" s="320"/>
      <c r="UIQ367" s="320"/>
      <c r="UIR367" s="320"/>
      <c r="UIS367" s="320"/>
      <c r="UIT367" s="320"/>
      <c r="UIU367" s="320"/>
      <c r="UIV367" s="320"/>
      <c r="UIW367" s="320"/>
      <c r="UIX367" s="320"/>
      <c r="UIY367" s="320"/>
      <c r="UIZ367" s="320"/>
      <c r="UJA367" s="320"/>
      <c r="UJB367" s="320"/>
      <c r="UJC367" s="320"/>
      <c r="UJD367" s="320"/>
      <c r="UJE367" s="320"/>
      <c r="UJF367" s="320"/>
      <c r="UJG367" s="320"/>
      <c r="UJH367" s="320"/>
      <c r="UJI367" s="320"/>
      <c r="UJJ367" s="320"/>
      <c r="UJK367" s="320"/>
      <c r="UJL367" s="320"/>
      <c r="UJM367" s="320"/>
      <c r="UJN367" s="320"/>
      <c r="UJO367" s="320"/>
      <c r="UJP367" s="320"/>
      <c r="UJQ367" s="320"/>
      <c r="UJR367" s="320"/>
      <c r="UJS367" s="320"/>
      <c r="UJT367" s="320"/>
      <c r="UJU367" s="320"/>
      <c r="UJV367" s="320"/>
      <c r="UJW367" s="320"/>
      <c r="UJX367" s="320"/>
      <c r="UJY367" s="320"/>
      <c r="UJZ367" s="320"/>
      <c r="UKA367" s="320"/>
      <c r="UKB367" s="320"/>
      <c r="UKC367" s="320"/>
      <c r="UKD367" s="320"/>
      <c r="UKE367" s="320"/>
      <c r="UKF367" s="320"/>
      <c r="UKG367" s="320"/>
      <c r="UKH367" s="320"/>
      <c r="UKI367" s="320"/>
      <c r="UKJ367" s="320"/>
      <c r="UKK367" s="320"/>
      <c r="UKL367" s="320"/>
      <c r="UKM367" s="320"/>
      <c r="UKN367" s="320"/>
      <c r="UKO367" s="320"/>
      <c r="UKP367" s="320"/>
      <c r="UKQ367" s="320"/>
      <c r="UKR367" s="320"/>
      <c r="UKS367" s="320"/>
      <c r="UKT367" s="320"/>
      <c r="UKU367" s="320"/>
      <c r="UKV367" s="320"/>
      <c r="UKW367" s="320"/>
      <c r="UKX367" s="320"/>
      <c r="UKY367" s="320"/>
      <c r="UKZ367" s="320"/>
      <c r="ULA367" s="320"/>
      <c r="ULB367" s="320"/>
      <c r="ULC367" s="320"/>
      <c r="ULD367" s="320"/>
      <c r="ULE367" s="320"/>
      <c r="ULF367" s="320"/>
      <c r="ULG367" s="320"/>
      <c r="ULH367" s="320"/>
      <c r="ULI367" s="320"/>
      <c r="ULJ367" s="320"/>
      <c r="ULK367" s="320"/>
      <c r="ULL367" s="320"/>
      <c r="ULM367" s="320"/>
      <c r="ULN367" s="320"/>
      <c r="ULO367" s="320"/>
      <c r="ULP367" s="320"/>
      <c r="ULQ367" s="320"/>
      <c r="ULR367" s="320"/>
      <c r="ULS367" s="320"/>
      <c r="ULT367" s="320"/>
      <c r="ULU367" s="320"/>
      <c r="ULV367" s="320"/>
      <c r="ULW367" s="320"/>
      <c r="ULX367" s="320"/>
      <c r="ULY367" s="320"/>
      <c r="ULZ367" s="320"/>
      <c r="UMA367" s="320"/>
      <c r="UMB367" s="320"/>
      <c r="UMC367" s="320"/>
      <c r="UMD367" s="320"/>
      <c r="UME367" s="320"/>
      <c r="UMF367" s="320"/>
      <c r="UMG367" s="320"/>
      <c r="UMH367" s="320"/>
      <c r="UMI367" s="320"/>
      <c r="UMJ367" s="320"/>
      <c r="UMK367" s="320"/>
      <c r="UML367" s="320"/>
      <c r="UMM367" s="320"/>
      <c r="UMN367" s="320"/>
      <c r="UMO367" s="320"/>
      <c r="UMP367" s="320"/>
      <c r="UMQ367" s="320"/>
      <c r="UMR367" s="320"/>
      <c r="UMS367" s="320"/>
      <c r="UMT367" s="320"/>
      <c r="UMU367" s="320"/>
      <c r="UMV367" s="320"/>
      <c r="UMW367" s="320"/>
      <c r="UMX367" s="320"/>
      <c r="UMY367" s="320"/>
      <c r="UMZ367" s="320"/>
      <c r="UNA367" s="320"/>
      <c r="UNB367" s="320"/>
      <c r="UNC367" s="320"/>
      <c r="UND367" s="320"/>
      <c r="UNE367" s="320"/>
      <c r="UNF367" s="320"/>
      <c r="UNG367" s="320"/>
      <c r="UNH367" s="320"/>
      <c r="UNI367" s="320"/>
      <c r="UNJ367" s="320"/>
      <c r="UNK367" s="320"/>
      <c r="UNL367" s="320"/>
      <c r="UNM367" s="320"/>
      <c r="UNN367" s="320"/>
      <c r="UNO367" s="320"/>
      <c r="UNP367" s="320"/>
      <c r="UNQ367" s="320"/>
      <c r="UNR367" s="320"/>
      <c r="UNS367" s="320"/>
      <c r="UNT367" s="320"/>
      <c r="UNU367" s="320"/>
      <c r="UNV367" s="320"/>
      <c r="UNW367" s="320"/>
      <c r="UNX367" s="320"/>
      <c r="UNY367" s="320"/>
      <c r="UNZ367" s="320"/>
      <c r="UOA367" s="320"/>
      <c r="UOB367" s="320"/>
      <c r="UOC367" s="320"/>
      <c r="UOD367" s="320"/>
      <c r="UOE367" s="320"/>
      <c r="UOF367" s="320"/>
      <c r="UOG367" s="320"/>
      <c r="UOH367" s="320"/>
      <c r="UOI367" s="320"/>
      <c r="UOJ367" s="320"/>
      <c r="UOK367" s="320"/>
      <c r="UOL367" s="320"/>
      <c r="UOM367" s="320"/>
      <c r="UON367" s="320"/>
      <c r="UOO367" s="320"/>
      <c r="UOP367" s="320"/>
      <c r="UOQ367" s="320"/>
      <c r="UOR367" s="320"/>
      <c r="UOS367" s="320"/>
      <c r="UOT367" s="320"/>
      <c r="UOU367" s="320"/>
      <c r="UOV367" s="320"/>
      <c r="UOW367" s="320"/>
      <c r="UOX367" s="320"/>
      <c r="UOY367" s="320"/>
      <c r="UOZ367" s="320"/>
      <c r="UPA367" s="320"/>
      <c r="UPB367" s="320"/>
      <c r="UPC367" s="320"/>
      <c r="UPD367" s="320"/>
      <c r="UPE367" s="320"/>
      <c r="UPF367" s="320"/>
      <c r="UPG367" s="320"/>
      <c r="UPH367" s="320"/>
      <c r="UPI367" s="320"/>
      <c r="UPJ367" s="320"/>
      <c r="UPK367" s="320"/>
      <c r="UPL367" s="320"/>
      <c r="UPM367" s="320"/>
      <c r="UPN367" s="320"/>
      <c r="UPO367" s="320"/>
      <c r="UPP367" s="320"/>
      <c r="UPQ367" s="320"/>
      <c r="UPR367" s="320"/>
      <c r="UPS367" s="320"/>
      <c r="UPT367" s="320"/>
      <c r="UPU367" s="320"/>
      <c r="UPV367" s="320"/>
      <c r="UPW367" s="320"/>
      <c r="UPX367" s="320"/>
      <c r="UPY367" s="320"/>
      <c r="UPZ367" s="320"/>
      <c r="UQA367" s="320"/>
      <c r="UQB367" s="320"/>
      <c r="UQC367" s="320"/>
      <c r="UQD367" s="320"/>
      <c r="UQE367" s="320"/>
      <c r="UQF367" s="320"/>
      <c r="UQG367" s="320"/>
      <c r="UQH367" s="320"/>
      <c r="UQI367" s="320"/>
      <c r="UQJ367" s="320"/>
      <c r="UQK367" s="320"/>
      <c r="UQL367" s="320"/>
      <c r="UQM367" s="320"/>
      <c r="UQN367" s="320"/>
      <c r="UQO367" s="320"/>
      <c r="UQP367" s="320"/>
      <c r="UQQ367" s="320"/>
      <c r="UQR367" s="320"/>
      <c r="UQS367" s="320"/>
      <c r="UQT367" s="320"/>
      <c r="UQU367" s="320"/>
      <c r="UQV367" s="320"/>
      <c r="UQW367" s="320"/>
      <c r="UQX367" s="320"/>
      <c r="UQY367" s="320"/>
      <c r="UQZ367" s="320"/>
      <c r="URA367" s="320"/>
      <c r="URB367" s="320"/>
      <c r="URC367" s="320"/>
      <c r="URD367" s="320"/>
      <c r="URE367" s="320"/>
      <c r="URF367" s="320"/>
      <c r="URG367" s="320"/>
      <c r="URH367" s="320"/>
      <c r="URI367" s="320"/>
      <c r="URJ367" s="320"/>
      <c r="URK367" s="320"/>
      <c r="URL367" s="320"/>
      <c r="URM367" s="320"/>
      <c r="URN367" s="320"/>
      <c r="URO367" s="320"/>
      <c r="URP367" s="320"/>
      <c r="URQ367" s="320"/>
      <c r="URR367" s="320"/>
      <c r="URS367" s="320"/>
      <c r="URT367" s="320"/>
      <c r="URU367" s="320"/>
      <c r="URV367" s="320"/>
      <c r="URW367" s="320"/>
      <c r="URX367" s="320"/>
      <c r="URY367" s="320"/>
      <c r="URZ367" s="320"/>
      <c r="USA367" s="320"/>
      <c r="USB367" s="320"/>
      <c r="USC367" s="320"/>
      <c r="USD367" s="320"/>
      <c r="USE367" s="320"/>
      <c r="USF367" s="320"/>
      <c r="USG367" s="320"/>
      <c r="USH367" s="320"/>
      <c r="USI367" s="320"/>
      <c r="USJ367" s="320"/>
      <c r="USK367" s="320"/>
      <c r="USL367" s="320"/>
      <c r="USM367" s="320"/>
      <c r="USN367" s="320"/>
      <c r="USO367" s="320"/>
      <c r="USP367" s="320"/>
      <c r="USQ367" s="320"/>
      <c r="USR367" s="320"/>
      <c r="USS367" s="320"/>
      <c r="UST367" s="320"/>
      <c r="USU367" s="320"/>
      <c r="USV367" s="320"/>
      <c r="USW367" s="320"/>
      <c r="USX367" s="320"/>
      <c r="USY367" s="320"/>
      <c r="USZ367" s="320"/>
      <c r="UTA367" s="320"/>
      <c r="UTB367" s="320"/>
      <c r="UTC367" s="320"/>
      <c r="UTD367" s="320"/>
      <c r="UTE367" s="320"/>
      <c r="UTF367" s="320"/>
      <c r="UTG367" s="320"/>
      <c r="UTH367" s="320"/>
      <c r="UTI367" s="320"/>
      <c r="UTJ367" s="320"/>
      <c r="UTK367" s="320"/>
      <c r="UTL367" s="320"/>
      <c r="UTM367" s="320"/>
      <c r="UTN367" s="320"/>
      <c r="UTO367" s="320"/>
      <c r="UTP367" s="320"/>
      <c r="UTQ367" s="320"/>
      <c r="UTR367" s="320"/>
      <c r="UTS367" s="320"/>
      <c r="UTT367" s="320"/>
      <c r="UTU367" s="320"/>
      <c r="UTV367" s="320"/>
      <c r="UTW367" s="320"/>
      <c r="UTX367" s="320"/>
      <c r="UTY367" s="320"/>
      <c r="UTZ367" s="320"/>
      <c r="UUA367" s="320"/>
      <c r="UUB367" s="320"/>
      <c r="UUC367" s="320"/>
      <c r="UUD367" s="320"/>
      <c r="UUE367" s="320"/>
      <c r="UUF367" s="320"/>
      <c r="UUG367" s="320"/>
      <c r="UUH367" s="320"/>
      <c r="UUI367" s="320"/>
      <c r="UUJ367" s="320"/>
      <c r="UUK367" s="320"/>
      <c r="UUL367" s="320"/>
      <c r="UUM367" s="320"/>
      <c r="UUN367" s="320"/>
      <c r="UUO367" s="320"/>
      <c r="UUP367" s="320"/>
      <c r="UUQ367" s="320"/>
      <c r="UUR367" s="320"/>
      <c r="UUS367" s="320"/>
      <c r="UUT367" s="320"/>
      <c r="UUU367" s="320"/>
      <c r="UUV367" s="320"/>
      <c r="UUW367" s="320"/>
      <c r="UUX367" s="320"/>
      <c r="UUY367" s="320"/>
      <c r="UUZ367" s="320"/>
      <c r="UVA367" s="320"/>
      <c r="UVB367" s="320"/>
      <c r="UVC367" s="320"/>
      <c r="UVD367" s="320"/>
      <c r="UVE367" s="320"/>
      <c r="UVF367" s="320"/>
      <c r="UVG367" s="320"/>
      <c r="UVH367" s="320"/>
      <c r="UVI367" s="320"/>
      <c r="UVJ367" s="320"/>
      <c r="UVK367" s="320"/>
      <c r="UVL367" s="320"/>
      <c r="UVM367" s="320"/>
      <c r="UVN367" s="320"/>
      <c r="UVO367" s="320"/>
      <c r="UVP367" s="320"/>
      <c r="UVQ367" s="320"/>
      <c r="UVR367" s="320"/>
      <c r="UVS367" s="320"/>
      <c r="UVT367" s="320"/>
      <c r="UVU367" s="320"/>
      <c r="UVV367" s="320"/>
      <c r="UVW367" s="320"/>
      <c r="UVX367" s="320"/>
      <c r="UVY367" s="320"/>
      <c r="UVZ367" s="320"/>
      <c r="UWA367" s="320"/>
      <c r="UWB367" s="320"/>
      <c r="UWC367" s="320"/>
      <c r="UWD367" s="320"/>
      <c r="UWE367" s="320"/>
      <c r="UWF367" s="320"/>
      <c r="UWG367" s="320"/>
      <c r="UWH367" s="320"/>
      <c r="UWI367" s="320"/>
      <c r="UWJ367" s="320"/>
      <c r="UWK367" s="320"/>
      <c r="UWL367" s="320"/>
      <c r="UWM367" s="320"/>
      <c r="UWN367" s="320"/>
      <c r="UWO367" s="320"/>
      <c r="UWP367" s="320"/>
      <c r="UWQ367" s="320"/>
      <c r="UWR367" s="320"/>
      <c r="UWS367" s="320"/>
      <c r="UWT367" s="320"/>
      <c r="UWU367" s="320"/>
      <c r="UWV367" s="320"/>
      <c r="UWW367" s="320"/>
      <c r="UWX367" s="320"/>
      <c r="UWY367" s="320"/>
      <c r="UWZ367" s="320"/>
      <c r="UXA367" s="320"/>
      <c r="UXB367" s="320"/>
      <c r="UXC367" s="320"/>
      <c r="UXD367" s="320"/>
      <c r="UXE367" s="320"/>
      <c r="UXF367" s="320"/>
      <c r="UXG367" s="320"/>
      <c r="UXH367" s="320"/>
      <c r="UXI367" s="320"/>
      <c r="UXJ367" s="320"/>
      <c r="UXK367" s="320"/>
      <c r="UXL367" s="320"/>
      <c r="UXM367" s="320"/>
      <c r="UXN367" s="320"/>
      <c r="UXO367" s="320"/>
      <c r="UXP367" s="320"/>
      <c r="UXQ367" s="320"/>
      <c r="UXR367" s="320"/>
      <c r="UXS367" s="320"/>
      <c r="UXT367" s="320"/>
      <c r="UXU367" s="320"/>
      <c r="UXV367" s="320"/>
      <c r="UXW367" s="320"/>
      <c r="UXX367" s="320"/>
      <c r="UXY367" s="320"/>
      <c r="UXZ367" s="320"/>
      <c r="UYA367" s="320"/>
      <c r="UYB367" s="320"/>
      <c r="UYC367" s="320"/>
      <c r="UYD367" s="320"/>
      <c r="UYE367" s="320"/>
      <c r="UYF367" s="320"/>
      <c r="UYG367" s="320"/>
      <c r="UYH367" s="320"/>
      <c r="UYI367" s="320"/>
      <c r="UYJ367" s="320"/>
      <c r="UYK367" s="320"/>
      <c r="UYL367" s="320"/>
      <c r="UYM367" s="320"/>
      <c r="UYN367" s="320"/>
      <c r="UYO367" s="320"/>
      <c r="UYP367" s="320"/>
      <c r="UYQ367" s="320"/>
      <c r="UYR367" s="320"/>
      <c r="UYS367" s="320"/>
      <c r="UYT367" s="320"/>
      <c r="UYU367" s="320"/>
      <c r="UYV367" s="320"/>
      <c r="UYW367" s="320"/>
      <c r="UYX367" s="320"/>
      <c r="UYY367" s="320"/>
      <c r="UYZ367" s="320"/>
      <c r="UZA367" s="320"/>
      <c r="UZB367" s="320"/>
      <c r="UZC367" s="320"/>
      <c r="UZD367" s="320"/>
      <c r="UZE367" s="320"/>
      <c r="UZF367" s="320"/>
      <c r="UZG367" s="320"/>
      <c r="UZH367" s="320"/>
      <c r="UZI367" s="320"/>
      <c r="UZJ367" s="320"/>
      <c r="UZK367" s="320"/>
      <c r="UZL367" s="320"/>
      <c r="UZM367" s="320"/>
      <c r="UZN367" s="320"/>
      <c r="UZO367" s="320"/>
      <c r="UZP367" s="320"/>
      <c r="UZQ367" s="320"/>
      <c r="UZR367" s="320"/>
      <c r="UZS367" s="320"/>
      <c r="UZT367" s="320"/>
      <c r="UZU367" s="320"/>
      <c r="UZV367" s="320"/>
      <c r="UZW367" s="320"/>
      <c r="UZX367" s="320"/>
      <c r="UZY367" s="320"/>
      <c r="UZZ367" s="320"/>
      <c r="VAA367" s="320"/>
      <c r="VAB367" s="320"/>
      <c r="VAC367" s="320"/>
      <c r="VAD367" s="320"/>
      <c r="VAE367" s="320"/>
      <c r="VAF367" s="320"/>
      <c r="VAG367" s="320"/>
      <c r="VAH367" s="320"/>
      <c r="VAI367" s="320"/>
      <c r="VAJ367" s="320"/>
      <c r="VAK367" s="320"/>
      <c r="VAL367" s="320"/>
      <c r="VAM367" s="320"/>
      <c r="VAN367" s="320"/>
      <c r="VAO367" s="320"/>
      <c r="VAP367" s="320"/>
      <c r="VAQ367" s="320"/>
      <c r="VAR367" s="320"/>
      <c r="VAS367" s="320"/>
      <c r="VAT367" s="320"/>
      <c r="VAU367" s="320"/>
      <c r="VAV367" s="320"/>
      <c r="VAW367" s="320"/>
      <c r="VAX367" s="320"/>
      <c r="VAY367" s="320"/>
      <c r="VAZ367" s="320"/>
      <c r="VBA367" s="320"/>
      <c r="VBB367" s="320"/>
      <c r="VBC367" s="320"/>
      <c r="VBD367" s="320"/>
      <c r="VBE367" s="320"/>
      <c r="VBF367" s="320"/>
      <c r="VBG367" s="320"/>
      <c r="VBH367" s="320"/>
      <c r="VBI367" s="320"/>
      <c r="VBJ367" s="320"/>
      <c r="VBK367" s="320"/>
      <c r="VBL367" s="320"/>
      <c r="VBM367" s="320"/>
      <c r="VBN367" s="320"/>
      <c r="VBO367" s="320"/>
      <c r="VBP367" s="320"/>
      <c r="VBQ367" s="320"/>
      <c r="VBR367" s="320"/>
      <c r="VBS367" s="320"/>
      <c r="VBT367" s="320"/>
      <c r="VBU367" s="320"/>
      <c r="VBV367" s="320"/>
      <c r="VBW367" s="320"/>
      <c r="VBX367" s="320"/>
      <c r="VBY367" s="320"/>
      <c r="VBZ367" s="320"/>
      <c r="VCA367" s="320"/>
      <c r="VCB367" s="320"/>
      <c r="VCC367" s="320"/>
      <c r="VCD367" s="320"/>
      <c r="VCE367" s="320"/>
      <c r="VCF367" s="320"/>
      <c r="VCG367" s="320"/>
      <c r="VCH367" s="320"/>
      <c r="VCI367" s="320"/>
      <c r="VCJ367" s="320"/>
      <c r="VCK367" s="320"/>
      <c r="VCL367" s="320"/>
      <c r="VCM367" s="320"/>
      <c r="VCN367" s="320"/>
      <c r="VCO367" s="320"/>
      <c r="VCP367" s="320"/>
      <c r="VCQ367" s="320"/>
      <c r="VCR367" s="320"/>
      <c r="VCS367" s="320"/>
      <c r="VCT367" s="320"/>
      <c r="VCU367" s="320"/>
      <c r="VCV367" s="320"/>
      <c r="VCW367" s="320"/>
      <c r="VCX367" s="320"/>
      <c r="VCY367" s="320"/>
      <c r="VCZ367" s="320"/>
      <c r="VDA367" s="320"/>
      <c r="VDB367" s="320"/>
      <c r="VDC367" s="320"/>
      <c r="VDD367" s="320"/>
      <c r="VDE367" s="320"/>
      <c r="VDF367" s="320"/>
      <c r="VDG367" s="320"/>
      <c r="VDH367" s="320"/>
      <c r="VDI367" s="320"/>
      <c r="VDJ367" s="320"/>
      <c r="VDK367" s="320"/>
      <c r="VDL367" s="320"/>
      <c r="VDM367" s="320"/>
      <c r="VDN367" s="320"/>
      <c r="VDO367" s="320"/>
      <c r="VDP367" s="320"/>
      <c r="VDQ367" s="320"/>
      <c r="VDR367" s="320"/>
      <c r="VDS367" s="320"/>
      <c r="VDT367" s="320"/>
      <c r="VDU367" s="320"/>
      <c r="VDV367" s="320"/>
      <c r="VDW367" s="320"/>
      <c r="VDX367" s="320"/>
      <c r="VDY367" s="320"/>
      <c r="VDZ367" s="320"/>
      <c r="VEA367" s="320"/>
      <c r="VEB367" s="320"/>
      <c r="VEC367" s="320"/>
      <c r="VED367" s="320"/>
      <c r="VEE367" s="320"/>
      <c r="VEF367" s="320"/>
      <c r="VEG367" s="320"/>
      <c r="VEH367" s="320"/>
      <c r="VEI367" s="320"/>
      <c r="VEJ367" s="320"/>
      <c r="VEK367" s="320"/>
      <c r="VEL367" s="320"/>
      <c r="VEM367" s="320"/>
      <c r="VEN367" s="320"/>
      <c r="VEO367" s="320"/>
      <c r="VEP367" s="320"/>
      <c r="VEQ367" s="320"/>
      <c r="VER367" s="320"/>
      <c r="VES367" s="320"/>
      <c r="VET367" s="320"/>
      <c r="VEU367" s="320"/>
      <c r="VEV367" s="320"/>
      <c r="VEW367" s="320"/>
      <c r="VEX367" s="320"/>
      <c r="VEY367" s="320"/>
      <c r="VEZ367" s="320"/>
      <c r="VFA367" s="320"/>
      <c r="VFB367" s="320"/>
      <c r="VFC367" s="320"/>
      <c r="VFD367" s="320"/>
      <c r="VFE367" s="320"/>
      <c r="VFF367" s="320"/>
      <c r="VFG367" s="320"/>
      <c r="VFH367" s="320"/>
      <c r="VFI367" s="320"/>
      <c r="VFJ367" s="320"/>
      <c r="VFK367" s="320"/>
      <c r="VFL367" s="320"/>
      <c r="VFM367" s="320"/>
      <c r="VFN367" s="320"/>
      <c r="VFO367" s="320"/>
      <c r="VFP367" s="320"/>
      <c r="VFQ367" s="320"/>
      <c r="VFR367" s="320"/>
      <c r="VFS367" s="320"/>
      <c r="VFT367" s="320"/>
      <c r="VFU367" s="320"/>
      <c r="VFV367" s="320"/>
      <c r="VFW367" s="320"/>
      <c r="VFX367" s="320"/>
      <c r="VFY367" s="320"/>
      <c r="VFZ367" s="320"/>
      <c r="VGA367" s="320"/>
      <c r="VGB367" s="320"/>
      <c r="VGC367" s="320"/>
      <c r="VGD367" s="320"/>
      <c r="VGE367" s="320"/>
      <c r="VGF367" s="320"/>
      <c r="VGG367" s="320"/>
      <c r="VGH367" s="320"/>
      <c r="VGI367" s="320"/>
      <c r="VGJ367" s="320"/>
      <c r="VGK367" s="320"/>
      <c r="VGL367" s="320"/>
      <c r="VGM367" s="320"/>
      <c r="VGN367" s="320"/>
      <c r="VGO367" s="320"/>
      <c r="VGP367" s="320"/>
      <c r="VGQ367" s="320"/>
      <c r="VGR367" s="320"/>
      <c r="VGS367" s="320"/>
      <c r="VGT367" s="320"/>
      <c r="VGU367" s="320"/>
      <c r="VGV367" s="320"/>
      <c r="VGW367" s="320"/>
      <c r="VGX367" s="320"/>
      <c r="VGY367" s="320"/>
      <c r="VGZ367" s="320"/>
      <c r="VHA367" s="320"/>
      <c r="VHB367" s="320"/>
      <c r="VHC367" s="320"/>
      <c r="VHD367" s="320"/>
      <c r="VHE367" s="320"/>
      <c r="VHF367" s="320"/>
      <c r="VHG367" s="320"/>
      <c r="VHH367" s="320"/>
      <c r="VHI367" s="320"/>
      <c r="VHJ367" s="320"/>
      <c r="VHK367" s="320"/>
      <c r="VHL367" s="320"/>
      <c r="VHM367" s="320"/>
      <c r="VHN367" s="320"/>
      <c r="VHO367" s="320"/>
      <c r="VHP367" s="320"/>
      <c r="VHQ367" s="320"/>
      <c r="VHR367" s="320"/>
      <c r="VHS367" s="320"/>
      <c r="VHT367" s="320"/>
      <c r="VHU367" s="320"/>
      <c r="VHV367" s="320"/>
      <c r="VHW367" s="320"/>
      <c r="VHX367" s="320"/>
      <c r="VHY367" s="320"/>
      <c r="VHZ367" s="320"/>
      <c r="VIA367" s="320"/>
      <c r="VIB367" s="320"/>
      <c r="VIC367" s="320"/>
      <c r="VID367" s="320"/>
      <c r="VIE367" s="320"/>
      <c r="VIF367" s="320"/>
      <c r="VIG367" s="320"/>
      <c r="VIH367" s="320"/>
      <c r="VII367" s="320"/>
      <c r="VIJ367" s="320"/>
      <c r="VIK367" s="320"/>
      <c r="VIL367" s="320"/>
      <c r="VIM367" s="320"/>
      <c r="VIN367" s="320"/>
      <c r="VIO367" s="320"/>
      <c r="VIP367" s="320"/>
      <c r="VIQ367" s="320"/>
      <c r="VIR367" s="320"/>
      <c r="VIS367" s="320"/>
      <c r="VIT367" s="320"/>
      <c r="VIU367" s="320"/>
      <c r="VIV367" s="320"/>
      <c r="VIW367" s="320"/>
      <c r="VIX367" s="320"/>
      <c r="VIY367" s="320"/>
      <c r="VIZ367" s="320"/>
      <c r="VJA367" s="320"/>
      <c r="VJB367" s="320"/>
      <c r="VJC367" s="320"/>
      <c r="VJD367" s="320"/>
      <c r="VJE367" s="320"/>
      <c r="VJF367" s="320"/>
      <c r="VJG367" s="320"/>
      <c r="VJH367" s="320"/>
      <c r="VJI367" s="320"/>
      <c r="VJJ367" s="320"/>
      <c r="VJK367" s="320"/>
      <c r="VJL367" s="320"/>
      <c r="VJM367" s="320"/>
      <c r="VJN367" s="320"/>
      <c r="VJO367" s="320"/>
      <c r="VJP367" s="320"/>
      <c r="VJQ367" s="320"/>
      <c r="VJR367" s="320"/>
      <c r="VJS367" s="320"/>
      <c r="VJT367" s="320"/>
      <c r="VJU367" s="320"/>
      <c r="VJV367" s="320"/>
      <c r="VJW367" s="320"/>
      <c r="VJX367" s="320"/>
      <c r="VJY367" s="320"/>
      <c r="VJZ367" s="320"/>
      <c r="VKA367" s="320"/>
      <c r="VKB367" s="320"/>
      <c r="VKC367" s="320"/>
      <c r="VKD367" s="320"/>
      <c r="VKE367" s="320"/>
      <c r="VKF367" s="320"/>
      <c r="VKG367" s="320"/>
      <c r="VKH367" s="320"/>
      <c r="VKI367" s="320"/>
      <c r="VKJ367" s="320"/>
      <c r="VKK367" s="320"/>
      <c r="VKL367" s="320"/>
      <c r="VKM367" s="320"/>
      <c r="VKN367" s="320"/>
      <c r="VKO367" s="320"/>
      <c r="VKP367" s="320"/>
      <c r="VKQ367" s="320"/>
      <c r="VKR367" s="320"/>
      <c r="VKS367" s="320"/>
      <c r="VKT367" s="320"/>
      <c r="VKU367" s="320"/>
      <c r="VKV367" s="320"/>
      <c r="VKW367" s="320"/>
      <c r="VKX367" s="320"/>
      <c r="VKY367" s="320"/>
      <c r="VKZ367" s="320"/>
      <c r="VLA367" s="320"/>
      <c r="VLB367" s="320"/>
      <c r="VLC367" s="320"/>
      <c r="VLD367" s="320"/>
      <c r="VLE367" s="320"/>
      <c r="VLF367" s="320"/>
      <c r="VLG367" s="320"/>
      <c r="VLH367" s="320"/>
      <c r="VLI367" s="320"/>
      <c r="VLJ367" s="320"/>
      <c r="VLK367" s="320"/>
      <c r="VLL367" s="320"/>
      <c r="VLM367" s="320"/>
      <c r="VLN367" s="320"/>
      <c r="VLO367" s="320"/>
      <c r="VLP367" s="320"/>
      <c r="VLQ367" s="320"/>
      <c r="VLR367" s="320"/>
      <c r="VLS367" s="320"/>
      <c r="VLT367" s="320"/>
      <c r="VLU367" s="320"/>
      <c r="VLV367" s="320"/>
      <c r="VLW367" s="320"/>
      <c r="VLX367" s="320"/>
      <c r="VLY367" s="320"/>
      <c r="VLZ367" s="320"/>
      <c r="VMA367" s="320"/>
      <c r="VMB367" s="320"/>
      <c r="VMC367" s="320"/>
      <c r="VMD367" s="320"/>
      <c r="VME367" s="320"/>
      <c r="VMF367" s="320"/>
      <c r="VMG367" s="320"/>
      <c r="VMH367" s="320"/>
      <c r="VMI367" s="320"/>
      <c r="VMJ367" s="320"/>
      <c r="VMK367" s="320"/>
      <c r="VML367" s="320"/>
      <c r="VMM367" s="320"/>
      <c r="VMN367" s="320"/>
      <c r="VMO367" s="320"/>
      <c r="VMP367" s="320"/>
      <c r="VMQ367" s="320"/>
      <c r="VMR367" s="320"/>
      <c r="VMS367" s="320"/>
      <c r="VMT367" s="320"/>
      <c r="VMU367" s="320"/>
      <c r="VMV367" s="320"/>
      <c r="VMW367" s="320"/>
      <c r="VMX367" s="320"/>
      <c r="VMY367" s="320"/>
      <c r="VMZ367" s="320"/>
      <c r="VNA367" s="320"/>
      <c r="VNB367" s="320"/>
      <c r="VNC367" s="320"/>
      <c r="VND367" s="320"/>
      <c r="VNE367" s="320"/>
      <c r="VNF367" s="320"/>
      <c r="VNG367" s="320"/>
      <c r="VNH367" s="320"/>
      <c r="VNI367" s="320"/>
      <c r="VNJ367" s="320"/>
      <c r="VNK367" s="320"/>
      <c r="VNL367" s="320"/>
      <c r="VNM367" s="320"/>
      <c r="VNN367" s="320"/>
      <c r="VNO367" s="320"/>
      <c r="VNP367" s="320"/>
      <c r="VNQ367" s="320"/>
      <c r="VNR367" s="320"/>
      <c r="VNS367" s="320"/>
      <c r="VNT367" s="320"/>
      <c r="VNU367" s="320"/>
      <c r="VNV367" s="320"/>
      <c r="VNW367" s="320"/>
      <c r="VNX367" s="320"/>
      <c r="VNY367" s="320"/>
      <c r="VNZ367" s="320"/>
      <c r="VOA367" s="320"/>
      <c r="VOB367" s="320"/>
      <c r="VOC367" s="320"/>
      <c r="VOD367" s="320"/>
      <c r="VOE367" s="320"/>
      <c r="VOF367" s="320"/>
      <c r="VOG367" s="320"/>
      <c r="VOH367" s="320"/>
      <c r="VOI367" s="320"/>
      <c r="VOJ367" s="320"/>
      <c r="VOK367" s="320"/>
      <c r="VOL367" s="320"/>
      <c r="VOM367" s="320"/>
      <c r="VON367" s="320"/>
      <c r="VOO367" s="320"/>
      <c r="VOP367" s="320"/>
      <c r="VOQ367" s="320"/>
      <c r="VOR367" s="320"/>
      <c r="VOS367" s="320"/>
      <c r="VOT367" s="320"/>
      <c r="VOU367" s="320"/>
      <c r="VOV367" s="320"/>
      <c r="VOW367" s="320"/>
      <c r="VOX367" s="320"/>
      <c r="VOY367" s="320"/>
      <c r="VOZ367" s="320"/>
      <c r="VPA367" s="320"/>
      <c r="VPB367" s="320"/>
      <c r="VPC367" s="320"/>
      <c r="VPD367" s="320"/>
      <c r="VPE367" s="320"/>
      <c r="VPF367" s="320"/>
      <c r="VPG367" s="320"/>
      <c r="VPH367" s="320"/>
      <c r="VPI367" s="320"/>
      <c r="VPJ367" s="320"/>
      <c r="VPK367" s="320"/>
      <c r="VPL367" s="320"/>
      <c r="VPM367" s="320"/>
      <c r="VPN367" s="320"/>
      <c r="VPO367" s="320"/>
      <c r="VPP367" s="320"/>
      <c r="VPQ367" s="320"/>
      <c r="VPR367" s="320"/>
      <c r="VPS367" s="320"/>
      <c r="VPT367" s="320"/>
      <c r="VPU367" s="320"/>
      <c r="VPV367" s="320"/>
      <c r="VPW367" s="320"/>
      <c r="VPX367" s="320"/>
      <c r="VPY367" s="320"/>
      <c r="VPZ367" s="320"/>
      <c r="VQA367" s="320"/>
      <c r="VQB367" s="320"/>
      <c r="VQC367" s="320"/>
      <c r="VQD367" s="320"/>
      <c r="VQE367" s="320"/>
      <c r="VQF367" s="320"/>
      <c r="VQG367" s="320"/>
      <c r="VQH367" s="320"/>
      <c r="VQI367" s="320"/>
      <c r="VQJ367" s="320"/>
      <c r="VQK367" s="320"/>
      <c r="VQL367" s="320"/>
      <c r="VQM367" s="320"/>
      <c r="VQN367" s="320"/>
      <c r="VQO367" s="320"/>
      <c r="VQP367" s="320"/>
      <c r="VQQ367" s="320"/>
      <c r="VQR367" s="320"/>
      <c r="VQS367" s="320"/>
      <c r="VQT367" s="320"/>
      <c r="VQU367" s="320"/>
      <c r="VQV367" s="320"/>
      <c r="VQW367" s="320"/>
      <c r="VQX367" s="320"/>
      <c r="VQY367" s="320"/>
      <c r="VQZ367" s="320"/>
      <c r="VRA367" s="320"/>
      <c r="VRB367" s="320"/>
      <c r="VRC367" s="320"/>
      <c r="VRD367" s="320"/>
      <c r="VRE367" s="320"/>
      <c r="VRF367" s="320"/>
      <c r="VRG367" s="320"/>
      <c r="VRH367" s="320"/>
      <c r="VRI367" s="320"/>
      <c r="VRJ367" s="320"/>
      <c r="VRK367" s="320"/>
      <c r="VRL367" s="320"/>
      <c r="VRM367" s="320"/>
      <c r="VRN367" s="320"/>
      <c r="VRO367" s="320"/>
      <c r="VRP367" s="320"/>
      <c r="VRQ367" s="320"/>
      <c r="VRR367" s="320"/>
      <c r="VRS367" s="320"/>
      <c r="VRT367" s="320"/>
      <c r="VRU367" s="320"/>
      <c r="VRV367" s="320"/>
      <c r="VRW367" s="320"/>
      <c r="VRX367" s="320"/>
      <c r="VRY367" s="320"/>
      <c r="VRZ367" s="320"/>
      <c r="VSA367" s="320"/>
      <c r="VSB367" s="320"/>
      <c r="VSC367" s="320"/>
      <c r="VSD367" s="320"/>
      <c r="VSE367" s="320"/>
      <c r="VSF367" s="320"/>
      <c r="VSG367" s="320"/>
      <c r="VSH367" s="320"/>
      <c r="VSI367" s="320"/>
      <c r="VSJ367" s="320"/>
      <c r="VSK367" s="320"/>
      <c r="VSL367" s="320"/>
      <c r="VSM367" s="320"/>
      <c r="VSN367" s="320"/>
      <c r="VSO367" s="320"/>
      <c r="VSP367" s="320"/>
      <c r="VSQ367" s="320"/>
      <c r="VSR367" s="320"/>
      <c r="VSS367" s="320"/>
      <c r="VST367" s="320"/>
      <c r="VSU367" s="320"/>
      <c r="VSV367" s="320"/>
      <c r="VSW367" s="320"/>
      <c r="VSX367" s="320"/>
      <c r="VSY367" s="320"/>
      <c r="VSZ367" s="320"/>
      <c r="VTA367" s="320"/>
      <c r="VTB367" s="320"/>
      <c r="VTC367" s="320"/>
      <c r="VTD367" s="320"/>
      <c r="VTE367" s="320"/>
      <c r="VTF367" s="320"/>
      <c r="VTG367" s="320"/>
      <c r="VTH367" s="320"/>
      <c r="VTI367" s="320"/>
      <c r="VTJ367" s="320"/>
      <c r="VTK367" s="320"/>
      <c r="VTL367" s="320"/>
      <c r="VTM367" s="320"/>
      <c r="VTN367" s="320"/>
      <c r="VTO367" s="320"/>
      <c r="VTP367" s="320"/>
      <c r="VTQ367" s="320"/>
      <c r="VTR367" s="320"/>
      <c r="VTS367" s="320"/>
      <c r="VTT367" s="320"/>
      <c r="VTU367" s="320"/>
      <c r="VTV367" s="320"/>
      <c r="VTW367" s="320"/>
      <c r="VTX367" s="320"/>
      <c r="VTY367" s="320"/>
      <c r="VTZ367" s="320"/>
      <c r="VUA367" s="320"/>
      <c r="VUB367" s="320"/>
      <c r="VUC367" s="320"/>
      <c r="VUD367" s="320"/>
      <c r="VUE367" s="320"/>
      <c r="VUF367" s="320"/>
      <c r="VUG367" s="320"/>
      <c r="VUH367" s="320"/>
      <c r="VUI367" s="320"/>
      <c r="VUJ367" s="320"/>
      <c r="VUK367" s="320"/>
      <c r="VUL367" s="320"/>
      <c r="VUM367" s="320"/>
      <c r="VUN367" s="320"/>
      <c r="VUO367" s="320"/>
      <c r="VUP367" s="320"/>
      <c r="VUQ367" s="320"/>
      <c r="VUR367" s="320"/>
      <c r="VUS367" s="320"/>
      <c r="VUT367" s="320"/>
      <c r="VUU367" s="320"/>
      <c r="VUV367" s="320"/>
      <c r="VUW367" s="320"/>
      <c r="VUX367" s="320"/>
      <c r="VUY367" s="320"/>
      <c r="VUZ367" s="320"/>
      <c r="VVA367" s="320"/>
      <c r="VVB367" s="320"/>
      <c r="VVC367" s="320"/>
      <c r="VVD367" s="320"/>
      <c r="VVE367" s="320"/>
      <c r="VVF367" s="320"/>
      <c r="VVG367" s="320"/>
      <c r="VVH367" s="320"/>
      <c r="VVI367" s="320"/>
      <c r="VVJ367" s="320"/>
      <c r="VVK367" s="320"/>
      <c r="VVL367" s="320"/>
      <c r="VVM367" s="320"/>
      <c r="VVN367" s="320"/>
      <c r="VVO367" s="320"/>
      <c r="VVP367" s="320"/>
      <c r="VVQ367" s="320"/>
      <c r="VVR367" s="320"/>
      <c r="VVS367" s="320"/>
      <c r="VVT367" s="320"/>
      <c r="VVU367" s="320"/>
      <c r="VVV367" s="320"/>
      <c r="VVW367" s="320"/>
      <c r="VVX367" s="320"/>
      <c r="VVY367" s="320"/>
      <c r="VVZ367" s="320"/>
      <c r="VWA367" s="320"/>
      <c r="VWB367" s="320"/>
      <c r="VWC367" s="320"/>
      <c r="VWD367" s="320"/>
      <c r="VWE367" s="320"/>
      <c r="VWF367" s="320"/>
      <c r="VWG367" s="320"/>
      <c r="VWH367" s="320"/>
      <c r="VWI367" s="320"/>
      <c r="VWJ367" s="320"/>
      <c r="VWK367" s="320"/>
      <c r="VWL367" s="320"/>
      <c r="VWM367" s="320"/>
      <c r="VWN367" s="320"/>
      <c r="VWO367" s="320"/>
      <c r="VWP367" s="320"/>
      <c r="VWQ367" s="320"/>
      <c r="VWR367" s="320"/>
      <c r="VWS367" s="320"/>
      <c r="VWT367" s="320"/>
      <c r="VWU367" s="320"/>
      <c r="VWV367" s="320"/>
      <c r="VWW367" s="320"/>
      <c r="VWX367" s="320"/>
      <c r="VWY367" s="320"/>
      <c r="VWZ367" s="320"/>
      <c r="VXA367" s="320"/>
      <c r="VXB367" s="320"/>
      <c r="VXC367" s="320"/>
      <c r="VXD367" s="320"/>
      <c r="VXE367" s="320"/>
      <c r="VXF367" s="320"/>
      <c r="VXG367" s="320"/>
      <c r="VXH367" s="320"/>
      <c r="VXI367" s="320"/>
      <c r="VXJ367" s="320"/>
      <c r="VXK367" s="320"/>
      <c r="VXL367" s="320"/>
      <c r="VXM367" s="320"/>
      <c r="VXN367" s="320"/>
      <c r="VXO367" s="320"/>
      <c r="VXP367" s="320"/>
      <c r="VXQ367" s="320"/>
      <c r="VXR367" s="320"/>
      <c r="VXS367" s="320"/>
      <c r="VXT367" s="320"/>
      <c r="VXU367" s="320"/>
      <c r="VXV367" s="320"/>
      <c r="VXW367" s="320"/>
      <c r="VXX367" s="320"/>
      <c r="VXY367" s="320"/>
      <c r="VXZ367" s="320"/>
      <c r="VYA367" s="320"/>
      <c r="VYB367" s="320"/>
      <c r="VYC367" s="320"/>
      <c r="VYD367" s="320"/>
      <c r="VYE367" s="320"/>
      <c r="VYF367" s="320"/>
      <c r="VYG367" s="320"/>
      <c r="VYH367" s="320"/>
      <c r="VYI367" s="320"/>
      <c r="VYJ367" s="320"/>
      <c r="VYK367" s="320"/>
      <c r="VYL367" s="320"/>
      <c r="VYM367" s="320"/>
      <c r="VYN367" s="320"/>
      <c r="VYO367" s="320"/>
      <c r="VYP367" s="320"/>
      <c r="VYQ367" s="320"/>
      <c r="VYR367" s="320"/>
      <c r="VYS367" s="320"/>
      <c r="VYT367" s="320"/>
      <c r="VYU367" s="320"/>
      <c r="VYV367" s="320"/>
      <c r="VYW367" s="320"/>
      <c r="VYX367" s="320"/>
      <c r="VYY367" s="320"/>
      <c r="VYZ367" s="320"/>
      <c r="VZA367" s="320"/>
      <c r="VZB367" s="320"/>
      <c r="VZC367" s="320"/>
      <c r="VZD367" s="320"/>
      <c r="VZE367" s="320"/>
      <c r="VZF367" s="320"/>
      <c r="VZG367" s="320"/>
      <c r="VZH367" s="320"/>
      <c r="VZI367" s="320"/>
      <c r="VZJ367" s="320"/>
      <c r="VZK367" s="320"/>
      <c r="VZL367" s="320"/>
      <c r="VZM367" s="320"/>
      <c r="VZN367" s="320"/>
      <c r="VZO367" s="320"/>
      <c r="VZP367" s="320"/>
      <c r="VZQ367" s="320"/>
      <c r="VZR367" s="320"/>
      <c r="VZS367" s="320"/>
      <c r="VZT367" s="320"/>
      <c r="VZU367" s="320"/>
      <c r="VZV367" s="320"/>
      <c r="VZW367" s="320"/>
      <c r="VZX367" s="320"/>
      <c r="VZY367" s="320"/>
      <c r="VZZ367" s="320"/>
      <c r="WAA367" s="320"/>
      <c r="WAB367" s="320"/>
      <c r="WAC367" s="320"/>
      <c r="WAD367" s="320"/>
      <c r="WAE367" s="320"/>
      <c r="WAF367" s="320"/>
      <c r="WAG367" s="320"/>
      <c r="WAH367" s="320"/>
      <c r="WAI367" s="320"/>
      <c r="WAJ367" s="320"/>
      <c r="WAK367" s="320"/>
      <c r="WAL367" s="320"/>
      <c r="WAM367" s="320"/>
      <c r="WAN367" s="320"/>
      <c r="WAO367" s="320"/>
      <c r="WAP367" s="320"/>
      <c r="WAQ367" s="320"/>
      <c r="WAR367" s="320"/>
      <c r="WAS367" s="320"/>
      <c r="WAT367" s="320"/>
      <c r="WAU367" s="320"/>
      <c r="WAV367" s="320"/>
      <c r="WAW367" s="320"/>
      <c r="WAX367" s="320"/>
      <c r="WAY367" s="320"/>
      <c r="WAZ367" s="320"/>
      <c r="WBA367" s="320"/>
      <c r="WBB367" s="320"/>
      <c r="WBC367" s="320"/>
      <c r="WBD367" s="320"/>
      <c r="WBE367" s="320"/>
      <c r="WBF367" s="320"/>
      <c r="WBG367" s="320"/>
      <c r="WBH367" s="320"/>
      <c r="WBI367" s="320"/>
      <c r="WBJ367" s="320"/>
      <c r="WBK367" s="320"/>
      <c r="WBL367" s="320"/>
      <c r="WBM367" s="320"/>
      <c r="WBN367" s="320"/>
      <c r="WBO367" s="320"/>
      <c r="WBP367" s="320"/>
      <c r="WBQ367" s="320"/>
      <c r="WBR367" s="320"/>
      <c r="WBS367" s="320"/>
      <c r="WBT367" s="320"/>
      <c r="WBU367" s="320"/>
      <c r="WBV367" s="320"/>
      <c r="WBW367" s="320"/>
      <c r="WBX367" s="320"/>
      <c r="WBY367" s="320"/>
      <c r="WBZ367" s="320"/>
      <c r="WCA367" s="320"/>
      <c r="WCB367" s="320"/>
      <c r="WCC367" s="320"/>
      <c r="WCD367" s="320"/>
      <c r="WCE367" s="320"/>
      <c r="WCF367" s="320"/>
      <c r="WCG367" s="320"/>
      <c r="WCH367" s="320"/>
      <c r="WCI367" s="320"/>
      <c r="WCJ367" s="320"/>
      <c r="WCK367" s="320"/>
      <c r="WCL367" s="320"/>
      <c r="WCM367" s="320"/>
      <c r="WCN367" s="320"/>
      <c r="WCO367" s="320"/>
      <c r="WCP367" s="320"/>
      <c r="WCQ367" s="320"/>
      <c r="WCR367" s="320"/>
      <c r="WCS367" s="320"/>
      <c r="WCT367" s="320"/>
      <c r="WCU367" s="320"/>
      <c r="WCV367" s="320"/>
      <c r="WCW367" s="320"/>
      <c r="WCX367" s="320"/>
      <c r="WCY367" s="320"/>
      <c r="WCZ367" s="320"/>
      <c r="WDA367" s="320"/>
      <c r="WDB367" s="320"/>
      <c r="WDC367" s="320"/>
      <c r="WDD367" s="320"/>
      <c r="WDE367" s="320"/>
      <c r="WDF367" s="320"/>
      <c r="WDG367" s="320"/>
      <c r="WDH367" s="320"/>
      <c r="WDI367" s="320"/>
      <c r="WDJ367" s="320"/>
      <c r="WDK367" s="320"/>
      <c r="WDL367" s="320"/>
      <c r="WDM367" s="320"/>
      <c r="WDN367" s="320"/>
      <c r="WDO367" s="320"/>
      <c r="WDP367" s="320"/>
      <c r="WDQ367" s="320"/>
      <c r="WDR367" s="320"/>
      <c r="WDS367" s="320"/>
      <c r="WDT367" s="320"/>
      <c r="WDU367" s="320"/>
      <c r="WDV367" s="320"/>
      <c r="WDW367" s="320"/>
      <c r="WDX367" s="320"/>
      <c r="WDY367" s="320"/>
      <c r="WDZ367" s="320"/>
      <c r="WEA367" s="320"/>
      <c r="WEB367" s="320"/>
      <c r="WEC367" s="320"/>
      <c r="WED367" s="320"/>
      <c r="WEE367" s="320"/>
      <c r="WEF367" s="320"/>
      <c r="WEG367" s="320"/>
      <c r="WEH367" s="320"/>
      <c r="WEI367" s="320"/>
      <c r="WEJ367" s="320"/>
      <c r="WEK367" s="320"/>
      <c r="WEL367" s="320"/>
      <c r="WEM367" s="320"/>
      <c r="WEN367" s="320"/>
      <c r="WEO367" s="320"/>
      <c r="WEP367" s="320"/>
      <c r="WEQ367" s="320"/>
      <c r="WER367" s="320"/>
      <c r="WES367" s="320"/>
      <c r="WET367" s="320"/>
      <c r="WEU367" s="320"/>
      <c r="WEV367" s="320"/>
      <c r="WEW367" s="320"/>
      <c r="WEX367" s="320"/>
      <c r="WEY367" s="320"/>
      <c r="WEZ367" s="320"/>
      <c r="WFA367" s="320"/>
      <c r="WFB367" s="320"/>
      <c r="WFC367" s="320"/>
      <c r="WFD367" s="320"/>
      <c r="WFE367" s="320"/>
      <c r="WFF367" s="320"/>
      <c r="WFG367" s="320"/>
      <c r="WFH367" s="320"/>
      <c r="WFI367" s="320"/>
      <c r="WFJ367" s="320"/>
      <c r="WFK367" s="320"/>
      <c r="WFL367" s="320"/>
      <c r="WFM367" s="320"/>
      <c r="WFN367" s="320"/>
      <c r="WFO367" s="320"/>
      <c r="WFP367" s="320"/>
      <c r="WFQ367" s="320"/>
      <c r="WFR367" s="320"/>
      <c r="WFS367" s="320"/>
      <c r="WFT367" s="320"/>
      <c r="WFU367" s="320"/>
      <c r="WFV367" s="320"/>
      <c r="WFW367" s="320"/>
      <c r="WFX367" s="320"/>
      <c r="WFY367" s="320"/>
      <c r="WFZ367" s="320"/>
      <c r="WGA367" s="320"/>
      <c r="WGB367" s="320"/>
      <c r="WGC367" s="320"/>
      <c r="WGD367" s="320"/>
      <c r="WGE367" s="320"/>
      <c r="WGF367" s="320"/>
      <c r="WGG367" s="320"/>
      <c r="WGH367" s="320"/>
      <c r="WGI367" s="320"/>
      <c r="WGJ367" s="320"/>
      <c r="WGK367" s="320"/>
      <c r="WGL367" s="320"/>
      <c r="WGM367" s="320"/>
      <c r="WGN367" s="320"/>
      <c r="WGO367" s="320"/>
      <c r="WGP367" s="320"/>
      <c r="WGQ367" s="320"/>
      <c r="WGR367" s="320"/>
      <c r="WGS367" s="320"/>
      <c r="WGT367" s="320"/>
      <c r="WGU367" s="320"/>
      <c r="WGV367" s="320"/>
      <c r="WGW367" s="320"/>
      <c r="WGX367" s="320"/>
      <c r="WGY367" s="320"/>
      <c r="WGZ367" s="320"/>
      <c r="WHA367" s="320"/>
      <c r="WHB367" s="320"/>
      <c r="WHC367" s="320"/>
      <c r="WHD367" s="320"/>
      <c r="WHE367" s="320"/>
      <c r="WHF367" s="320"/>
      <c r="WHG367" s="320"/>
      <c r="WHH367" s="320"/>
      <c r="WHI367" s="320"/>
      <c r="WHJ367" s="320"/>
      <c r="WHK367" s="320"/>
      <c r="WHL367" s="320"/>
      <c r="WHM367" s="320"/>
      <c r="WHN367" s="320"/>
      <c r="WHO367" s="320"/>
      <c r="WHP367" s="320"/>
      <c r="WHQ367" s="320"/>
      <c r="WHR367" s="320"/>
      <c r="WHS367" s="320"/>
      <c r="WHT367" s="320"/>
      <c r="WHU367" s="320"/>
      <c r="WHV367" s="320"/>
      <c r="WHW367" s="320"/>
      <c r="WHX367" s="320"/>
      <c r="WHY367" s="320"/>
      <c r="WHZ367" s="320"/>
      <c r="WIA367" s="320"/>
      <c r="WIB367" s="320"/>
      <c r="WIC367" s="320"/>
      <c r="WID367" s="320"/>
      <c r="WIE367" s="320"/>
      <c r="WIF367" s="320"/>
      <c r="WIG367" s="320"/>
      <c r="WIH367" s="320"/>
      <c r="WII367" s="320"/>
      <c r="WIJ367" s="320"/>
      <c r="WIK367" s="320"/>
      <c r="WIL367" s="320"/>
      <c r="WIM367" s="320"/>
      <c r="WIN367" s="320"/>
      <c r="WIO367" s="320"/>
      <c r="WIP367" s="320"/>
      <c r="WIQ367" s="320"/>
      <c r="WIR367" s="320"/>
      <c r="WIS367" s="320"/>
      <c r="WIT367" s="320"/>
      <c r="WIU367" s="320"/>
      <c r="WIV367" s="320"/>
      <c r="WIW367" s="320"/>
      <c r="WIX367" s="320"/>
      <c r="WIY367" s="320"/>
      <c r="WIZ367" s="320"/>
      <c r="WJA367" s="320"/>
      <c r="WJB367" s="320"/>
      <c r="WJC367" s="320"/>
      <c r="WJD367" s="320"/>
      <c r="WJE367" s="320"/>
      <c r="WJF367" s="320"/>
      <c r="WJG367" s="320"/>
      <c r="WJH367" s="320"/>
      <c r="WJI367" s="320"/>
      <c r="WJJ367" s="320"/>
      <c r="WJK367" s="320"/>
      <c r="WJL367" s="320"/>
      <c r="WJM367" s="320"/>
      <c r="WJN367" s="320"/>
      <c r="WJO367" s="320"/>
      <c r="WJP367" s="320"/>
      <c r="WJQ367" s="320"/>
      <c r="WJR367" s="320"/>
      <c r="WJS367" s="320"/>
      <c r="WJT367" s="320"/>
      <c r="WJU367" s="320"/>
      <c r="WJV367" s="320"/>
      <c r="WJW367" s="320"/>
      <c r="WJX367" s="320"/>
      <c r="WJY367" s="320"/>
      <c r="WJZ367" s="320"/>
      <c r="WKA367" s="320"/>
      <c r="WKB367" s="320"/>
      <c r="WKC367" s="320"/>
      <c r="WKD367" s="320"/>
      <c r="WKE367" s="320"/>
      <c r="WKF367" s="320"/>
      <c r="WKG367" s="320"/>
      <c r="WKH367" s="320"/>
      <c r="WKI367" s="320"/>
      <c r="WKJ367" s="320"/>
      <c r="WKK367" s="320"/>
      <c r="WKL367" s="320"/>
      <c r="WKM367" s="320"/>
      <c r="WKN367" s="320"/>
      <c r="WKO367" s="320"/>
      <c r="WKP367" s="320"/>
      <c r="WKQ367" s="320"/>
      <c r="WKR367" s="320"/>
      <c r="WKS367" s="320"/>
      <c r="WKT367" s="320"/>
      <c r="WKU367" s="320"/>
      <c r="WKV367" s="320"/>
      <c r="WKW367" s="320"/>
      <c r="WKX367" s="320"/>
      <c r="WKY367" s="320"/>
      <c r="WKZ367" s="320"/>
      <c r="WLA367" s="320"/>
      <c r="WLB367" s="320"/>
      <c r="WLC367" s="320"/>
      <c r="WLD367" s="320"/>
      <c r="WLE367" s="320"/>
      <c r="WLF367" s="320"/>
      <c r="WLG367" s="320"/>
      <c r="WLH367" s="320"/>
      <c r="WLI367" s="320"/>
      <c r="WLJ367" s="320"/>
      <c r="WLK367" s="320"/>
      <c r="WLL367" s="320"/>
      <c r="WLM367" s="320"/>
      <c r="WLN367" s="320"/>
      <c r="WLO367" s="320"/>
      <c r="WLP367" s="320"/>
      <c r="WLQ367" s="320"/>
      <c r="WLR367" s="320"/>
      <c r="WLS367" s="320"/>
      <c r="WLT367" s="320"/>
      <c r="WLU367" s="320"/>
      <c r="WLV367" s="320"/>
      <c r="WLW367" s="320"/>
      <c r="WLX367" s="320"/>
      <c r="WLY367" s="320"/>
      <c r="WLZ367" s="320"/>
      <c r="WMA367" s="320"/>
      <c r="WMB367" s="320"/>
      <c r="WMC367" s="320"/>
      <c r="WMD367" s="320"/>
      <c r="WME367" s="320"/>
      <c r="WMF367" s="320"/>
      <c r="WMG367" s="320"/>
      <c r="WMH367" s="320"/>
      <c r="WMI367" s="320"/>
      <c r="WMJ367" s="320"/>
      <c r="WMK367" s="320"/>
      <c r="WML367" s="320"/>
      <c r="WMM367" s="320"/>
      <c r="WMN367" s="320"/>
      <c r="WMO367" s="320"/>
      <c r="WMP367" s="320"/>
      <c r="WMQ367" s="320"/>
      <c r="WMR367" s="320"/>
      <c r="WMS367" s="320"/>
      <c r="WMT367" s="320"/>
      <c r="WMU367" s="320"/>
      <c r="WMV367" s="320"/>
      <c r="WMW367" s="320"/>
      <c r="WMX367" s="320"/>
      <c r="WMY367" s="320"/>
      <c r="WMZ367" s="320"/>
      <c r="WNA367" s="320"/>
      <c r="WNB367" s="320"/>
      <c r="WNC367" s="320"/>
      <c r="WND367" s="320"/>
      <c r="WNE367" s="320"/>
      <c r="WNF367" s="320"/>
      <c r="WNG367" s="320"/>
      <c r="WNH367" s="320"/>
      <c r="WNI367" s="320"/>
      <c r="WNJ367" s="320"/>
      <c r="WNK367" s="320"/>
      <c r="WNL367" s="320"/>
      <c r="WNM367" s="320"/>
      <c r="WNN367" s="320"/>
      <c r="WNO367" s="320"/>
      <c r="WNP367" s="320"/>
      <c r="WNQ367" s="320"/>
      <c r="WNR367" s="320"/>
      <c r="WNS367" s="320"/>
      <c r="WNT367" s="320"/>
      <c r="WNU367" s="320"/>
      <c r="WNV367" s="320"/>
      <c r="WNW367" s="320"/>
      <c r="WNX367" s="320"/>
      <c r="WNY367" s="320"/>
      <c r="WNZ367" s="320"/>
      <c r="WOA367" s="320"/>
      <c r="WOB367" s="320"/>
      <c r="WOC367" s="320"/>
      <c r="WOD367" s="320"/>
      <c r="WOE367" s="320"/>
      <c r="WOF367" s="320"/>
      <c r="WOG367" s="320"/>
      <c r="WOH367" s="320"/>
      <c r="WOI367" s="320"/>
      <c r="WOJ367" s="320"/>
      <c r="WOK367" s="320"/>
      <c r="WOL367" s="320"/>
      <c r="WOM367" s="320"/>
      <c r="WON367" s="320"/>
      <c r="WOO367" s="320"/>
      <c r="WOP367" s="320"/>
      <c r="WOQ367" s="320"/>
      <c r="WOR367" s="320"/>
      <c r="WOS367" s="320"/>
      <c r="WOT367" s="320"/>
      <c r="WOU367" s="320"/>
      <c r="WOV367" s="320"/>
      <c r="WOW367" s="320"/>
      <c r="WOX367" s="320"/>
      <c r="WOY367" s="320"/>
      <c r="WOZ367" s="320"/>
      <c r="WPA367" s="320"/>
      <c r="WPB367" s="320"/>
      <c r="WPC367" s="320"/>
      <c r="WPD367" s="320"/>
      <c r="WPE367" s="320"/>
      <c r="WPF367" s="320"/>
      <c r="WPG367" s="320"/>
      <c r="WPH367" s="320"/>
      <c r="WPI367" s="320"/>
      <c r="WPJ367" s="320"/>
      <c r="WPK367" s="320"/>
      <c r="WPL367" s="320"/>
      <c r="WPM367" s="320"/>
      <c r="WPN367" s="320"/>
      <c r="WPO367" s="320"/>
      <c r="WPP367" s="320"/>
      <c r="WPQ367" s="320"/>
      <c r="WPR367" s="320"/>
      <c r="WPS367" s="320"/>
      <c r="WPT367" s="320"/>
      <c r="WPU367" s="320"/>
      <c r="WPV367" s="320"/>
      <c r="WPW367" s="320"/>
      <c r="WPX367" s="320"/>
      <c r="WPY367" s="320"/>
      <c r="WPZ367" s="320"/>
      <c r="WQA367" s="320"/>
      <c r="WQB367" s="320"/>
      <c r="WQC367" s="320"/>
      <c r="WQD367" s="320"/>
      <c r="WQE367" s="320"/>
      <c r="WQF367" s="320"/>
      <c r="WQG367" s="320"/>
      <c r="WQH367" s="320"/>
      <c r="WQI367" s="320"/>
      <c r="WQJ367" s="320"/>
      <c r="WQK367" s="320"/>
      <c r="WQL367" s="320"/>
      <c r="WQM367" s="320"/>
      <c r="WQN367" s="320"/>
      <c r="WQO367" s="320"/>
      <c r="WQP367" s="320"/>
      <c r="WQQ367" s="320"/>
      <c r="WQR367" s="320"/>
      <c r="WQS367" s="320"/>
      <c r="WQT367" s="320"/>
      <c r="WQU367" s="320"/>
      <c r="WQV367" s="320"/>
      <c r="WQW367" s="320"/>
      <c r="WQX367" s="320"/>
      <c r="WQY367" s="320"/>
      <c r="WQZ367" s="320"/>
      <c r="WRA367" s="320"/>
      <c r="WRB367" s="320"/>
      <c r="WRC367" s="320"/>
      <c r="WRD367" s="320"/>
      <c r="WRE367" s="320"/>
      <c r="WRF367" s="320"/>
      <c r="WRG367" s="320"/>
      <c r="WRH367" s="320"/>
      <c r="WRI367" s="320"/>
      <c r="WRJ367" s="320"/>
      <c r="WRK367" s="320"/>
      <c r="WRL367" s="320"/>
      <c r="WRM367" s="320"/>
      <c r="WRN367" s="320"/>
      <c r="WRO367" s="320"/>
      <c r="WRP367" s="320"/>
      <c r="WRQ367" s="320"/>
      <c r="WRR367" s="320"/>
      <c r="WRS367" s="320"/>
      <c r="WRT367" s="320"/>
      <c r="WRU367" s="320"/>
      <c r="WRV367" s="320"/>
      <c r="WRW367" s="320"/>
      <c r="WRX367" s="320"/>
      <c r="WRY367" s="320"/>
      <c r="WRZ367" s="320"/>
      <c r="WSA367" s="320"/>
      <c r="WSB367" s="320"/>
      <c r="WSC367" s="320"/>
      <c r="WSD367" s="320"/>
      <c r="WSE367" s="320"/>
      <c r="WSF367" s="320"/>
      <c r="WSG367" s="320"/>
      <c r="WSH367" s="320"/>
      <c r="WSI367" s="320"/>
      <c r="WSJ367" s="320"/>
      <c r="WSK367" s="320"/>
      <c r="WSL367" s="320"/>
      <c r="WSM367" s="320"/>
      <c r="WSN367" s="320"/>
      <c r="WSO367" s="320"/>
      <c r="WSP367" s="320"/>
      <c r="WSQ367" s="320"/>
      <c r="WSR367" s="320"/>
      <c r="WSS367" s="320"/>
      <c r="WST367" s="320"/>
      <c r="WSU367" s="320"/>
      <c r="WSV367" s="320"/>
      <c r="WSW367" s="320"/>
      <c r="WSX367" s="320"/>
      <c r="WSY367" s="320"/>
      <c r="WSZ367" s="320"/>
      <c r="WTA367" s="320"/>
      <c r="WTB367" s="320"/>
      <c r="WTC367" s="320"/>
      <c r="WTD367" s="320"/>
      <c r="WTE367" s="320"/>
      <c r="WTF367" s="320"/>
      <c r="WTG367" s="320"/>
      <c r="WTH367" s="320"/>
      <c r="WTI367" s="320"/>
      <c r="WTJ367" s="320"/>
      <c r="WTK367" s="320"/>
      <c r="WTL367" s="320"/>
      <c r="WTM367" s="320"/>
      <c r="WTN367" s="320"/>
      <c r="WTO367" s="320"/>
      <c r="WTP367" s="320"/>
      <c r="WTQ367" s="320"/>
      <c r="WTR367" s="320"/>
      <c r="WTS367" s="320"/>
      <c r="WTT367" s="320"/>
      <c r="WTU367" s="320"/>
      <c r="WTV367" s="320"/>
      <c r="WTW367" s="320"/>
      <c r="WTX367" s="320"/>
      <c r="WTY367" s="320"/>
      <c r="WTZ367" s="320"/>
      <c r="WUA367" s="320"/>
      <c r="WUB367" s="320"/>
      <c r="WUC367" s="320"/>
      <c r="WUD367" s="320"/>
      <c r="WUE367" s="320"/>
      <c r="WUF367" s="320"/>
      <c r="WUG367" s="320"/>
      <c r="WUH367" s="320"/>
      <c r="WUI367" s="320"/>
      <c r="WUJ367" s="320"/>
      <c r="WUK367" s="320"/>
      <c r="WUL367" s="320"/>
      <c r="WUM367" s="320"/>
      <c r="WUN367" s="320"/>
      <c r="WUO367" s="320"/>
      <c r="WUP367" s="320"/>
      <c r="WUQ367" s="320"/>
      <c r="WUR367" s="320"/>
      <c r="WUS367" s="320"/>
      <c r="WUT367" s="320"/>
      <c r="WUU367" s="320"/>
      <c r="WUV367" s="320"/>
      <c r="WUW367" s="320"/>
      <c r="WUX367" s="320"/>
      <c r="WUY367" s="320"/>
      <c r="WUZ367" s="320"/>
      <c r="WVA367" s="320"/>
      <c r="WVB367" s="320"/>
      <c r="WVC367" s="320"/>
      <c r="WVD367" s="320"/>
      <c r="WVE367" s="320"/>
      <c r="WVF367" s="320"/>
      <c r="WVG367" s="320"/>
      <c r="WVH367" s="320"/>
      <c r="WVI367" s="320"/>
      <c r="WVJ367" s="320"/>
      <c r="WVK367" s="320"/>
      <c r="WVL367" s="320"/>
      <c r="WVM367" s="320"/>
      <c r="WVN367" s="320"/>
      <c r="WVO367" s="320"/>
      <c r="WVP367" s="320"/>
      <c r="WVQ367" s="320"/>
      <c r="WVR367" s="320"/>
      <c r="WVS367" s="320"/>
      <c r="WVT367" s="320"/>
      <c r="WVU367" s="320"/>
      <c r="WVV367" s="320"/>
      <c r="WVW367" s="320"/>
      <c r="WVX367" s="320"/>
      <c r="WVY367" s="320"/>
      <c r="WVZ367" s="320"/>
      <c r="WWA367" s="320"/>
      <c r="WWB367" s="320"/>
      <c r="WWC367" s="320"/>
      <c r="WWD367" s="320"/>
      <c r="WWE367" s="320"/>
      <c r="WWF367" s="320"/>
      <c r="WWG367" s="320"/>
      <c r="WWH367" s="320"/>
      <c r="WWI367" s="320"/>
      <c r="WWJ367" s="320"/>
      <c r="WWK367" s="320"/>
      <c r="WWL367" s="320"/>
      <c r="WWM367" s="320"/>
      <c r="WWN367" s="320"/>
      <c r="WWO367" s="320"/>
      <c r="WWP367" s="320"/>
      <c r="WWQ367" s="320"/>
      <c r="WWR367" s="320"/>
      <c r="WWS367" s="320"/>
      <c r="WWT367" s="320"/>
      <c r="WWU367" s="320"/>
      <c r="WWV367" s="320"/>
      <c r="WWW367" s="320"/>
      <c r="WWX367" s="320"/>
      <c r="WWY367" s="320"/>
      <c r="WWZ367" s="320"/>
      <c r="WXA367" s="320"/>
      <c r="WXB367" s="320"/>
      <c r="WXC367" s="320"/>
      <c r="WXD367" s="320"/>
      <c r="WXE367" s="320"/>
      <c r="WXF367" s="320"/>
      <c r="WXG367" s="320"/>
      <c r="WXH367" s="320"/>
      <c r="WXI367" s="320"/>
      <c r="WXJ367" s="320"/>
      <c r="WXK367" s="320"/>
      <c r="WXL367" s="320"/>
      <c r="WXM367" s="320"/>
      <c r="WXN367" s="320"/>
      <c r="WXO367" s="320"/>
      <c r="WXP367" s="320"/>
      <c r="WXQ367" s="320"/>
      <c r="WXR367" s="320"/>
      <c r="WXS367" s="320"/>
      <c r="WXT367" s="320"/>
      <c r="WXU367" s="320"/>
      <c r="WXV367" s="320"/>
      <c r="WXW367" s="320"/>
      <c r="WXX367" s="320"/>
      <c r="WXY367" s="320"/>
      <c r="WXZ367" s="320"/>
      <c r="WYA367" s="320"/>
      <c r="WYB367" s="320"/>
      <c r="WYC367" s="320"/>
      <c r="WYD367" s="320"/>
      <c r="WYE367" s="320"/>
      <c r="WYF367" s="320"/>
      <c r="WYG367" s="320"/>
      <c r="WYH367" s="320"/>
      <c r="WYI367" s="320"/>
      <c r="WYJ367" s="320"/>
      <c r="WYK367" s="320"/>
      <c r="WYL367" s="320"/>
      <c r="WYM367" s="320"/>
      <c r="WYN367" s="320"/>
      <c r="WYO367" s="320"/>
      <c r="WYP367" s="320"/>
      <c r="WYQ367" s="320"/>
      <c r="WYR367" s="320"/>
      <c r="WYS367" s="320"/>
      <c r="WYT367" s="320"/>
      <c r="WYU367" s="320"/>
      <c r="WYV367" s="320"/>
      <c r="WYW367" s="320"/>
      <c r="WYX367" s="320"/>
      <c r="WYY367" s="320"/>
      <c r="WYZ367" s="320"/>
      <c r="WZA367" s="320"/>
      <c r="WZB367" s="320"/>
      <c r="WZC367" s="320"/>
      <c r="WZD367" s="320"/>
      <c r="WZE367" s="320"/>
      <c r="WZF367" s="320"/>
      <c r="WZG367" s="320"/>
      <c r="WZH367" s="320"/>
      <c r="WZI367" s="320"/>
      <c r="WZJ367" s="320"/>
      <c r="WZK367" s="320"/>
      <c r="WZL367" s="320"/>
      <c r="WZM367" s="320"/>
      <c r="WZN367" s="320"/>
      <c r="WZO367" s="320"/>
      <c r="WZP367" s="320"/>
      <c r="WZQ367" s="320"/>
      <c r="WZR367" s="320"/>
      <c r="WZS367" s="320"/>
      <c r="WZT367" s="320"/>
      <c r="WZU367" s="320"/>
      <c r="WZV367" s="320"/>
      <c r="WZW367" s="320"/>
      <c r="WZX367" s="320"/>
      <c r="WZY367" s="320"/>
      <c r="WZZ367" s="320"/>
      <c r="XAA367" s="320"/>
      <c r="XAB367" s="320"/>
      <c r="XAC367" s="320"/>
      <c r="XAD367" s="320"/>
      <c r="XAE367" s="320"/>
      <c r="XAF367" s="320"/>
      <c r="XAG367" s="320"/>
      <c r="XAH367" s="320"/>
      <c r="XAI367" s="320"/>
      <c r="XAJ367" s="320"/>
      <c r="XAK367" s="320"/>
      <c r="XAL367" s="320"/>
      <c r="XAM367" s="320"/>
      <c r="XAN367" s="320"/>
      <c r="XAO367" s="320"/>
      <c r="XAP367" s="320"/>
      <c r="XAQ367" s="320"/>
      <c r="XAR367" s="320"/>
      <c r="XAS367" s="320"/>
      <c r="XAT367" s="320"/>
      <c r="XAU367" s="320"/>
      <c r="XAV367" s="320"/>
      <c r="XAW367" s="320"/>
      <c r="XAX367" s="320"/>
      <c r="XAY367" s="320"/>
      <c r="XAZ367" s="320"/>
      <c r="XBA367" s="320"/>
      <c r="XBB367" s="320"/>
      <c r="XBC367" s="320"/>
      <c r="XBD367" s="320"/>
      <c r="XBE367" s="320"/>
      <c r="XBF367" s="320"/>
      <c r="XBG367" s="320"/>
      <c r="XBH367" s="320"/>
      <c r="XBI367" s="320"/>
      <c r="XBJ367" s="320"/>
      <c r="XBK367" s="320"/>
      <c r="XBL367" s="320"/>
      <c r="XBM367" s="320"/>
      <c r="XBN367" s="320"/>
      <c r="XBO367" s="320"/>
      <c r="XBP367" s="320"/>
      <c r="XBQ367" s="320"/>
      <c r="XBR367" s="320"/>
      <c r="XBS367" s="320"/>
      <c r="XBT367" s="320"/>
      <c r="XBU367" s="320"/>
      <c r="XBV367" s="320"/>
      <c r="XBW367" s="320"/>
      <c r="XBX367" s="320"/>
      <c r="XBY367" s="320"/>
      <c r="XBZ367" s="320"/>
      <c r="XCA367" s="320"/>
      <c r="XCB367" s="320"/>
      <c r="XCC367" s="320"/>
      <c r="XCD367" s="320"/>
      <c r="XCE367" s="320"/>
      <c r="XCF367" s="320"/>
      <c r="XCG367" s="320"/>
      <c r="XCH367" s="320"/>
      <c r="XCI367" s="320"/>
      <c r="XCJ367" s="320"/>
      <c r="XCK367" s="320"/>
      <c r="XCL367" s="320"/>
      <c r="XCM367" s="320"/>
      <c r="XCN367" s="320"/>
      <c r="XCO367" s="320"/>
      <c r="XCP367" s="320"/>
      <c r="XCQ367" s="320"/>
      <c r="XCR367" s="320"/>
      <c r="XCS367" s="320"/>
    </row>
    <row r="368" spans="1:16321" x14ac:dyDescent="0.25">
      <c r="C368" s="341" t="s">
        <v>183</v>
      </c>
      <c r="D368" s="341" t="str">
        <f>D2</f>
        <v>Apr-23</v>
      </c>
      <c r="E368" s="341" t="str">
        <f>E2</f>
        <v>Q1</v>
      </c>
      <c r="F368" s="329">
        <f>COUNTIF(A:A,C368&amp;D368)</f>
        <v>30</v>
      </c>
      <c r="H368" s="287">
        <f t="shared" ref="H368:O379" si="163">SUMIF($A$2:$A$366,$C368&amp;$D368,H$2:H$366)</f>
        <v>39</v>
      </c>
      <c r="I368" s="287">
        <f t="shared" si="163"/>
        <v>62</v>
      </c>
      <c r="J368" s="287">
        <f t="shared" si="163"/>
        <v>4488</v>
      </c>
      <c r="K368" s="287">
        <f t="shared" si="163"/>
        <v>101</v>
      </c>
      <c r="L368" s="287">
        <f t="shared" si="163"/>
        <v>0</v>
      </c>
      <c r="M368" s="287">
        <f t="shared" si="163"/>
        <v>0</v>
      </c>
      <c r="N368" s="287">
        <f t="shared" si="163"/>
        <v>0</v>
      </c>
      <c r="O368" s="287">
        <f t="shared" si="163"/>
        <v>0</v>
      </c>
      <c r="P368" s="340"/>
      <c r="Q368" s="340"/>
      <c r="V368" s="319"/>
      <c r="AB368" s="287">
        <f t="shared" ref="AB368:AE379" si="164">SUMIF($A$2:$A$366,$C368&amp;$D368,AB$2:AB$366)</f>
        <v>-39</v>
      </c>
      <c r="AC368" s="287">
        <f t="shared" si="164"/>
        <v>-62</v>
      </c>
      <c r="AD368" s="287">
        <f t="shared" si="164"/>
        <v>-4488</v>
      </c>
      <c r="AE368" s="287">
        <f t="shared" si="164"/>
        <v>-101</v>
      </c>
      <c r="AF368" s="287"/>
      <c r="AG368" s="287">
        <f t="shared" ref="AG368:AI379" si="165">SUMIF($A$2:$A$366,$C368&amp;$D368,AG$2:AG$366)</f>
        <v>0</v>
      </c>
      <c r="AH368" s="287">
        <f t="shared" si="165"/>
        <v>0</v>
      </c>
      <c r="AI368" s="287">
        <f t="shared" si="165"/>
        <v>0</v>
      </c>
      <c r="AJ368" s="287"/>
      <c r="AK368" s="287">
        <f t="shared" ref="AK368:AM379" si="166">SUMIF($A$2:$A$366,$C368&amp;$D368,AK$2:AK$366)</f>
        <v>0</v>
      </c>
      <c r="AL368" s="287">
        <f t="shared" si="166"/>
        <v>0</v>
      </c>
      <c r="AM368" s="287">
        <f t="shared" si="166"/>
        <v>0</v>
      </c>
      <c r="AN368" s="342"/>
      <c r="AO368" s="340"/>
      <c r="AP368" s="340"/>
      <c r="AR368" s="317"/>
    </row>
    <row r="369" spans="3:44" x14ac:dyDescent="0.25">
      <c r="C369" s="341" t="s">
        <v>183</v>
      </c>
      <c r="D369" s="341" t="str">
        <f>D32</f>
        <v>May-23</v>
      </c>
      <c r="E369" s="341" t="str">
        <f>E32</f>
        <v>Q1</v>
      </c>
      <c r="F369" s="329">
        <f>COUNTIF(A:A,C369&amp;D369)</f>
        <v>31</v>
      </c>
      <c r="H369" s="287">
        <f t="shared" si="163"/>
        <v>0</v>
      </c>
      <c r="I369" s="287">
        <f t="shared" si="163"/>
        <v>0</v>
      </c>
      <c r="J369" s="287">
        <f t="shared" si="163"/>
        <v>0</v>
      </c>
      <c r="K369" s="287">
        <f t="shared" si="163"/>
        <v>0</v>
      </c>
      <c r="L369" s="287">
        <f t="shared" si="163"/>
        <v>0</v>
      </c>
      <c r="M369" s="287">
        <f t="shared" si="163"/>
        <v>0</v>
      </c>
      <c r="N369" s="287">
        <f t="shared" si="163"/>
        <v>0</v>
      </c>
      <c r="O369" s="287">
        <f t="shared" si="163"/>
        <v>0</v>
      </c>
      <c r="P369" s="340"/>
      <c r="Q369" s="340"/>
      <c r="V369" s="319"/>
      <c r="AB369" s="287">
        <f t="shared" si="164"/>
        <v>0</v>
      </c>
      <c r="AC369" s="287">
        <f t="shared" si="164"/>
        <v>0</v>
      </c>
      <c r="AD369" s="287">
        <f t="shared" si="164"/>
        <v>0</v>
      </c>
      <c r="AE369" s="287">
        <f t="shared" si="164"/>
        <v>0</v>
      </c>
      <c r="AF369" s="287"/>
      <c r="AG369" s="287">
        <f t="shared" si="165"/>
        <v>0</v>
      </c>
      <c r="AH369" s="287">
        <f t="shared" si="165"/>
        <v>0</v>
      </c>
      <c r="AI369" s="287">
        <f t="shared" si="165"/>
        <v>0</v>
      </c>
      <c r="AJ369" s="287"/>
      <c r="AK369" s="287">
        <f t="shared" si="166"/>
        <v>0</v>
      </c>
      <c r="AL369" s="287">
        <f t="shared" si="166"/>
        <v>0</v>
      </c>
      <c r="AM369" s="287">
        <f t="shared" si="166"/>
        <v>0</v>
      </c>
      <c r="AN369" s="342"/>
      <c r="AO369" s="340"/>
      <c r="AP369" s="340"/>
      <c r="AR369" s="317"/>
    </row>
    <row r="370" spans="3:44" x14ac:dyDescent="0.25">
      <c r="C370" s="341" t="s">
        <v>183</v>
      </c>
      <c r="D370" s="341" t="str">
        <f>D63</f>
        <v>Jun-23</v>
      </c>
      <c r="E370" s="341" t="str">
        <f>E63</f>
        <v>Q1</v>
      </c>
      <c r="F370" s="329">
        <f>COUNTIF(A:A,C370&amp;D370)</f>
        <v>30</v>
      </c>
      <c r="H370" s="287">
        <f t="shared" si="163"/>
        <v>0</v>
      </c>
      <c r="I370" s="287">
        <f t="shared" si="163"/>
        <v>0</v>
      </c>
      <c r="J370" s="287">
        <f t="shared" si="163"/>
        <v>0</v>
      </c>
      <c r="K370" s="287">
        <f t="shared" si="163"/>
        <v>0</v>
      </c>
      <c r="L370" s="287">
        <f t="shared" si="163"/>
        <v>0</v>
      </c>
      <c r="M370" s="287">
        <f t="shared" si="163"/>
        <v>0</v>
      </c>
      <c r="N370" s="287">
        <f t="shared" si="163"/>
        <v>0</v>
      </c>
      <c r="O370" s="287">
        <f t="shared" si="163"/>
        <v>0</v>
      </c>
      <c r="P370" s="340"/>
      <c r="Q370" s="340"/>
      <c r="V370" s="319"/>
      <c r="AB370" s="287">
        <f t="shared" si="164"/>
        <v>0</v>
      </c>
      <c r="AC370" s="287">
        <f t="shared" si="164"/>
        <v>0</v>
      </c>
      <c r="AD370" s="287">
        <f t="shared" si="164"/>
        <v>0</v>
      </c>
      <c r="AE370" s="287">
        <f t="shared" si="164"/>
        <v>0</v>
      </c>
      <c r="AF370" s="287"/>
      <c r="AG370" s="287">
        <f t="shared" si="165"/>
        <v>0</v>
      </c>
      <c r="AH370" s="287">
        <f t="shared" si="165"/>
        <v>0</v>
      </c>
      <c r="AI370" s="287">
        <f t="shared" si="165"/>
        <v>0</v>
      </c>
      <c r="AJ370" s="287"/>
      <c r="AK370" s="287">
        <f t="shared" si="166"/>
        <v>0</v>
      </c>
      <c r="AL370" s="287">
        <f t="shared" si="166"/>
        <v>0</v>
      </c>
      <c r="AM370" s="287">
        <f t="shared" si="166"/>
        <v>0</v>
      </c>
      <c r="AN370" s="342"/>
      <c r="AO370" s="340"/>
      <c r="AP370" s="340"/>
    </row>
    <row r="371" spans="3:44" x14ac:dyDescent="0.25">
      <c r="C371" s="341" t="s">
        <v>183</v>
      </c>
      <c r="D371" s="341" t="str">
        <f>D93</f>
        <v>Jul-23</v>
      </c>
      <c r="E371" s="341" t="str">
        <f>E93</f>
        <v>Q2</v>
      </c>
      <c r="F371" s="329">
        <f>COUNTIF(A:A,C371&amp;D371)</f>
        <v>31</v>
      </c>
      <c r="H371" s="287">
        <f t="shared" si="163"/>
        <v>0</v>
      </c>
      <c r="I371" s="287">
        <f t="shared" si="163"/>
        <v>0</v>
      </c>
      <c r="J371" s="287">
        <f t="shared" si="163"/>
        <v>0</v>
      </c>
      <c r="K371" s="287">
        <f t="shared" si="163"/>
        <v>0</v>
      </c>
      <c r="L371" s="287">
        <f t="shared" si="163"/>
        <v>0</v>
      </c>
      <c r="M371" s="287">
        <f t="shared" si="163"/>
        <v>0</v>
      </c>
      <c r="N371" s="287">
        <f t="shared" si="163"/>
        <v>0</v>
      </c>
      <c r="O371" s="287">
        <f t="shared" si="163"/>
        <v>0</v>
      </c>
      <c r="P371" s="340"/>
      <c r="Q371" s="340"/>
      <c r="V371" s="319"/>
      <c r="AB371" s="287">
        <f t="shared" si="164"/>
        <v>0</v>
      </c>
      <c r="AC371" s="287">
        <f t="shared" si="164"/>
        <v>0</v>
      </c>
      <c r="AD371" s="287">
        <f t="shared" si="164"/>
        <v>0</v>
      </c>
      <c r="AE371" s="287">
        <f t="shared" si="164"/>
        <v>0</v>
      </c>
      <c r="AF371" s="287"/>
      <c r="AG371" s="287">
        <f t="shared" si="165"/>
        <v>0</v>
      </c>
      <c r="AH371" s="287">
        <f t="shared" si="165"/>
        <v>0</v>
      </c>
      <c r="AI371" s="287">
        <f t="shared" si="165"/>
        <v>0</v>
      </c>
      <c r="AJ371" s="287"/>
      <c r="AK371" s="287">
        <f t="shared" si="166"/>
        <v>0</v>
      </c>
      <c r="AL371" s="287">
        <f t="shared" si="166"/>
        <v>0</v>
      </c>
      <c r="AM371" s="287">
        <f t="shared" si="166"/>
        <v>0</v>
      </c>
      <c r="AN371" s="342"/>
      <c r="AO371" s="340"/>
      <c r="AP371" s="340"/>
    </row>
    <row r="372" spans="3:44" x14ac:dyDescent="0.25">
      <c r="C372" s="341" t="s">
        <v>183</v>
      </c>
      <c r="D372" s="341" t="str">
        <f>D124</f>
        <v>Aug-23</v>
      </c>
      <c r="E372" s="341" t="str">
        <f>E124</f>
        <v>Q2</v>
      </c>
      <c r="F372" s="329">
        <f>COUNTIF(A:A,C372&amp;D372)</f>
        <v>31</v>
      </c>
      <c r="H372" s="287">
        <f t="shared" si="163"/>
        <v>0</v>
      </c>
      <c r="I372" s="287">
        <f t="shared" si="163"/>
        <v>0</v>
      </c>
      <c r="J372" s="287">
        <f t="shared" si="163"/>
        <v>0</v>
      </c>
      <c r="K372" s="287">
        <f t="shared" si="163"/>
        <v>0</v>
      </c>
      <c r="L372" s="287">
        <f t="shared" si="163"/>
        <v>0</v>
      </c>
      <c r="M372" s="287">
        <f t="shared" si="163"/>
        <v>0</v>
      </c>
      <c r="N372" s="287">
        <f t="shared" si="163"/>
        <v>0</v>
      </c>
      <c r="O372" s="287">
        <f t="shared" si="163"/>
        <v>0</v>
      </c>
      <c r="P372" s="340"/>
      <c r="Q372" s="340"/>
      <c r="V372" s="319"/>
      <c r="AB372" s="287">
        <f t="shared" si="164"/>
        <v>0</v>
      </c>
      <c r="AC372" s="287">
        <f t="shared" si="164"/>
        <v>0</v>
      </c>
      <c r="AD372" s="287">
        <f t="shared" si="164"/>
        <v>0</v>
      </c>
      <c r="AE372" s="287">
        <f t="shared" si="164"/>
        <v>0</v>
      </c>
      <c r="AF372" s="287"/>
      <c r="AG372" s="287">
        <f t="shared" si="165"/>
        <v>0</v>
      </c>
      <c r="AH372" s="287">
        <f t="shared" si="165"/>
        <v>0</v>
      </c>
      <c r="AI372" s="287">
        <f t="shared" si="165"/>
        <v>0</v>
      </c>
      <c r="AJ372" s="287"/>
      <c r="AK372" s="287">
        <f t="shared" si="166"/>
        <v>0</v>
      </c>
      <c r="AL372" s="287">
        <f t="shared" si="166"/>
        <v>0</v>
      </c>
      <c r="AM372" s="287">
        <f t="shared" si="166"/>
        <v>0</v>
      </c>
      <c r="AN372" s="342"/>
      <c r="AO372" s="340"/>
      <c r="AP372" s="340"/>
    </row>
    <row r="373" spans="3:44" x14ac:dyDescent="0.25">
      <c r="C373" s="341" t="s">
        <v>183</v>
      </c>
      <c r="D373" s="341" t="str">
        <f>D155</f>
        <v>Sep-23</v>
      </c>
      <c r="E373" s="341" t="str">
        <f>E155</f>
        <v>Q2</v>
      </c>
      <c r="F373" s="329">
        <f>COUNTIF(A:A,C373&amp;D373)</f>
        <v>30</v>
      </c>
      <c r="H373" s="287">
        <f t="shared" si="163"/>
        <v>0</v>
      </c>
      <c r="I373" s="287">
        <f t="shared" si="163"/>
        <v>0</v>
      </c>
      <c r="J373" s="287">
        <f t="shared" si="163"/>
        <v>0</v>
      </c>
      <c r="K373" s="287">
        <f t="shared" si="163"/>
        <v>0</v>
      </c>
      <c r="L373" s="287">
        <f t="shared" si="163"/>
        <v>0</v>
      </c>
      <c r="M373" s="287">
        <f t="shared" si="163"/>
        <v>0</v>
      </c>
      <c r="N373" s="287">
        <f t="shared" si="163"/>
        <v>0</v>
      </c>
      <c r="O373" s="287">
        <f t="shared" si="163"/>
        <v>0</v>
      </c>
      <c r="P373" s="340"/>
      <c r="Q373" s="340"/>
      <c r="V373" s="319"/>
      <c r="AB373" s="287">
        <f t="shared" si="164"/>
        <v>0</v>
      </c>
      <c r="AC373" s="287">
        <f t="shared" si="164"/>
        <v>0</v>
      </c>
      <c r="AD373" s="287">
        <f t="shared" si="164"/>
        <v>0</v>
      </c>
      <c r="AE373" s="287">
        <f t="shared" si="164"/>
        <v>0</v>
      </c>
      <c r="AF373" s="287"/>
      <c r="AG373" s="287">
        <f t="shared" si="165"/>
        <v>0</v>
      </c>
      <c r="AH373" s="287">
        <f t="shared" si="165"/>
        <v>0</v>
      </c>
      <c r="AI373" s="287">
        <f t="shared" si="165"/>
        <v>0</v>
      </c>
      <c r="AJ373" s="287"/>
      <c r="AK373" s="287">
        <f t="shared" si="166"/>
        <v>0</v>
      </c>
      <c r="AL373" s="287">
        <f t="shared" si="166"/>
        <v>0</v>
      </c>
      <c r="AM373" s="287">
        <f t="shared" si="166"/>
        <v>0</v>
      </c>
      <c r="AN373" s="342"/>
      <c r="AO373" s="340"/>
      <c r="AP373" s="340"/>
    </row>
    <row r="374" spans="3:44" x14ac:dyDescent="0.25">
      <c r="C374" s="341" t="s">
        <v>183</v>
      </c>
      <c r="D374" s="341" t="str">
        <f>D185</f>
        <v>Oct-23</v>
      </c>
      <c r="E374" s="341" t="str">
        <f>E185</f>
        <v>Q3</v>
      </c>
      <c r="F374" s="329">
        <f>COUNTIF(A:A,C374&amp;D374)</f>
        <v>31</v>
      </c>
      <c r="H374" s="287">
        <f t="shared" si="163"/>
        <v>0</v>
      </c>
      <c r="I374" s="287">
        <f t="shared" si="163"/>
        <v>0</v>
      </c>
      <c r="J374" s="287">
        <f t="shared" si="163"/>
        <v>0</v>
      </c>
      <c r="K374" s="287">
        <f t="shared" si="163"/>
        <v>0</v>
      </c>
      <c r="L374" s="287">
        <f t="shared" si="163"/>
        <v>0</v>
      </c>
      <c r="M374" s="287">
        <f t="shared" si="163"/>
        <v>0</v>
      </c>
      <c r="N374" s="287">
        <f t="shared" si="163"/>
        <v>0</v>
      </c>
      <c r="O374" s="287">
        <f t="shared" si="163"/>
        <v>0</v>
      </c>
      <c r="P374" s="340"/>
      <c r="Q374" s="340"/>
      <c r="V374" s="319"/>
      <c r="AB374" s="287">
        <f t="shared" si="164"/>
        <v>0</v>
      </c>
      <c r="AC374" s="287">
        <f t="shared" si="164"/>
        <v>0</v>
      </c>
      <c r="AD374" s="287">
        <f t="shared" si="164"/>
        <v>0</v>
      </c>
      <c r="AE374" s="287">
        <f t="shared" si="164"/>
        <v>0</v>
      </c>
      <c r="AF374" s="287"/>
      <c r="AG374" s="287">
        <f t="shared" si="165"/>
        <v>0</v>
      </c>
      <c r="AH374" s="287">
        <f t="shared" si="165"/>
        <v>0</v>
      </c>
      <c r="AI374" s="287">
        <f t="shared" si="165"/>
        <v>0</v>
      </c>
      <c r="AJ374" s="287"/>
      <c r="AK374" s="287">
        <f t="shared" si="166"/>
        <v>0</v>
      </c>
      <c r="AL374" s="287">
        <f t="shared" si="166"/>
        <v>0</v>
      </c>
      <c r="AM374" s="287">
        <f t="shared" si="166"/>
        <v>0</v>
      </c>
      <c r="AN374" s="342"/>
      <c r="AO374" s="340"/>
      <c r="AP374" s="340"/>
    </row>
    <row r="375" spans="3:44" x14ac:dyDescent="0.25">
      <c r="C375" s="341" t="s">
        <v>183</v>
      </c>
      <c r="D375" s="341" t="str">
        <f>D216</f>
        <v>Nov-23</v>
      </c>
      <c r="E375" s="341" t="str">
        <f>E216</f>
        <v>Q3</v>
      </c>
      <c r="F375" s="329">
        <f>COUNTIF(A:A,C375&amp;D375)</f>
        <v>30</v>
      </c>
      <c r="H375" s="287">
        <f t="shared" si="163"/>
        <v>0</v>
      </c>
      <c r="I375" s="287">
        <f t="shared" si="163"/>
        <v>0</v>
      </c>
      <c r="J375" s="287">
        <f t="shared" si="163"/>
        <v>0</v>
      </c>
      <c r="K375" s="287">
        <f t="shared" si="163"/>
        <v>0</v>
      </c>
      <c r="L375" s="287">
        <f t="shared" si="163"/>
        <v>0</v>
      </c>
      <c r="M375" s="287">
        <f t="shared" si="163"/>
        <v>0</v>
      </c>
      <c r="N375" s="287">
        <f t="shared" si="163"/>
        <v>0</v>
      </c>
      <c r="O375" s="287">
        <f t="shared" si="163"/>
        <v>0</v>
      </c>
      <c r="P375" s="340"/>
      <c r="Q375" s="340"/>
      <c r="V375" s="319"/>
      <c r="AB375" s="287">
        <f t="shared" si="164"/>
        <v>0</v>
      </c>
      <c r="AC375" s="287">
        <f t="shared" si="164"/>
        <v>0</v>
      </c>
      <c r="AD375" s="287">
        <f t="shared" si="164"/>
        <v>0</v>
      </c>
      <c r="AE375" s="287">
        <f t="shared" si="164"/>
        <v>0</v>
      </c>
      <c r="AF375" s="287"/>
      <c r="AG375" s="287">
        <f t="shared" si="165"/>
        <v>0</v>
      </c>
      <c r="AH375" s="287">
        <f t="shared" si="165"/>
        <v>0</v>
      </c>
      <c r="AI375" s="287">
        <f t="shared" si="165"/>
        <v>0</v>
      </c>
      <c r="AJ375" s="287"/>
      <c r="AK375" s="287">
        <f t="shared" si="166"/>
        <v>0</v>
      </c>
      <c r="AL375" s="287">
        <f t="shared" si="166"/>
        <v>0</v>
      </c>
      <c r="AM375" s="287">
        <f t="shared" si="166"/>
        <v>0</v>
      </c>
      <c r="AN375" s="342"/>
      <c r="AO375" s="340"/>
      <c r="AP375" s="340"/>
    </row>
    <row r="376" spans="3:44" x14ac:dyDescent="0.25">
      <c r="C376" s="341" t="s">
        <v>183</v>
      </c>
      <c r="D376" s="341" t="str">
        <f>D246</f>
        <v>Dec-23</v>
      </c>
      <c r="E376" s="341" t="str">
        <f>E246</f>
        <v>Q3</v>
      </c>
      <c r="F376" s="329">
        <f>COUNTIF(A:A,C376&amp;D376)</f>
        <v>31</v>
      </c>
      <c r="H376" s="287">
        <f t="shared" si="163"/>
        <v>0</v>
      </c>
      <c r="I376" s="287">
        <f t="shared" si="163"/>
        <v>0</v>
      </c>
      <c r="J376" s="287">
        <f t="shared" si="163"/>
        <v>0</v>
      </c>
      <c r="K376" s="287">
        <f t="shared" si="163"/>
        <v>0</v>
      </c>
      <c r="L376" s="287">
        <f t="shared" si="163"/>
        <v>0</v>
      </c>
      <c r="M376" s="287">
        <f t="shared" si="163"/>
        <v>0</v>
      </c>
      <c r="N376" s="287">
        <f t="shared" si="163"/>
        <v>0</v>
      </c>
      <c r="O376" s="287">
        <f t="shared" si="163"/>
        <v>0</v>
      </c>
      <c r="P376" s="340"/>
      <c r="Q376" s="340"/>
      <c r="V376" s="319"/>
      <c r="AB376" s="287">
        <f t="shared" si="164"/>
        <v>0</v>
      </c>
      <c r="AC376" s="287">
        <f t="shared" si="164"/>
        <v>0</v>
      </c>
      <c r="AD376" s="287">
        <f t="shared" si="164"/>
        <v>0</v>
      </c>
      <c r="AE376" s="287">
        <f t="shared" si="164"/>
        <v>0</v>
      </c>
      <c r="AF376" s="287"/>
      <c r="AG376" s="287">
        <f t="shared" si="165"/>
        <v>0</v>
      </c>
      <c r="AH376" s="287">
        <f t="shared" si="165"/>
        <v>0</v>
      </c>
      <c r="AI376" s="287">
        <f t="shared" si="165"/>
        <v>0</v>
      </c>
      <c r="AJ376" s="287"/>
      <c r="AK376" s="287">
        <f t="shared" si="166"/>
        <v>0</v>
      </c>
      <c r="AL376" s="287">
        <f t="shared" si="166"/>
        <v>0</v>
      </c>
      <c r="AM376" s="287">
        <f t="shared" si="166"/>
        <v>0</v>
      </c>
      <c r="AN376" s="342"/>
      <c r="AO376" s="340"/>
      <c r="AP376" s="340"/>
    </row>
    <row r="377" spans="3:44" x14ac:dyDescent="0.25">
      <c r="C377" s="341" t="s">
        <v>183</v>
      </c>
      <c r="D377" s="341" t="str">
        <f>D277</f>
        <v>Jan-24</v>
      </c>
      <c r="E377" s="341" t="str">
        <f>E277</f>
        <v>Q4</v>
      </c>
      <c r="F377" s="329">
        <f>COUNTIF(A:A,C377&amp;D377)</f>
        <v>31</v>
      </c>
      <c r="H377" s="287">
        <f t="shared" si="163"/>
        <v>0</v>
      </c>
      <c r="I377" s="287">
        <f t="shared" si="163"/>
        <v>0</v>
      </c>
      <c r="J377" s="287">
        <f t="shared" si="163"/>
        <v>0</v>
      </c>
      <c r="K377" s="287">
        <f t="shared" si="163"/>
        <v>0</v>
      </c>
      <c r="L377" s="287">
        <f t="shared" si="163"/>
        <v>0</v>
      </c>
      <c r="M377" s="287">
        <f t="shared" si="163"/>
        <v>0</v>
      </c>
      <c r="N377" s="287">
        <f t="shared" si="163"/>
        <v>0</v>
      </c>
      <c r="O377" s="287">
        <f t="shared" si="163"/>
        <v>0</v>
      </c>
      <c r="P377" s="340"/>
      <c r="Q377" s="340"/>
      <c r="V377" s="319"/>
      <c r="AB377" s="287">
        <f t="shared" si="164"/>
        <v>0</v>
      </c>
      <c r="AC377" s="287">
        <f t="shared" si="164"/>
        <v>0</v>
      </c>
      <c r="AD377" s="287">
        <f t="shared" si="164"/>
        <v>0</v>
      </c>
      <c r="AE377" s="287">
        <f t="shared" si="164"/>
        <v>0</v>
      </c>
      <c r="AF377" s="287"/>
      <c r="AG377" s="287">
        <f t="shared" si="165"/>
        <v>0</v>
      </c>
      <c r="AH377" s="287">
        <f t="shared" si="165"/>
        <v>0</v>
      </c>
      <c r="AI377" s="287">
        <f t="shared" si="165"/>
        <v>0</v>
      </c>
      <c r="AJ377" s="287"/>
      <c r="AK377" s="287">
        <f t="shared" si="166"/>
        <v>0</v>
      </c>
      <c r="AL377" s="287">
        <f t="shared" si="166"/>
        <v>0</v>
      </c>
      <c r="AM377" s="287">
        <f t="shared" si="166"/>
        <v>0</v>
      </c>
      <c r="AN377" s="342"/>
      <c r="AO377" s="340"/>
      <c r="AP377" s="340"/>
    </row>
    <row r="378" spans="3:44" x14ac:dyDescent="0.25">
      <c r="C378" s="341" t="s">
        <v>183</v>
      </c>
      <c r="D378" s="341" t="str">
        <f>D308</f>
        <v>Feb-24</v>
      </c>
      <c r="E378" s="341" t="str">
        <f>E308</f>
        <v>Q4</v>
      </c>
      <c r="F378" s="329">
        <f>COUNTIF(A:A,C378&amp;D378)</f>
        <v>29</v>
      </c>
      <c r="H378" s="287">
        <f t="shared" si="163"/>
        <v>0</v>
      </c>
      <c r="I378" s="287">
        <f t="shared" si="163"/>
        <v>0</v>
      </c>
      <c r="J378" s="287">
        <f t="shared" si="163"/>
        <v>0</v>
      </c>
      <c r="K378" s="287">
        <f t="shared" si="163"/>
        <v>0</v>
      </c>
      <c r="L378" s="287">
        <f t="shared" si="163"/>
        <v>0</v>
      </c>
      <c r="M378" s="287">
        <f t="shared" si="163"/>
        <v>0</v>
      </c>
      <c r="N378" s="287">
        <f t="shared" si="163"/>
        <v>0</v>
      </c>
      <c r="O378" s="287">
        <f t="shared" si="163"/>
        <v>0</v>
      </c>
      <c r="P378" s="340"/>
      <c r="Q378" s="340"/>
      <c r="V378" s="319"/>
      <c r="AB378" s="287">
        <f t="shared" si="164"/>
        <v>0</v>
      </c>
      <c r="AC378" s="287">
        <f t="shared" si="164"/>
        <v>0</v>
      </c>
      <c r="AD378" s="287">
        <f t="shared" si="164"/>
        <v>0</v>
      </c>
      <c r="AE378" s="287">
        <f t="shared" si="164"/>
        <v>0</v>
      </c>
      <c r="AF378" s="287"/>
      <c r="AG378" s="287">
        <f t="shared" si="165"/>
        <v>0</v>
      </c>
      <c r="AH378" s="287">
        <f t="shared" si="165"/>
        <v>0</v>
      </c>
      <c r="AI378" s="287">
        <f t="shared" si="165"/>
        <v>0</v>
      </c>
      <c r="AJ378" s="287"/>
      <c r="AK378" s="287">
        <f t="shared" si="166"/>
        <v>0</v>
      </c>
      <c r="AL378" s="287">
        <f t="shared" si="166"/>
        <v>0</v>
      </c>
      <c r="AM378" s="287">
        <f t="shared" si="166"/>
        <v>0</v>
      </c>
      <c r="AN378" s="342"/>
      <c r="AO378" s="340"/>
      <c r="AP378" s="340"/>
    </row>
    <row r="379" spans="3:44" x14ac:dyDescent="0.25">
      <c r="C379" s="341" t="s">
        <v>183</v>
      </c>
      <c r="D379" s="341" t="str">
        <f>D337</f>
        <v>Mar-24</v>
      </c>
      <c r="E379" s="341" t="str">
        <f>E336</f>
        <v>Q4</v>
      </c>
      <c r="F379" s="329">
        <f>COUNTIF(A:A,C379&amp;D379)</f>
        <v>30</v>
      </c>
      <c r="H379" s="287">
        <f t="shared" si="163"/>
        <v>0</v>
      </c>
      <c r="I379" s="287">
        <f t="shared" si="163"/>
        <v>0</v>
      </c>
      <c r="J379" s="287">
        <f t="shared" si="163"/>
        <v>0</v>
      </c>
      <c r="K379" s="287">
        <f t="shared" si="163"/>
        <v>0</v>
      </c>
      <c r="L379" s="287">
        <f t="shared" si="163"/>
        <v>0</v>
      </c>
      <c r="M379" s="287">
        <f t="shared" si="163"/>
        <v>0</v>
      </c>
      <c r="N379" s="287">
        <f t="shared" si="163"/>
        <v>0</v>
      </c>
      <c r="O379" s="287">
        <f t="shared" si="163"/>
        <v>0</v>
      </c>
      <c r="P379" s="340"/>
      <c r="Q379" s="340"/>
      <c r="V379" s="319"/>
      <c r="AB379" s="287">
        <f t="shared" si="164"/>
        <v>0</v>
      </c>
      <c r="AC379" s="287">
        <f t="shared" si="164"/>
        <v>0</v>
      </c>
      <c r="AD379" s="287">
        <f t="shared" si="164"/>
        <v>0</v>
      </c>
      <c r="AE379" s="287">
        <f t="shared" si="164"/>
        <v>0</v>
      </c>
      <c r="AF379" s="287"/>
      <c r="AG379" s="287">
        <f t="shared" si="165"/>
        <v>0</v>
      </c>
      <c r="AH379" s="287">
        <f t="shared" si="165"/>
        <v>0</v>
      </c>
      <c r="AI379" s="287">
        <f t="shared" si="165"/>
        <v>0</v>
      </c>
      <c r="AJ379" s="287"/>
      <c r="AK379" s="287">
        <f t="shared" si="166"/>
        <v>0</v>
      </c>
      <c r="AL379" s="287">
        <f t="shared" si="166"/>
        <v>0</v>
      </c>
      <c r="AM379" s="287">
        <f t="shared" si="166"/>
        <v>0</v>
      </c>
      <c r="AN379" s="342"/>
      <c r="AO379" s="340"/>
      <c r="AP379" s="340"/>
    </row>
    <row r="385" spans="12:14" x14ac:dyDescent="0.25">
      <c r="L385" s="329"/>
      <c r="M385" s="329"/>
      <c r="N385" s="329"/>
    </row>
    <row r="386" spans="12:14" x14ac:dyDescent="0.25">
      <c r="L386" s="344"/>
    </row>
  </sheetData>
  <autoFilter ref="A1:XCS366" xr:uid="{00000000-0009-0000-0000-000004000000}"/>
  <phoneticPr fontId="2" type="noConversion"/>
  <conditionalFormatting sqref="P93:Q366 T93:T366 AO163:AP366">
    <cfRule type="cellIs" dxfId="187" priority="378" stopIfTrue="1" operator="lessThan">
      <formula>0.5</formula>
    </cfRule>
    <cfRule type="cellIs" dxfId="186" priority="379" stopIfTrue="1" operator="greaterThan">
      <formula>0.9</formula>
    </cfRule>
    <cfRule type="cellIs" dxfId="185" priority="380" stopIfTrue="1" operator="between">
      <formula>0.5</formula>
      <formula>0.9</formula>
    </cfRule>
  </conditionalFormatting>
  <conditionalFormatting sqref="R2:R366 U2:U366">
    <cfRule type="cellIs" dxfId="184" priority="376" operator="equal">
      <formula>"RR"</formula>
    </cfRule>
    <cfRule type="cellIs" dxfId="183" priority="1464" stopIfTrue="1" operator="equal">
      <formula>"H"</formula>
    </cfRule>
    <cfRule type="cellIs" dxfId="182" priority="1465" stopIfTrue="1" operator="equal">
      <formula>"N"</formula>
    </cfRule>
    <cfRule type="cellIs" dxfId="181" priority="1466" stopIfTrue="1" operator="equal">
      <formula>"S"</formula>
    </cfRule>
    <cfRule type="cellIs" dxfId="180" priority="1467" stopIfTrue="1" operator="equal">
      <formula>"L"</formula>
    </cfRule>
  </conditionalFormatting>
  <conditionalFormatting sqref="R147:R153">
    <cfRule type="cellIs" dxfId="179" priority="355" operator="equal">
      <formula>"RR"</formula>
    </cfRule>
    <cfRule type="cellIs" dxfId="178" priority="356" stopIfTrue="1" operator="equal">
      <formula>"H"</formula>
    </cfRule>
    <cfRule type="cellIs" dxfId="177" priority="357" stopIfTrue="1" operator="equal">
      <formula>"N"</formula>
    </cfRule>
    <cfRule type="cellIs" dxfId="176" priority="358" stopIfTrue="1" operator="equal">
      <formula>"S"</formula>
    </cfRule>
    <cfRule type="cellIs" dxfId="175" priority="359" stopIfTrue="1" operator="equal">
      <formula>"L"</formula>
    </cfRule>
  </conditionalFormatting>
  <conditionalFormatting sqref="R147:R160">
    <cfRule type="cellIs" dxfId="174" priority="340" operator="equal">
      <formula>"RR"</formula>
    </cfRule>
    <cfRule type="cellIs" dxfId="173" priority="341" stopIfTrue="1" operator="equal">
      <formula>"H"</formula>
    </cfRule>
    <cfRule type="cellIs" dxfId="172" priority="342" stopIfTrue="1" operator="equal">
      <formula>"N"</formula>
    </cfRule>
    <cfRule type="cellIs" dxfId="171" priority="343" stopIfTrue="1" operator="equal">
      <formula>"S"</formula>
    </cfRule>
    <cfRule type="cellIs" dxfId="170" priority="344" stopIfTrue="1" operator="equal">
      <formula>"L"</formula>
    </cfRule>
  </conditionalFormatting>
  <conditionalFormatting sqref="R154:R166">
    <cfRule type="cellIs" dxfId="169" priority="300" operator="equal">
      <formula>"RR"</formula>
    </cfRule>
    <cfRule type="cellIs" dxfId="168" priority="301" stopIfTrue="1" operator="equal">
      <formula>"H"</formula>
    </cfRule>
    <cfRule type="cellIs" dxfId="167" priority="302" stopIfTrue="1" operator="equal">
      <formula>"N"</formula>
    </cfRule>
    <cfRule type="cellIs" dxfId="166" priority="303" stopIfTrue="1" operator="equal">
      <formula>"S"</formula>
    </cfRule>
    <cfRule type="cellIs" dxfId="165" priority="304" stopIfTrue="1" operator="equal">
      <formula>"L"</formula>
    </cfRule>
  </conditionalFormatting>
  <conditionalFormatting sqref="R161:R215">
    <cfRule type="cellIs" dxfId="164" priority="260" operator="equal">
      <formula>"RR"</formula>
    </cfRule>
    <cfRule type="cellIs" dxfId="163" priority="261" stopIfTrue="1" operator="equal">
      <formula>"H"</formula>
    </cfRule>
    <cfRule type="cellIs" dxfId="162" priority="262" stopIfTrue="1" operator="equal">
      <formula>"N"</formula>
    </cfRule>
    <cfRule type="cellIs" dxfId="161" priority="263" stopIfTrue="1" operator="equal">
      <formula>"S"</formula>
    </cfRule>
    <cfRule type="cellIs" dxfId="160" priority="264" stopIfTrue="1" operator="equal">
      <formula>"L"</formula>
    </cfRule>
  </conditionalFormatting>
  <conditionalFormatting sqref="R167:R215">
    <cfRule type="cellIs" dxfId="159" priority="255" operator="equal">
      <formula>"RR"</formula>
    </cfRule>
    <cfRule type="cellIs" dxfId="158" priority="256" stopIfTrue="1" operator="equal">
      <formula>"H"</formula>
    </cfRule>
    <cfRule type="cellIs" dxfId="157" priority="257" stopIfTrue="1" operator="equal">
      <formula>"N"</formula>
    </cfRule>
    <cfRule type="cellIs" dxfId="156" priority="258" stopIfTrue="1" operator="equal">
      <formula>"S"</formula>
    </cfRule>
    <cfRule type="cellIs" dxfId="155" priority="259" stopIfTrue="1" operator="equal">
      <formula>"L"</formula>
    </cfRule>
  </conditionalFormatting>
  <conditionalFormatting sqref="R189:R194">
    <cfRule type="cellIs" dxfId="154" priority="215" operator="equal">
      <formula>"RR"</formula>
    </cfRule>
    <cfRule type="cellIs" dxfId="153" priority="216" stopIfTrue="1" operator="equal">
      <formula>"H"</formula>
    </cfRule>
    <cfRule type="cellIs" dxfId="152" priority="217" stopIfTrue="1" operator="equal">
      <formula>"N"</formula>
    </cfRule>
    <cfRule type="cellIs" dxfId="151" priority="218" stopIfTrue="1" operator="equal">
      <formula>"S"</formula>
    </cfRule>
    <cfRule type="cellIs" dxfId="150" priority="219" stopIfTrue="1" operator="equal">
      <formula>"L"</formula>
    </cfRule>
  </conditionalFormatting>
  <conditionalFormatting sqref="R189:R201">
    <cfRule type="cellIs" dxfId="149" priority="155" operator="equal">
      <formula>"RR"</formula>
    </cfRule>
    <cfRule type="cellIs" dxfId="148" priority="156" stopIfTrue="1" operator="equal">
      <formula>"H"</formula>
    </cfRule>
    <cfRule type="cellIs" dxfId="147" priority="157" stopIfTrue="1" operator="equal">
      <formula>"N"</formula>
    </cfRule>
    <cfRule type="cellIs" dxfId="146" priority="158" stopIfTrue="1" operator="equal">
      <formula>"S"</formula>
    </cfRule>
    <cfRule type="cellIs" dxfId="145" priority="159" stopIfTrue="1" operator="equal">
      <formula>"L"</formula>
    </cfRule>
  </conditionalFormatting>
  <conditionalFormatting sqref="R195:R209">
    <cfRule type="cellIs" dxfId="144" priority="125" operator="equal">
      <formula>"RR"</formula>
    </cfRule>
    <cfRule type="cellIs" dxfId="143" priority="126" stopIfTrue="1" operator="equal">
      <formula>"H"</formula>
    </cfRule>
    <cfRule type="cellIs" dxfId="142" priority="127" stopIfTrue="1" operator="equal">
      <formula>"N"</formula>
    </cfRule>
    <cfRule type="cellIs" dxfId="141" priority="128" stopIfTrue="1" operator="equal">
      <formula>"S"</formula>
    </cfRule>
    <cfRule type="cellIs" dxfId="140" priority="129" stopIfTrue="1" operator="equal">
      <formula>"L"</formula>
    </cfRule>
  </conditionalFormatting>
  <conditionalFormatting sqref="R202:R209">
    <cfRule type="cellIs" dxfId="139" priority="120" operator="equal">
      <formula>"RR"</formula>
    </cfRule>
    <cfRule type="cellIs" dxfId="138" priority="121" stopIfTrue="1" operator="equal">
      <formula>"H"</formula>
    </cfRule>
    <cfRule type="cellIs" dxfId="137" priority="122" stopIfTrue="1" operator="equal">
      <formula>"N"</formula>
    </cfRule>
    <cfRule type="cellIs" dxfId="136" priority="123" stopIfTrue="1" operator="equal">
      <formula>"S"</formula>
    </cfRule>
    <cfRule type="cellIs" dxfId="135" priority="124" stopIfTrue="1" operator="equal">
      <formula>"L"</formula>
    </cfRule>
  </conditionalFormatting>
  <conditionalFormatting sqref="R216:R223">
    <cfRule type="cellIs" dxfId="134" priority="85" operator="equal">
      <formula>"RR"</formula>
    </cfRule>
    <cfRule type="cellIs" dxfId="133" priority="86" stopIfTrue="1" operator="equal">
      <formula>"H"</formula>
    </cfRule>
    <cfRule type="cellIs" dxfId="132" priority="87" stopIfTrue="1" operator="equal">
      <formula>"N"</formula>
    </cfRule>
    <cfRule type="cellIs" dxfId="131" priority="88" stopIfTrue="1" operator="equal">
      <formula>"S"</formula>
    </cfRule>
    <cfRule type="cellIs" dxfId="130" priority="89" stopIfTrue="1" operator="equal">
      <formula>"L"</formula>
    </cfRule>
  </conditionalFormatting>
  <conditionalFormatting sqref="R216:R229">
    <cfRule type="cellIs" dxfId="129" priority="35" operator="equal">
      <formula>"RR"</formula>
    </cfRule>
    <cfRule type="cellIs" dxfId="128" priority="36" stopIfTrue="1" operator="equal">
      <formula>"H"</formula>
    </cfRule>
    <cfRule type="cellIs" dxfId="127" priority="37" stopIfTrue="1" operator="equal">
      <formula>"N"</formula>
    </cfRule>
    <cfRule type="cellIs" dxfId="126" priority="38" stopIfTrue="1" operator="equal">
      <formula>"S"</formula>
    </cfRule>
    <cfRule type="cellIs" dxfId="125" priority="39" stopIfTrue="1" operator="equal">
      <formula>"L"</formula>
    </cfRule>
  </conditionalFormatting>
  <conditionalFormatting sqref="R224:R229">
    <cfRule type="cellIs" dxfId="124" priority="30" operator="equal">
      <formula>"RR"</formula>
    </cfRule>
    <cfRule type="cellIs" dxfId="123" priority="31" stopIfTrue="1" operator="equal">
      <formula>"H"</formula>
    </cfRule>
    <cfRule type="cellIs" dxfId="122" priority="32" stopIfTrue="1" operator="equal">
      <formula>"N"</formula>
    </cfRule>
    <cfRule type="cellIs" dxfId="121" priority="33" stopIfTrue="1" operator="equal">
      <formula>"S"</formula>
    </cfRule>
    <cfRule type="cellIs" dxfId="120" priority="34" stopIfTrue="1" operator="equal">
      <formula>"L"</formula>
    </cfRule>
  </conditionalFormatting>
  <conditionalFormatting sqref="U147:U160">
    <cfRule type="cellIs" dxfId="119" priority="330" operator="equal">
      <formula>"RR"</formula>
    </cfRule>
    <cfRule type="cellIs" dxfId="118" priority="331" stopIfTrue="1" operator="equal">
      <formula>"H"</formula>
    </cfRule>
    <cfRule type="cellIs" dxfId="117" priority="332" stopIfTrue="1" operator="equal">
      <formula>"N"</formula>
    </cfRule>
    <cfRule type="cellIs" dxfId="116" priority="333" stopIfTrue="1" operator="equal">
      <formula>"S"</formula>
    </cfRule>
    <cfRule type="cellIs" dxfId="115" priority="334" stopIfTrue="1" operator="equal">
      <formula>"L"</formula>
    </cfRule>
  </conditionalFormatting>
  <conditionalFormatting sqref="U154:U160">
    <cfRule type="cellIs" dxfId="114" priority="325" operator="equal">
      <formula>"RR"</formula>
    </cfRule>
    <cfRule type="cellIs" dxfId="113" priority="326" stopIfTrue="1" operator="equal">
      <formula>"H"</formula>
    </cfRule>
    <cfRule type="cellIs" dxfId="112" priority="327" stopIfTrue="1" operator="equal">
      <formula>"N"</formula>
    </cfRule>
    <cfRule type="cellIs" dxfId="111" priority="328" stopIfTrue="1" operator="equal">
      <formula>"S"</formula>
    </cfRule>
    <cfRule type="cellIs" dxfId="110" priority="329" stopIfTrue="1" operator="equal">
      <formula>"L"</formula>
    </cfRule>
  </conditionalFormatting>
  <conditionalFormatting sqref="U154:U166">
    <cfRule type="cellIs" dxfId="109" priority="290" operator="equal">
      <formula>"RR"</formula>
    </cfRule>
    <cfRule type="cellIs" dxfId="108" priority="291" stopIfTrue="1" operator="equal">
      <formula>"H"</formula>
    </cfRule>
    <cfRule type="cellIs" dxfId="107" priority="292" stopIfTrue="1" operator="equal">
      <formula>"N"</formula>
    </cfRule>
    <cfRule type="cellIs" dxfId="106" priority="293" stopIfTrue="1" operator="equal">
      <formula>"S"</formula>
    </cfRule>
    <cfRule type="cellIs" dxfId="105" priority="294" stopIfTrue="1" operator="equal">
      <formula>"L"</formula>
    </cfRule>
  </conditionalFormatting>
  <conditionalFormatting sqref="U161:U166">
    <cfRule type="cellIs" dxfId="104" priority="285" operator="equal">
      <formula>"RR"</formula>
    </cfRule>
    <cfRule type="cellIs" dxfId="103" priority="286" stopIfTrue="1" operator="equal">
      <formula>"H"</formula>
    </cfRule>
    <cfRule type="cellIs" dxfId="102" priority="287" stopIfTrue="1" operator="equal">
      <formula>"N"</formula>
    </cfRule>
    <cfRule type="cellIs" dxfId="101" priority="288" stopIfTrue="1" operator="equal">
      <formula>"S"</formula>
    </cfRule>
    <cfRule type="cellIs" dxfId="100" priority="289" stopIfTrue="1" operator="equal">
      <formula>"L"</formula>
    </cfRule>
  </conditionalFormatting>
  <conditionalFormatting sqref="U161:U215">
    <cfRule type="cellIs" dxfId="99" priority="250" operator="equal">
      <formula>"RR"</formula>
    </cfRule>
    <cfRule type="cellIs" dxfId="98" priority="251" stopIfTrue="1" operator="equal">
      <formula>"H"</formula>
    </cfRule>
    <cfRule type="cellIs" dxfId="97" priority="252" stopIfTrue="1" operator="equal">
      <formula>"N"</formula>
    </cfRule>
    <cfRule type="cellIs" dxfId="96" priority="253" stopIfTrue="1" operator="equal">
      <formula>"S"</formula>
    </cfRule>
    <cfRule type="cellIs" dxfId="95" priority="254" stopIfTrue="1" operator="equal">
      <formula>"L"</formula>
    </cfRule>
  </conditionalFormatting>
  <conditionalFormatting sqref="U167:U215">
    <cfRule type="cellIs" dxfId="94" priority="240" operator="equal">
      <formula>"RR"</formula>
    </cfRule>
    <cfRule type="cellIs" dxfId="93" priority="241" stopIfTrue="1" operator="equal">
      <formula>"H"</formula>
    </cfRule>
    <cfRule type="cellIs" dxfId="92" priority="242" stopIfTrue="1" operator="equal">
      <formula>"N"</formula>
    </cfRule>
    <cfRule type="cellIs" dxfId="91" priority="243" stopIfTrue="1" operator="equal">
      <formula>"S"</formula>
    </cfRule>
    <cfRule type="cellIs" dxfId="90" priority="244" stopIfTrue="1" operator="equal">
      <formula>"L"</formula>
    </cfRule>
    <cfRule type="cellIs" dxfId="89" priority="245" operator="equal">
      <formula>"RR"</formula>
    </cfRule>
    <cfRule type="cellIs" dxfId="88" priority="246" stopIfTrue="1" operator="equal">
      <formula>"H"</formula>
    </cfRule>
    <cfRule type="cellIs" dxfId="87" priority="247" stopIfTrue="1" operator="equal">
      <formula>"N"</formula>
    </cfRule>
    <cfRule type="cellIs" dxfId="86" priority="248" stopIfTrue="1" operator="equal">
      <formula>"S"</formula>
    </cfRule>
    <cfRule type="cellIs" dxfId="85" priority="249" stopIfTrue="1" operator="equal">
      <formula>"L"</formula>
    </cfRule>
  </conditionalFormatting>
  <conditionalFormatting sqref="U188:U193">
    <cfRule type="cellIs" dxfId="84" priority="200" operator="equal">
      <formula>"RR"</formula>
    </cfRule>
    <cfRule type="cellIs" dxfId="83" priority="201" stopIfTrue="1" operator="equal">
      <formula>"H"</formula>
    </cfRule>
    <cfRule type="cellIs" dxfId="82" priority="202" stopIfTrue="1" operator="equal">
      <formula>"N"</formula>
    </cfRule>
    <cfRule type="cellIs" dxfId="81" priority="203" stopIfTrue="1" operator="equal">
      <formula>"S"</formula>
    </cfRule>
    <cfRule type="cellIs" dxfId="80" priority="204" stopIfTrue="1" operator="equal">
      <formula>"L"</formula>
    </cfRule>
    <cfRule type="cellIs" dxfId="79" priority="205" operator="equal">
      <formula>"RR"</formula>
    </cfRule>
    <cfRule type="cellIs" dxfId="78" priority="206" stopIfTrue="1" operator="equal">
      <formula>"H"</formula>
    </cfRule>
    <cfRule type="cellIs" dxfId="77" priority="207" stopIfTrue="1" operator="equal">
      <formula>"N"</formula>
    </cfRule>
    <cfRule type="cellIs" dxfId="76" priority="208" stopIfTrue="1" operator="equal">
      <formula>"S"</formula>
    </cfRule>
    <cfRule type="cellIs" dxfId="75" priority="209" stopIfTrue="1" operator="equal">
      <formula>"L"</formula>
    </cfRule>
  </conditionalFormatting>
  <conditionalFormatting sqref="U188:U194">
    <cfRule type="cellIs" dxfId="74" priority="190" operator="equal">
      <formula>"RR"</formula>
    </cfRule>
    <cfRule type="cellIs" dxfId="73" priority="191" stopIfTrue="1" operator="equal">
      <formula>"H"</formula>
    </cfRule>
    <cfRule type="cellIs" dxfId="72" priority="192" stopIfTrue="1" operator="equal">
      <formula>"N"</formula>
    </cfRule>
    <cfRule type="cellIs" dxfId="71" priority="193" stopIfTrue="1" operator="equal">
      <formula>"S"</formula>
    </cfRule>
    <cfRule type="cellIs" dxfId="70" priority="194" stopIfTrue="1" operator="equal">
      <formula>"L"</formula>
    </cfRule>
  </conditionalFormatting>
  <conditionalFormatting sqref="U194">
    <cfRule type="cellIs" dxfId="69" priority="185" operator="equal">
      <formula>"RR"</formula>
    </cfRule>
    <cfRule type="cellIs" dxfId="68" priority="186" stopIfTrue="1" operator="equal">
      <formula>"H"</formula>
    </cfRule>
    <cfRule type="cellIs" dxfId="67" priority="187" stopIfTrue="1" operator="equal">
      <formula>"N"</formula>
    </cfRule>
    <cfRule type="cellIs" dxfId="66" priority="188" stopIfTrue="1" operator="equal">
      <formula>"S"</formula>
    </cfRule>
    <cfRule type="cellIs" dxfId="65" priority="189" stopIfTrue="1" operator="equal">
      <formula>"L"</formula>
    </cfRule>
  </conditionalFormatting>
  <conditionalFormatting sqref="U194:U201">
    <cfRule type="cellIs" dxfId="64" priority="145" operator="equal">
      <formula>"RR"</formula>
    </cfRule>
    <cfRule type="cellIs" dxfId="63" priority="146" stopIfTrue="1" operator="equal">
      <formula>"H"</formula>
    </cfRule>
    <cfRule type="cellIs" dxfId="62" priority="147" stopIfTrue="1" operator="equal">
      <formula>"N"</formula>
    </cfRule>
    <cfRule type="cellIs" dxfId="61" priority="148" stopIfTrue="1" operator="equal">
      <formula>"S"</formula>
    </cfRule>
    <cfRule type="cellIs" dxfId="60" priority="149" stopIfTrue="1" operator="equal">
      <formula>"L"</formula>
    </cfRule>
  </conditionalFormatting>
  <conditionalFormatting sqref="U195:U201">
    <cfRule type="cellIs" dxfId="59" priority="140" operator="equal">
      <formula>"RR"</formula>
    </cfRule>
    <cfRule type="cellIs" dxfId="58" priority="141" stopIfTrue="1" operator="equal">
      <formula>"H"</formula>
    </cfRule>
    <cfRule type="cellIs" dxfId="57" priority="142" stopIfTrue="1" operator="equal">
      <formula>"N"</formula>
    </cfRule>
    <cfRule type="cellIs" dxfId="56" priority="143" stopIfTrue="1" operator="equal">
      <formula>"S"</formula>
    </cfRule>
    <cfRule type="cellIs" dxfId="55" priority="144" stopIfTrue="1" operator="equal">
      <formula>"L"</formula>
    </cfRule>
  </conditionalFormatting>
  <conditionalFormatting sqref="U195:U209">
    <cfRule type="cellIs" dxfId="54" priority="115" operator="equal">
      <formula>"RR"</formula>
    </cfRule>
    <cfRule type="cellIs" dxfId="53" priority="116" stopIfTrue="1" operator="equal">
      <formula>"H"</formula>
    </cfRule>
    <cfRule type="cellIs" dxfId="52" priority="117" stopIfTrue="1" operator="equal">
      <formula>"N"</formula>
    </cfRule>
    <cfRule type="cellIs" dxfId="51" priority="118" stopIfTrue="1" operator="equal">
      <formula>"S"</formula>
    </cfRule>
    <cfRule type="cellIs" dxfId="50" priority="119" stopIfTrue="1" operator="equal">
      <formula>"L"</formula>
    </cfRule>
  </conditionalFormatting>
  <conditionalFormatting sqref="U202:U209">
    <cfRule type="cellIs" dxfId="49" priority="110" operator="equal">
      <formula>"RR"</formula>
    </cfRule>
    <cfRule type="cellIs" dxfId="48" priority="111" stopIfTrue="1" operator="equal">
      <formula>"H"</formula>
    </cfRule>
    <cfRule type="cellIs" dxfId="47" priority="112" stopIfTrue="1" operator="equal">
      <formula>"N"</formula>
    </cfRule>
    <cfRule type="cellIs" dxfId="46" priority="113" stopIfTrue="1" operator="equal">
      <formula>"S"</formula>
    </cfRule>
    <cfRule type="cellIs" dxfId="45" priority="114" stopIfTrue="1" operator="equal">
      <formula>"L"</formula>
    </cfRule>
  </conditionalFormatting>
  <conditionalFormatting sqref="U202:U307">
    <cfRule type="cellIs" dxfId="44" priority="100" operator="equal">
      <formula>"RR"</formula>
    </cfRule>
    <cfRule type="cellIs" dxfId="43" priority="101" stopIfTrue="1" operator="equal">
      <formula>"H"</formula>
    </cfRule>
    <cfRule type="cellIs" dxfId="42" priority="102" stopIfTrue="1" operator="equal">
      <formula>"N"</formula>
    </cfRule>
    <cfRule type="cellIs" dxfId="41" priority="103" stopIfTrue="1" operator="equal">
      <formula>"S"</formula>
    </cfRule>
    <cfRule type="cellIs" dxfId="40" priority="104" stopIfTrue="1" operator="equal">
      <formula>"L"</formula>
    </cfRule>
  </conditionalFormatting>
  <conditionalFormatting sqref="U216:U223">
    <cfRule type="cellIs" dxfId="39" priority="70" operator="equal">
      <formula>"RR"</formula>
    </cfRule>
    <cfRule type="cellIs" dxfId="38" priority="71" stopIfTrue="1" operator="equal">
      <formula>"H"</formula>
    </cfRule>
    <cfRule type="cellIs" dxfId="37" priority="72" stopIfTrue="1" operator="equal">
      <formula>"N"</formula>
    </cfRule>
    <cfRule type="cellIs" dxfId="36" priority="73" stopIfTrue="1" operator="equal">
      <formula>"S"</formula>
    </cfRule>
    <cfRule type="cellIs" dxfId="35" priority="74" stopIfTrue="1" operator="equal">
      <formula>"L"</formula>
    </cfRule>
    <cfRule type="cellIs" dxfId="34" priority="75" operator="equal">
      <formula>"RR"</formula>
    </cfRule>
    <cfRule type="cellIs" dxfId="33" priority="76" stopIfTrue="1" operator="equal">
      <formula>"H"</formula>
    </cfRule>
    <cfRule type="cellIs" dxfId="32" priority="77" stopIfTrue="1" operator="equal">
      <formula>"N"</formula>
    </cfRule>
    <cfRule type="cellIs" dxfId="31" priority="78" stopIfTrue="1" operator="equal">
      <formula>"S"</formula>
    </cfRule>
    <cfRule type="cellIs" dxfId="30" priority="79" stopIfTrue="1" operator="equal">
      <formula>"L"</formula>
    </cfRule>
  </conditionalFormatting>
  <conditionalFormatting sqref="U216:U229">
    <cfRule type="cellIs" dxfId="29" priority="25" operator="equal">
      <formula>"RR"</formula>
    </cfRule>
    <cfRule type="cellIs" dxfId="28" priority="26" stopIfTrue="1" operator="equal">
      <formula>"H"</formula>
    </cfRule>
    <cfRule type="cellIs" dxfId="27" priority="27" stopIfTrue="1" operator="equal">
      <formula>"N"</formula>
    </cfRule>
    <cfRule type="cellIs" dxfId="26" priority="28" stopIfTrue="1" operator="equal">
      <formula>"S"</formula>
    </cfRule>
    <cfRule type="cellIs" dxfId="25" priority="29" stopIfTrue="1" operator="equal">
      <formula>"L"</formula>
    </cfRule>
  </conditionalFormatting>
  <conditionalFormatting sqref="U224:U229">
    <cfRule type="cellIs" dxfId="24" priority="15" operator="equal">
      <formula>"RR"</formula>
    </cfRule>
    <cfRule type="cellIs" dxfId="23" priority="16" stopIfTrue="1" operator="equal">
      <formula>"H"</formula>
    </cfRule>
    <cfRule type="cellIs" dxfId="22" priority="17" stopIfTrue="1" operator="equal">
      <formula>"N"</formula>
    </cfRule>
    <cfRule type="cellIs" dxfId="21" priority="18" stopIfTrue="1" operator="equal">
      <formula>"S"</formula>
    </cfRule>
    <cfRule type="cellIs" dxfId="20" priority="19" stopIfTrue="1" operator="equal">
      <formula>"L"</formula>
    </cfRule>
    <cfRule type="cellIs" dxfId="19" priority="20" operator="equal">
      <formula>"RR"</formula>
    </cfRule>
    <cfRule type="cellIs" dxfId="18" priority="21" stopIfTrue="1" operator="equal">
      <formula>"H"</formula>
    </cfRule>
    <cfRule type="cellIs" dxfId="17" priority="22" stopIfTrue="1" operator="equal">
      <formula>"N"</formula>
    </cfRule>
    <cfRule type="cellIs" dxfId="16" priority="23" stopIfTrue="1" operator="equal">
      <formula>"S"</formula>
    </cfRule>
    <cfRule type="cellIs" dxfId="15" priority="24" stopIfTrue="1" operator="equal">
      <formula>"L"</formula>
    </cfRule>
  </conditionalFormatting>
  <conditionalFormatting sqref="AB2:AE366">
    <cfRule type="cellIs" dxfId="14" priority="381" operator="greaterThan">
      <formula>0</formula>
    </cfRule>
    <cfRule type="cellIs" dxfId="13" priority="382" operator="lessThan">
      <formula>0</formula>
    </cfRule>
  </conditionalFormatting>
  <conditionalFormatting sqref="AP155:AP162">
    <cfRule type="cellIs" dxfId="12" priority="1" stopIfTrue="1" operator="lessThan">
      <formula>0.5</formula>
    </cfRule>
    <cfRule type="cellIs" dxfId="11" priority="2" stopIfTrue="1" operator="greaterThan">
      <formula>0.9</formula>
    </cfRule>
    <cfRule type="cellIs" dxfId="10" priority="3" stopIfTrue="1" operator="between">
      <formula>0.5</formula>
      <formula>0.9</formula>
    </cfRule>
  </conditionalFormatting>
  <conditionalFormatting sqref="AV2:AY366 BE2:BH366">
    <cfRule type="cellIs" dxfId="9" priority="8" operator="greaterThan">
      <formula>0</formula>
    </cfRule>
    <cfRule type="cellIs" dxfId="8" priority="9" operator="less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  <ignoredErrors>
    <ignoredError sqref="AE1:AF1 O1 V1 AJ1 AO1:AP1 R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D33"/>
  <sheetViews>
    <sheetView showGridLines="0" workbookViewId="0">
      <pane ySplit="1" topLeftCell="A2" activePane="bottomLeft" state="frozen"/>
      <selection pane="bottomLeft" sqref="A1:A1048576"/>
    </sheetView>
  </sheetViews>
  <sheetFormatPr defaultRowHeight="15" customHeight="1" x14ac:dyDescent="0.25"/>
  <cols>
    <col min="2" max="2" width="19.453125" bestFit="1" customWidth="1"/>
    <col min="3" max="3" width="31.453125" bestFit="1" customWidth="1"/>
    <col min="4" max="4" width="63.54296875" bestFit="1" customWidth="1"/>
  </cols>
  <sheetData>
    <row r="1" spans="1:4" ht="15" customHeight="1" x14ac:dyDescent="0.25">
      <c r="A1" s="266" t="s">
        <v>110</v>
      </c>
      <c r="B1" s="266" t="s">
        <v>111</v>
      </c>
      <c r="C1" s="266" t="s">
        <v>143</v>
      </c>
      <c r="D1" s="266" t="s">
        <v>112</v>
      </c>
    </row>
    <row r="2" spans="1:4" ht="15" customHeight="1" x14ac:dyDescent="0.25">
      <c r="A2" s="355" t="s">
        <v>113</v>
      </c>
      <c r="B2" s="355" t="s">
        <v>114</v>
      </c>
      <c r="C2" s="264" t="s">
        <v>57</v>
      </c>
      <c r="D2" s="265" t="s">
        <v>15</v>
      </c>
    </row>
    <row r="3" spans="1:4" ht="15" customHeight="1" x14ac:dyDescent="0.25">
      <c r="A3" s="356"/>
      <c r="B3" s="356"/>
      <c r="C3" s="264" t="s">
        <v>56</v>
      </c>
      <c r="D3" s="265" t="s">
        <v>13</v>
      </c>
    </row>
    <row r="4" spans="1:4" ht="15" customHeight="1" x14ac:dyDescent="0.25">
      <c r="A4" s="356"/>
      <c r="B4" s="356"/>
      <c r="C4" s="264" t="s">
        <v>115</v>
      </c>
      <c r="D4" s="265" t="s">
        <v>116</v>
      </c>
    </row>
    <row r="5" spans="1:4" ht="15" customHeight="1" x14ac:dyDescent="0.25">
      <c r="A5" s="357"/>
      <c r="B5" s="357"/>
      <c r="C5" s="264" t="s">
        <v>16</v>
      </c>
      <c r="D5" s="265" t="s">
        <v>83</v>
      </c>
    </row>
    <row r="6" spans="1:4" ht="15" customHeight="1" x14ac:dyDescent="0.25">
      <c r="A6" s="355" t="s">
        <v>117</v>
      </c>
      <c r="B6" s="355" t="s">
        <v>118</v>
      </c>
      <c r="C6" s="264" t="s">
        <v>20</v>
      </c>
      <c r="D6" s="265" t="s">
        <v>105</v>
      </c>
    </row>
    <row r="7" spans="1:4" ht="15" customHeight="1" x14ac:dyDescent="0.25">
      <c r="A7" s="356"/>
      <c r="B7" s="358"/>
      <c r="C7" s="264" t="s">
        <v>2</v>
      </c>
      <c r="D7" s="265" t="s">
        <v>106</v>
      </c>
    </row>
    <row r="8" spans="1:4" ht="15" customHeight="1" x14ac:dyDescent="0.25">
      <c r="A8" s="356"/>
      <c r="B8" s="358"/>
      <c r="C8" s="264" t="s">
        <v>3</v>
      </c>
      <c r="D8" s="265" t="s">
        <v>104</v>
      </c>
    </row>
    <row r="9" spans="1:4" ht="15" customHeight="1" x14ac:dyDescent="0.25">
      <c r="A9" s="356"/>
      <c r="B9" s="358"/>
      <c r="C9" s="264" t="s">
        <v>4</v>
      </c>
      <c r="D9" s="265" t="s">
        <v>107</v>
      </c>
    </row>
    <row r="10" spans="1:4" ht="15" customHeight="1" x14ac:dyDescent="0.25">
      <c r="A10" s="356"/>
      <c r="B10" s="358"/>
      <c r="C10" s="286" t="s">
        <v>6</v>
      </c>
      <c r="D10" s="285" t="s">
        <v>173</v>
      </c>
    </row>
    <row r="11" spans="1:4" ht="15" customHeight="1" x14ac:dyDescent="0.25">
      <c r="A11" s="356"/>
      <c r="B11" s="358"/>
      <c r="C11" s="264" t="s">
        <v>7</v>
      </c>
      <c r="D11" s="265" t="s">
        <v>108</v>
      </c>
    </row>
    <row r="12" spans="1:4" ht="15" customHeight="1" x14ac:dyDescent="0.25">
      <c r="A12" s="357"/>
      <c r="B12" s="359"/>
      <c r="C12" s="264" t="s">
        <v>8</v>
      </c>
      <c r="D12" s="265" t="s">
        <v>109</v>
      </c>
    </row>
    <row r="13" spans="1:4" ht="15" customHeight="1" x14ac:dyDescent="0.25">
      <c r="A13" s="355" t="s">
        <v>119</v>
      </c>
      <c r="B13" s="355" t="s">
        <v>120</v>
      </c>
      <c r="C13" s="264" t="s">
        <v>84</v>
      </c>
      <c r="D13" s="265" t="s">
        <v>121</v>
      </c>
    </row>
    <row r="14" spans="1:4" ht="15" customHeight="1" x14ac:dyDescent="0.25">
      <c r="A14" s="356"/>
      <c r="B14" s="356"/>
      <c r="C14" s="264" t="s">
        <v>87</v>
      </c>
      <c r="D14" s="265" t="s">
        <v>122</v>
      </c>
    </row>
    <row r="15" spans="1:4" ht="15" customHeight="1" x14ac:dyDescent="0.25">
      <c r="A15" s="356"/>
      <c r="B15" s="356"/>
      <c r="C15" s="264" t="s">
        <v>30</v>
      </c>
      <c r="D15" s="265" t="s">
        <v>123</v>
      </c>
    </row>
    <row r="16" spans="1:4" ht="15" customHeight="1" x14ac:dyDescent="0.25">
      <c r="A16" s="356"/>
      <c r="B16" s="356"/>
      <c r="C16" s="264" t="s">
        <v>24</v>
      </c>
      <c r="D16" s="265" t="s">
        <v>124</v>
      </c>
    </row>
    <row r="17" spans="1:4" ht="15" customHeight="1" x14ac:dyDescent="0.25">
      <c r="A17" s="356"/>
      <c r="B17" s="356"/>
      <c r="C17" s="264" t="s">
        <v>33</v>
      </c>
      <c r="D17" s="265" t="s">
        <v>125</v>
      </c>
    </row>
    <row r="18" spans="1:4" ht="15" customHeight="1" x14ac:dyDescent="0.25">
      <c r="A18" s="356"/>
      <c r="B18" s="356"/>
      <c r="C18" s="264" t="s">
        <v>88</v>
      </c>
      <c r="D18" s="265" t="s">
        <v>126</v>
      </c>
    </row>
    <row r="19" spans="1:4" ht="15" customHeight="1" x14ac:dyDescent="0.25">
      <c r="A19" s="356"/>
      <c r="B19" s="356"/>
      <c r="C19" s="264" t="s">
        <v>25</v>
      </c>
      <c r="D19" s="265" t="s">
        <v>127</v>
      </c>
    </row>
    <row r="20" spans="1:4" ht="15" customHeight="1" x14ac:dyDescent="0.25">
      <c r="A20" s="356"/>
      <c r="B20" s="356"/>
      <c r="C20" s="264" t="s">
        <v>26</v>
      </c>
      <c r="D20" s="265" t="s">
        <v>128</v>
      </c>
    </row>
    <row r="21" spans="1:4" ht="15" customHeight="1" x14ac:dyDescent="0.25">
      <c r="A21" s="356"/>
      <c r="B21" s="356"/>
      <c r="C21" s="264" t="s">
        <v>96</v>
      </c>
      <c r="D21" s="265" t="s">
        <v>129</v>
      </c>
    </row>
    <row r="22" spans="1:4" ht="15" customHeight="1" x14ac:dyDescent="0.25">
      <c r="A22" s="356"/>
      <c r="B22" s="356"/>
      <c r="C22" s="264" t="s">
        <v>97</v>
      </c>
      <c r="D22" s="265" t="s">
        <v>130</v>
      </c>
    </row>
    <row r="23" spans="1:4" ht="15" customHeight="1" x14ac:dyDescent="0.25">
      <c r="A23" s="356"/>
      <c r="B23" s="356"/>
      <c r="C23" s="264" t="s">
        <v>131</v>
      </c>
      <c r="D23" s="265" t="s">
        <v>132</v>
      </c>
    </row>
    <row r="24" spans="1:4" ht="15" customHeight="1" x14ac:dyDescent="0.25">
      <c r="A24" s="356"/>
      <c r="B24" s="356"/>
      <c r="C24" s="264" t="s">
        <v>98</v>
      </c>
      <c r="D24" s="265" t="s">
        <v>133</v>
      </c>
    </row>
    <row r="25" spans="1:4" ht="15" customHeight="1" x14ac:dyDescent="0.25">
      <c r="A25" s="356"/>
      <c r="B25" s="356"/>
      <c r="C25" s="264" t="s">
        <v>85</v>
      </c>
      <c r="D25" s="265" t="s">
        <v>134</v>
      </c>
    </row>
    <row r="26" spans="1:4" ht="15" customHeight="1" x14ac:dyDescent="0.25">
      <c r="A26" s="356"/>
      <c r="B26" s="356"/>
      <c r="C26" s="264" t="s">
        <v>89</v>
      </c>
      <c r="D26" s="265" t="s">
        <v>135</v>
      </c>
    </row>
    <row r="27" spans="1:4" ht="15" customHeight="1" x14ac:dyDescent="0.25">
      <c r="A27" s="356"/>
      <c r="B27" s="356"/>
      <c r="C27" s="264" t="s">
        <v>31</v>
      </c>
      <c r="D27" s="265" t="s">
        <v>136</v>
      </c>
    </row>
    <row r="28" spans="1:4" ht="15" customHeight="1" x14ac:dyDescent="0.25">
      <c r="A28" s="356"/>
      <c r="B28" s="356"/>
      <c r="C28" s="264" t="s">
        <v>32</v>
      </c>
      <c r="D28" s="265" t="s">
        <v>137</v>
      </c>
    </row>
    <row r="29" spans="1:4" ht="15" customHeight="1" x14ac:dyDescent="0.25">
      <c r="A29" s="356"/>
      <c r="B29" s="356"/>
      <c r="C29" s="264" t="s">
        <v>92</v>
      </c>
      <c r="D29" s="265" t="s">
        <v>138</v>
      </c>
    </row>
    <row r="30" spans="1:4" ht="15" customHeight="1" x14ac:dyDescent="0.25">
      <c r="A30" s="356"/>
      <c r="B30" s="356"/>
      <c r="C30" s="264" t="s">
        <v>93</v>
      </c>
      <c r="D30" s="265" t="s">
        <v>139</v>
      </c>
    </row>
    <row r="31" spans="1:4" ht="15" customHeight="1" x14ac:dyDescent="0.25">
      <c r="A31" s="356"/>
      <c r="B31" s="356"/>
      <c r="C31" s="264" t="s">
        <v>94</v>
      </c>
      <c r="D31" s="265" t="s">
        <v>140</v>
      </c>
    </row>
    <row r="32" spans="1:4" ht="15" customHeight="1" x14ac:dyDescent="0.25">
      <c r="A32" s="356"/>
      <c r="B32" s="356"/>
      <c r="C32" s="264" t="s">
        <v>95</v>
      </c>
      <c r="D32" s="265" t="s">
        <v>141</v>
      </c>
    </row>
    <row r="33" spans="1:4" ht="15" customHeight="1" x14ac:dyDescent="0.25">
      <c r="A33" s="357"/>
      <c r="B33" s="357"/>
      <c r="C33" s="264" t="s">
        <v>36</v>
      </c>
      <c r="D33" s="265" t="s">
        <v>142</v>
      </c>
    </row>
  </sheetData>
  <mergeCells count="6">
    <mergeCell ref="B13:B33"/>
    <mergeCell ref="A13:A33"/>
    <mergeCell ref="A2:A5"/>
    <mergeCell ref="B2:B5"/>
    <mergeCell ref="B6:B12"/>
    <mergeCell ref="A6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AA153"/>
  <sheetViews>
    <sheetView showGridLines="0" workbookViewId="0">
      <selection activeCell="D4" sqref="D4:P8"/>
    </sheetView>
  </sheetViews>
  <sheetFormatPr defaultColWidth="0" defaultRowHeight="12.75" customHeight="1" zeroHeight="1" x14ac:dyDescent="0.25"/>
  <cols>
    <col min="1" max="2" width="0.54296875" style="225" customWidth="1"/>
    <col min="3" max="3" width="6.6328125" style="224" customWidth="1"/>
    <col min="4" max="14" width="10.36328125" style="224" customWidth="1"/>
    <col min="15" max="16" width="11.36328125" style="224" customWidth="1"/>
    <col min="17" max="17" width="0.90625" style="224" customWidth="1"/>
    <col min="18" max="19" width="9.08984375" style="234" hidden="1" customWidth="1"/>
    <col min="20" max="20" width="0.90625" style="234" hidden="1" customWidth="1"/>
    <col min="21" max="22" width="9.08984375" style="234" hidden="1" customWidth="1"/>
    <col min="23" max="16384" width="9.08984375" style="224" hidden="1"/>
  </cols>
  <sheetData>
    <row r="1" spans="1:27" s="219" customFormat="1" ht="5.15" customHeight="1" x14ac:dyDescent="0.25">
      <c r="A1" s="217"/>
      <c r="B1" s="217"/>
      <c r="C1" s="218"/>
      <c r="R1" s="220"/>
      <c r="S1" s="220"/>
      <c r="T1" s="220"/>
      <c r="U1" s="220"/>
      <c r="V1" s="220"/>
    </row>
    <row r="2" spans="1:27" s="222" customFormat="1" ht="24.9" customHeight="1" x14ac:dyDescent="0.25">
      <c r="A2" s="221"/>
      <c r="B2" s="221"/>
      <c r="C2" s="360" t="str">
        <f>'Occupancy Summary - Numeric'!C2</f>
        <v>Hotel Name - Forecast Report as on DD MMMM YYYY</v>
      </c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269"/>
      <c r="P2" s="269"/>
      <c r="R2" s="223"/>
      <c r="S2" s="223"/>
      <c r="T2" s="223"/>
      <c r="U2" s="223"/>
      <c r="V2" s="223"/>
    </row>
    <row r="3" spans="1:27" s="219" customFormat="1" ht="5.15" customHeight="1" thickBot="1" x14ac:dyDescent="0.3">
      <c r="A3" s="217"/>
      <c r="B3" s="217"/>
      <c r="C3" s="224"/>
      <c r="D3" s="224"/>
      <c r="R3" s="220"/>
      <c r="S3" s="220"/>
      <c r="T3" s="220"/>
      <c r="U3" s="220"/>
      <c r="V3" s="220"/>
    </row>
    <row r="4" spans="1:27" ht="13" thickTop="1" x14ac:dyDescent="0.25">
      <c r="C4" s="226"/>
      <c r="D4" s="227"/>
      <c r="E4" s="366" t="s">
        <v>79</v>
      </c>
      <c r="F4" s="367"/>
      <c r="G4" s="368"/>
      <c r="H4" s="366" t="s">
        <v>80</v>
      </c>
      <c r="I4" s="367"/>
      <c r="J4" s="368"/>
      <c r="K4" s="366" t="s">
        <v>81</v>
      </c>
      <c r="L4" s="368"/>
      <c r="M4" s="366" t="s">
        <v>82</v>
      </c>
      <c r="N4" s="368"/>
      <c r="O4" s="366" t="s">
        <v>39</v>
      </c>
      <c r="P4" s="368"/>
      <c r="R4" s="362" t="s">
        <v>58</v>
      </c>
      <c r="S4" s="362"/>
      <c r="T4" s="362"/>
      <c r="U4" s="362"/>
      <c r="V4" s="362"/>
      <c r="W4" s="228" t="s">
        <v>13</v>
      </c>
      <c r="X4" s="230"/>
      <c r="Y4" s="228" t="s">
        <v>15</v>
      </c>
      <c r="Z4" s="229"/>
      <c r="AA4" s="230"/>
    </row>
    <row r="5" spans="1:27" ht="36.75" customHeight="1" thickBot="1" x14ac:dyDescent="0.3">
      <c r="C5" s="226"/>
      <c r="D5" s="227"/>
      <c r="E5" s="306" t="s">
        <v>34</v>
      </c>
      <c r="F5" s="307" t="s">
        <v>177</v>
      </c>
      <c r="G5" s="308" t="s">
        <v>6</v>
      </c>
      <c r="H5" s="306" t="s">
        <v>34</v>
      </c>
      <c r="I5" s="307" t="s">
        <v>177</v>
      </c>
      <c r="J5" s="308" t="s">
        <v>6</v>
      </c>
      <c r="K5" s="307" t="s">
        <v>177</v>
      </c>
      <c r="L5" s="308" t="s">
        <v>6</v>
      </c>
      <c r="M5" s="307" t="s">
        <v>177</v>
      </c>
      <c r="N5" s="308" t="s">
        <v>6</v>
      </c>
      <c r="O5" s="307" t="s">
        <v>177</v>
      </c>
      <c r="P5" s="308" t="s">
        <v>6</v>
      </c>
      <c r="R5" s="234" t="s">
        <v>56</v>
      </c>
      <c r="S5" s="234" t="s">
        <v>46</v>
      </c>
      <c r="U5" s="234" t="s">
        <v>57</v>
      </c>
      <c r="V5" s="234" t="s">
        <v>46</v>
      </c>
      <c r="W5" s="231" t="s">
        <v>34</v>
      </c>
      <c r="X5" s="233" t="s">
        <v>14</v>
      </c>
      <c r="Y5" s="231" t="s">
        <v>34</v>
      </c>
      <c r="Z5" s="232" t="s">
        <v>16</v>
      </c>
      <c r="AA5" s="233" t="s">
        <v>6</v>
      </c>
    </row>
    <row r="6" spans="1:27" ht="24.9" customHeight="1" thickTop="1" x14ac:dyDescent="0.25">
      <c r="B6" s="225" t="str">
        <f>C6&amp;D6</f>
        <v>Hotel NameApr-16</v>
      </c>
      <c r="C6" s="363" t="str">
        <f>'Occupancy Summary - Numeric'!C6:C24</f>
        <v>Hotel Name</v>
      </c>
      <c r="D6" s="235" t="s">
        <v>178</v>
      </c>
      <c r="E6" s="236" t="e">
        <f>VLOOKUP(B6,'Occupancy Summary - Numeric'!$B$6:$I$43,6,0)</f>
        <v>#N/A</v>
      </c>
      <c r="F6" s="237" t="e">
        <f>VLOOKUP(B6,'Occupancy Summary - Numeric'!$B$6:$I$43,7,0)</f>
        <v>#N/A</v>
      </c>
      <c r="G6" s="238" t="e">
        <f>VLOOKUP(B6,'Occupancy Summary - Numeric'!$B$6:$I$43,8,0)</f>
        <v>#N/A</v>
      </c>
      <c r="H6" s="239" t="e">
        <f>VLOOKUP(B6,'Occupancy Summary - Numeric'!$B$28:$I$87,6,0)</f>
        <v>#N/A</v>
      </c>
      <c r="I6" s="240" t="e">
        <f>VLOOKUP(B6,'Occupancy Summary - Numeric'!$B$28:$I$87,7,0)</f>
        <v>#N/A</v>
      </c>
      <c r="J6" s="241" t="e">
        <f>VLOOKUP(B6,'Occupancy Summary - Numeric'!$B$28:$I$87,8,0)</f>
        <v>#N/A</v>
      </c>
      <c r="K6" s="272" t="e">
        <f>VLOOKUP(B6,'Revenue Summary'!$A$28:$F$46,5,0)</f>
        <v>#N/A</v>
      </c>
      <c r="L6" s="273" t="e">
        <f>VLOOKUP(B6,'Revenue Summary'!$A$28:$F$46,6,0)</f>
        <v>#N/A</v>
      </c>
      <c r="M6" s="272" t="e">
        <f>VLOOKUP(B6,'Revenue Summary'!$A$50:$F$68,5,0)</f>
        <v>#N/A</v>
      </c>
      <c r="N6" s="273" t="e">
        <f>VLOOKUP(B6,'Revenue Summary'!$A$50:$F$68,6,0)</f>
        <v>#N/A</v>
      </c>
      <c r="O6" s="272" t="e">
        <f>VLOOKUP(B6,'Revenue Summary'!$A$6:$F$17,5,0)</f>
        <v>#N/A</v>
      </c>
      <c r="P6" s="273" t="e">
        <f>VLOOKUP(B6,'Revenue Summary'!$A$6:$F$17,6,0)</f>
        <v>#N/A</v>
      </c>
      <c r="R6" s="234">
        <v>2137</v>
      </c>
      <c r="S6" s="242" t="e">
        <f>#REF!-R6</f>
        <v>#REF!</v>
      </c>
      <c r="V6" s="242" t="e">
        <f>F6-U6</f>
        <v>#N/A</v>
      </c>
      <c r="W6" s="236">
        <v>1416</v>
      </c>
      <c r="X6" s="238">
        <v>1416</v>
      </c>
      <c r="Y6" s="236">
        <v>2137</v>
      </c>
      <c r="Z6" s="237">
        <v>2137</v>
      </c>
      <c r="AA6" s="238">
        <v>1710</v>
      </c>
    </row>
    <row r="7" spans="1:27" ht="24.9" customHeight="1" x14ac:dyDescent="0.25">
      <c r="B7" s="225" t="str">
        <f>C6&amp;D7</f>
        <v>Hotel NameMay-16</v>
      </c>
      <c r="C7" s="364"/>
      <c r="D7" s="243" t="s">
        <v>179</v>
      </c>
      <c r="E7" s="244" t="e">
        <f>VLOOKUP(B7,'Occupancy Summary - Numeric'!$B$6:$I$43,6,0)</f>
        <v>#N/A</v>
      </c>
      <c r="F7" s="245" t="e">
        <f>VLOOKUP(B7,'Occupancy Summary - Numeric'!$B$6:$I$43,7,0)</f>
        <v>#N/A</v>
      </c>
      <c r="G7" s="246" t="e">
        <f>VLOOKUP(B7,'Occupancy Summary - Numeric'!$B$6:$I$43,8,0)</f>
        <v>#N/A</v>
      </c>
      <c r="H7" s="247" t="e">
        <f>VLOOKUP(B7,'Occupancy Summary - Numeric'!$B$28:$I$87,6,0)</f>
        <v>#N/A</v>
      </c>
      <c r="I7" s="248" t="e">
        <f>VLOOKUP(B7,'Occupancy Summary - Numeric'!$B$28:$I$87,7,0)</f>
        <v>#N/A</v>
      </c>
      <c r="J7" s="249" t="e">
        <f>VLOOKUP(B7,'Occupancy Summary - Numeric'!$B$28:$I$87,8,0)</f>
        <v>#N/A</v>
      </c>
      <c r="K7" s="274" t="e">
        <f>VLOOKUP(B7,'Revenue Summary'!$A$28:$F$46,5,0)</f>
        <v>#N/A</v>
      </c>
      <c r="L7" s="275" t="e">
        <f>VLOOKUP(B7,'Revenue Summary'!$A$28:$F$46,6,0)</f>
        <v>#N/A</v>
      </c>
      <c r="M7" s="274" t="e">
        <f>VLOOKUP(B7,'Revenue Summary'!$A$50:$F$68,5,0)</f>
        <v>#N/A</v>
      </c>
      <c r="N7" s="275" t="e">
        <f>VLOOKUP(B7,'Revenue Summary'!$A$50:$F$68,6,0)</f>
        <v>#N/A</v>
      </c>
      <c r="O7" s="274" t="e">
        <f>VLOOKUP(B7,'Revenue Summary'!$A$6:$F$17,5,0)</f>
        <v>#N/A</v>
      </c>
      <c r="P7" s="275" t="e">
        <f>VLOOKUP(B7,'Revenue Summary'!$A$6:$F$17,6,0)</f>
        <v>#N/A</v>
      </c>
      <c r="S7" s="242"/>
      <c r="V7" s="242"/>
      <c r="W7" s="244"/>
      <c r="X7" s="246"/>
      <c r="Y7" s="244"/>
      <c r="Z7" s="245"/>
      <c r="AA7" s="246"/>
    </row>
    <row r="8" spans="1:27" ht="24.9" customHeight="1" thickBot="1" x14ac:dyDescent="0.3">
      <c r="B8" s="225" t="str">
        <f>C6&amp;D8</f>
        <v>Hotel NameJun-16</v>
      </c>
      <c r="C8" s="365"/>
      <c r="D8" s="276" t="s">
        <v>180</v>
      </c>
      <c r="E8" s="277" t="e">
        <f>VLOOKUP(B8,'Occupancy Summary - Numeric'!$B$6:$I$43,6,0)</f>
        <v>#N/A</v>
      </c>
      <c r="F8" s="278" t="e">
        <f>VLOOKUP(B8,'Occupancy Summary - Numeric'!$B$6:$I$43,7,0)</f>
        <v>#N/A</v>
      </c>
      <c r="G8" s="279" t="e">
        <f>VLOOKUP(B8,'Occupancy Summary - Numeric'!$B$6:$I$43,8,0)</f>
        <v>#N/A</v>
      </c>
      <c r="H8" s="280" t="e">
        <f>VLOOKUP(B8,'Occupancy Summary - Numeric'!$B$28:$I$87,6,0)</f>
        <v>#N/A</v>
      </c>
      <c r="I8" s="281" t="e">
        <f>VLOOKUP(B8,'Occupancy Summary - Numeric'!$B$28:$I$87,7,0)</f>
        <v>#N/A</v>
      </c>
      <c r="J8" s="282" t="e">
        <f>VLOOKUP(B8,'Occupancy Summary - Numeric'!$B$28:$I$87,8,0)</f>
        <v>#N/A</v>
      </c>
      <c r="K8" s="283" t="e">
        <f>VLOOKUP(B8,'Revenue Summary'!$A$28:$F$46,5,0)</f>
        <v>#N/A</v>
      </c>
      <c r="L8" s="284" t="e">
        <f>VLOOKUP(B8,'Revenue Summary'!$A$28:$F$46,6,0)</f>
        <v>#N/A</v>
      </c>
      <c r="M8" s="283" t="e">
        <f>VLOOKUP(B8,'Revenue Summary'!$A$50:$F$68,5,0)</f>
        <v>#N/A</v>
      </c>
      <c r="N8" s="284" t="e">
        <f>VLOOKUP(B8,'Revenue Summary'!$A$50:$F$68,6,0)</f>
        <v>#N/A</v>
      </c>
      <c r="O8" s="283" t="e">
        <f>VLOOKUP(B8,'Revenue Summary'!$A$6:$F$17,5,0)</f>
        <v>#N/A</v>
      </c>
      <c r="P8" s="284" t="e">
        <f>VLOOKUP(B8,'Revenue Summary'!$A$6:$F$17,6,0)</f>
        <v>#N/A</v>
      </c>
      <c r="R8" s="234">
        <v>1537</v>
      </c>
      <c r="S8" s="242" t="e">
        <f>#REF!-R8</f>
        <v>#REF!</v>
      </c>
      <c r="V8" s="242" t="e">
        <f>F8-U8</f>
        <v>#N/A</v>
      </c>
      <c r="W8" s="250">
        <v>1215</v>
      </c>
      <c r="X8" s="252">
        <v>1215</v>
      </c>
      <c r="Y8" s="250">
        <v>1537</v>
      </c>
      <c r="Z8" s="251">
        <v>1537</v>
      </c>
      <c r="AA8" s="252">
        <v>1175</v>
      </c>
    </row>
    <row r="9" spans="1:27" ht="5.15" customHeight="1" thickTop="1" x14ac:dyDescent="0.25">
      <c r="C9" s="253"/>
    </row>
    <row r="10" spans="1:27" ht="12.5" hidden="1" x14ac:dyDescent="0.25"/>
    <row r="11" spans="1:27" s="225" customFormat="1" ht="12.5" hidden="1" x14ac:dyDescent="0.25"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34"/>
      <c r="S11" s="234"/>
      <c r="T11" s="234"/>
      <c r="U11" s="234"/>
      <c r="V11" s="234"/>
      <c r="W11" s="224"/>
      <c r="X11" s="224"/>
      <c r="Y11" s="224"/>
      <c r="Z11" s="224"/>
      <c r="AA11" s="224"/>
    </row>
    <row r="12" spans="1:27" s="225" customFormat="1" ht="12.5" hidden="1" x14ac:dyDescent="0.25"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34"/>
      <c r="S12" s="234"/>
      <c r="T12" s="234"/>
      <c r="U12" s="234"/>
      <c r="V12" s="234"/>
      <c r="W12" s="224"/>
      <c r="X12" s="224"/>
      <c r="Y12" s="224"/>
      <c r="Z12" s="224"/>
      <c r="AA12" s="224"/>
    </row>
    <row r="13" spans="1:27" s="225" customFormat="1" ht="12.5" hidden="1" x14ac:dyDescent="0.25"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34"/>
      <c r="S13" s="234"/>
      <c r="T13" s="234"/>
      <c r="U13" s="234"/>
      <c r="V13" s="234"/>
      <c r="W13" s="224"/>
      <c r="X13" s="224"/>
      <c r="Y13" s="224"/>
      <c r="Z13" s="224"/>
      <c r="AA13" s="224"/>
    </row>
    <row r="14" spans="1:27" s="225" customFormat="1" ht="12.5" hidden="1" x14ac:dyDescent="0.25"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34"/>
      <c r="S14" s="234"/>
      <c r="T14" s="234"/>
      <c r="U14" s="234"/>
      <c r="V14" s="234"/>
      <c r="W14" s="224"/>
      <c r="X14" s="224"/>
      <c r="Y14" s="224"/>
      <c r="Z14" s="224"/>
      <c r="AA14" s="224"/>
    </row>
    <row r="15" spans="1:27" s="225" customFormat="1" ht="12.5" hidden="1" x14ac:dyDescent="0.25"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34"/>
      <c r="S15" s="234"/>
      <c r="T15" s="234"/>
      <c r="U15" s="234"/>
      <c r="V15" s="234"/>
      <c r="W15" s="224"/>
      <c r="X15" s="224"/>
      <c r="Y15" s="224"/>
      <c r="Z15" s="224"/>
      <c r="AA15" s="224"/>
    </row>
    <row r="16" spans="1:27" s="225" customFormat="1" ht="12.5" hidden="1" x14ac:dyDescent="0.25"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34"/>
      <c r="S16" s="234"/>
      <c r="T16" s="234"/>
      <c r="U16" s="234"/>
      <c r="V16" s="234"/>
      <c r="W16" s="224"/>
      <c r="X16" s="224"/>
      <c r="Y16" s="224"/>
      <c r="Z16" s="224"/>
      <c r="AA16" s="224"/>
    </row>
    <row r="17" spans="3:27" s="225" customFormat="1" ht="12.5" hidden="1" x14ac:dyDescent="0.25"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34"/>
      <c r="S17" s="234"/>
      <c r="T17" s="234"/>
      <c r="U17" s="234"/>
      <c r="V17" s="234"/>
      <c r="W17" s="224"/>
      <c r="X17" s="224"/>
      <c r="Y17" s="224"/>
      <c r="Z17" s="224"/>
      <c r="AA17" s="224"/>
    </row>
    <row r="18" spans="3:27" s="225" customFormat="1" ht="12.5" hidden="1" x14ac:dyDescent="0.25"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34"/>
      <c r="S18" s="234"/>
      <c r="T18" s="234"/>
      <c r="U18" s="234"/>
      <c r="V18" s="234"/>
      <c r="W18" s="224"/>
      <c r="X18" s="224"/>
      <c r="Y18" s="224"/>
      <c r="Z18" s="224"/>
      <c r="AA18" s="224"/>
    </row>
    <row r="19" spans="3:27" s="225" customFormat="1" ht="12.5" hidden="1" x14ac:dyDescent="0.25"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34"/>
      <c r="S19" s="234"/>
      <c r="T19" s="234"/>
      <c r="U19" s="234"/>
      <c r="V19" s="234"/>
      <c r="W19" s="224"/>
      <c r="X19" s="224"/>
      <c r="Y19" s="224"/>
      <c r="Z19" s="224"/>
      <c r="AA19" s="224"/>
    </row>
    <row r="20" spans="3:27" s="225" customFormat="1" ht="12.5" hidden="1" x14ac:dyDescent="0.25"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34"/>
      <c r="S20" s="234"/>
      <c r="T20" s="234"/>
      <c r="U20" s="234"/>
      <c r="V20" s="234"/>
      <c r="W20" s="224"/>
      <c r="X20" s="224"/>
      <c r="Y20" s="224"/>
      <c r="Z20" s="224"/>
      <c r="AA20" s="224"/>
    </row>
    <row r="21" spans="3:27" s="225" customFormat="1" ht="12.5" hidden="1" x14ac:dyDescent="0.25"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34"/>
      <c r="S21" s="234"/>
      <c r="T21" s="234"/>
      <c r="U21" s="234"/>
      <c r="V21" s="234"/>
      <c r="W21" s="224"/>
      <c r="X21" s="224"/>
      <c r="Y21" s="224"/>
      <c r="Z21" s="224"/>
      <c r="AA21" s="224"/>
    </row>
    <row r="22" spans="3:27" s="225" customFormat="1" ht="12.5" hidden="1" x14ac:dyDescent="0.25"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34"/>
      <c r="S22" s="234"/>
      <c r="T22" s="234"/>
      <c r="U22" s="234"/>
      <c r="V22" s="234"/>
      <c r="W22" s="224"/>
      <c r="X22" s="224"/>
      <c r="Y22" s="224"/>
      <c r="Z22" s="224"/>
      <c r="AA22" s="224"/>
    </row>
    <row r="23" spans="3:27" s="225" customFormat="1" ht="12.5" hidden="1" x14ac:dyDescent="0.25"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34"/>
      <c r="S23" s="234"/>
      <c r="T23" s="234"/>
      <c r="U23" s="234"/>
      <c r="V23" s="234"/>
      <c r="W23" s="224"/>
      <c r="X23" s="224"/>
      <c r="Y23" s="224"/>
      <c r="Z23" s="224"/>
      <c r="AA23" s="224"/>
    </row>
    <row r="24" spans="3:27" s="225" customFormat="1" ht="12.5" hidden="1" x14ac:dyDescent="0.25"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34"/>
      <c r="S24" s="234"/>
      <c r="T24" s="234"/>
      <c r="U24" s="234"/>
      <c r="V24" s="234"/>
      <c r="W24" s="224"/>
      <c r="X24" s="224"/>
      <c r="Y24" s="224"/>
      <c r="Z24" s="224"/>
      <c r="AA24" s="224"/>
    </row>
    <row r="25" spans="3:27" s="225" customFormat="1" ht="12.5" hidden="1" x14ac:dyDescent="0.25"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34"/>
      <c r="S25" s="234"/>
      <c r="T25" s="234"/>
      <c r="U25" s="234"/>
      <c r="V25" s="234"/>
      <c r="W25" s="224"/>
      <c r="X25" s="224"/>
      <c r="Y25" s="224"/>
      <c r="Z25" s="224"/>
      <c r="AA25" s="224"/>
    </row>
    <row r="26" spans="3:27" s="225" customFormat="1" ht="12.5" hidden="1" x14ac:dyDescent="0.25"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34"/>
      <c r="S26" s="234"/>
      <c r="T26" s="234"/>
      <c r="U26" s="234"/>
      <c r="V26" s="234"/>
      <c r="W26" s="224"/>
      <c r="X26" s="224"/>
      <c r="Y26" s="224"/>
      <c r="Z26" s="224"/>
      <c r="AA26" s="224"/>
    </row>
    <row r="27" spans="3:27" s="225" customFormat="1" ht="12.5" hidden="1" x14ac:dyDescent="0.25"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34"/>
      <c r="S27" s="234"/>
      <c r="T27" s="234"/>
      <c r="U27" s="234"/>
      <c r="V27" s="234"/>
      <c r="W27" s="224"/>
      <c r="X27" s="224"/>
      <c r="Y27" s="224"/>
      <c r="Z27" s="224"/>
      <c r="AA27" s="224"/>
    </row>
    <row r="28" spans="3:27" s="225" customFormat="1" ht="12.5" hidden="1" x14ac:dyDescent="0.25"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34"/>
      <c r="S28" s="234"/>
      <c r="T28" s="234"/>
      <c r="U28" s="234"/>
      <c r="V28" s="234"/>
      <c r="W28" s="224"/>
      <c r="X28" s="224"/>
      <c r="Y28" s="224"/>
      <c r="Z28" s="224"/>
      <c r="AA28" s="224"/>
    </row>
    <row r="29" spans="3:27" s="225" customFormat="1" ht="12.5" hidden="1" x14ac:dyDescent="0.25"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34"/>
      <c r="S29" s="234"/>
      <c r="T29" s="234"/>
      <c r="U29" s="234"/>
      <c r="V29" s="234"/>
      <c r="W29" s="224"/>
      <c r="X29" s="224"/>
      <c r="Y29" s="224"/>
      <c r="Z29" s="224"/>
      <c r="AA29" s="224"/>
    </row>
    <row r="30" spans="3:27" s="225" customFormat="1" ht="12.5" hidden="1" x14ac:dyDescent="0.25"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34"/>
      <c r="S30" s="234"/>
      <c r="T30" s="234"/>
      <c r="U30" s="234"/>
      <c r="V30" s="234"/>
      <c r="W30" s="224"/>
      <c r="X30" s="224"/>
      <c r="Y30" s="224"/>
      <c r="Z30" s="224"/>
      <c r="AA30" s="224"/>
    </row>
    <row r="31" spans="3:27" s="225" customFormat="1" ht="12.5" hidden="1" x14ac:dyDescent="0.25"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34"/>
      <c r="S31" s="234"/>
      <c r="T31" s="234"/>
      <c r="U31" s="234"/>
      <c r="V31" s="234"/>
      <c r="W31" s="224"/>
      <c r="X31" s="224"/>
      <c r="Y31" s="224"/>
      <c r="Z31" s="224"/>
      <c r="AA31" s="224"/>
    </row>
    <row r="32" spans="3:27" s="225" customFormat="1" ht="12.5" hidden="1" x14ac:dyDescent="0.25"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34"/>
      <c r="S32" s="234"/>
      <c r="T32" s="234"/>
      <c r="U32" s="234"/>
      <c r="V32" s="234"/>
      <c r="W32" s="224"/>
      <c r="X32" s="224"/>
      <c r="Y32" s="224"/>
      <c r="Z32" s="224"/>
      <c r="AA32" s="224"/>
    </row>
    <row r="33" spans="3:27" s="225" customFormat="1" ht="12.5" hidden="1" x14ac:dyDescent="0.25"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34"/>
      <c r="S33" s="234"/>
      <c r="T33" s="234"/>
      <c r="U33" s="234"/>
      <c r="V33" s="234"/>
      <c r="W33" s="224"/>
      <c r="X33" s="224"/>
      <c r="Y33" s="224"/>
      <c r="Z33" s="224"/>
      <c r="AA33" s="224"/>
    </row>
    <row r="34" spans="3:27" s="225" customFormat="1" ht="12.5" hidden="1" x14ac:dyDescent="0.25"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34"/>
      <c r="S34" s="234"/>
      <c r="T34" s="234"/>
      <c r="U34" s="234"/>
      <c r="V34" s="234"/>
      <c r="W34" s="224"/>
      <c r="X34" s="224"/>
      <c r="Y34" s="224"/>
      <c r="Z34" s="224"/>
      <c r="AA34" s="224"/>
    </row>
    <row r="35" spans="3:27" s="225" customFormat="1" ht="12.5" hidden="1" x14ac:dyDescent="0.25"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34"/>
      <c r="S35" s="234"/>
      <c r="T35" s="234"/>
      <c r="U35" s="234"/>
      <c r="V35" s="234"/>
      <c r="W35" s="224"/>
      <c r="X35" s="224"/>
      <c r="Y35" s="224"/>
      <c r="Z35" s="224"/>
      <c r="AA35" s="224"/>
    </row>
    <row r="36" spans="3:27" s="225" customFormat="1" ht="12.5" hidden="1" x14ac:dyDescent="0.25"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34"/>
      <c r="S36" s="234"/>
      <c r="T36" s="234"/>
      <c r="U36" s="234"/>
      <c r="V36" s="234"/>
      <c r="W36" s="224"/>
      <c r="X36" s="224"/>
      <c r="Y36" s="224"/>
      <c r="Z36" s="224"/>
      <c r="AA36" s="224"/>
    </row>
    <row r="37" spans="3:27" s="225" customFormat="1" ht="12.5" hidden="1" x14ac:dyDescent="0.25"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34"/>
      <c r="S37" s="234"/>
      <c r="T37" s="234"/>
      <c r="U37" s="234"/>
      <c r="V37" s="234"/>
      <c r="W37" s="224"/>
      <c r="X37" s="224"/>
      <c r="Y37" s="224"/>
      <c r="Z37" s="224"/>
      <c r="AA37" s="224"/>
    </row>
    <row r="38" spans="3:27" s="225" customFormat="1" ht="12.5" hidden="1" x14ac:dyDescent="0.25"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34"/>
      <c r="S38" s="234"/>
      <c r="T38" s="234"/>
      <c r="U38" s="234"/>
      <c r="V38" s="234"/>
      <c r="W38" s="224"/>
      <c r="X38" s="224"/>
      <c r="Y38" s="224"/>
      <c r="Z38" s="224"/>
      <c r="AA38" s="224"/>
    </row>
    <row r="39" spans="3:27" s="225" customFormat="1" ht="12.5" hidden="1" x14ac:dyDescent="0.25"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34"/>
      <c r="S39" s="234"/>
      <c r="T39" s="234"/>
      <c r="U39" s="234"/>
      <c r="V39" s="234"/>
      <c r="W39" s="224"/>
      <c r="X39" s="224"/>
      <c r="Y39" s="224"/>
      <c r="Z39" s="224"/>
      <c r="AA39" s="224"/>
    </row>
    <row r="40" spans="3:27" s="225" customFormat="1" ht="12.5" hidden="1" x14ac:dyDescent="0.25"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34"/>
      <c r="S40" s="234"/>
      <c r="T40" s="234"/>
      <c r="U40" s="234"/>
      <c r="V40" s="234"/>
      <c r="W40" s="224"/>
      <c r="X40" s="224"/>
      <c r="Y40" s="224"/>
      <c r="Z40" s="224"/>
      <c r="AA40" s="224"/>
    </row>
    <row r="41" spans="3:27" s="225" customFormat="1" ht="12.5" hidden="1" x14ac:dyDescent="0.25"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34"/>
      <c r="S41" s="234"/>
      <c r="T41" s="234"/>
      <c r="U41" s="234"/>
      <c r="V41" s="234"/>
      <c r="W41" s="224"/>
      <c r="X41" s="224"/>
      <c r="Y41" s="224"/>
      <c r="Z41" s="224"/>
      <c r="AA41" s="224"/>
    </row>
    <row r="42" spans="3:27" s="225" customFormat="1" ht="12.5" hidden="1" x14ac:dyDescent="0.25"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34"/>
      <c r="S42" s="234"/>
      <c r="T42" s="234"/>
      <c r="U42" s="234"/>
      <c r="V42" s="234"/>
      <c r="W42" s="224"/>
      <c r="X42" s="224"/>
      <c r="Y42" s="224"/>
      <c r="Z42" s="224"/>
      <c r="AA42" s="224"/>
    </row>
    <row r="43" spans="3:27" s="225" customFormat="1" ht="12.5" hidden="1" x14ac:dyDescent="0.25"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34"/>
      <c r="S43" s="234"/>
      <c r="T43" s="234"/>
      <c r="U43" s="234"/>
      <c r="V43" s="234"/>
      <c r="W43" s="224"/>
      <c r="X43" s="224"/>
      <c r="Y43" s="224"/>
      <c r="Z43" s="224"/>
      <c r="AA43" s="224"/>
    </row>
    <row r="44" spans="3:27" s="225" customFormat="1" ht="12.5" hidden="1" x14ac:dyDescent="0.25"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34"/>
      <c r="S44" s="234"/>
      <c r="T44" s="234"/>
      <c r="U44" s="234"/>
      <c r="V44" s="234"/>
      <c r="W44" s="224"/>
      <c r="X44" s="224"/>
      <c r="Y44" s="224"/>
      <c r="Z44" s="224"/>
      <c r="AA44" s="224"/>
    </row>
    <row r="45" spans="3:27" s="225" customFormat="1" ht="12.5" hidden="1" x14ac:dyDescent="0.25"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34"/>
      <c r="S45" s="234"/>
      <c r="T45" s="234"/>
      <c r="U45" s="234"/>
      <c r="V45" s="234"/>
      <c r="W45" s="224"/>
      <c r="X45" s="224"/>
      <c r="Y45" s="224"/>
      <c r="Z45" s="224"/>
      <c r="AA45" s="224"/>
    </row>
    <row r="46" spans="3:27" s="225" customFormat="1" ht="12.5" hidden="1" x14ac:dyDescent="0.25"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34"/>
      <c r="S46" s="234"/>
      <c r="T46" s="234"/>
      <c r="U46" s="234"/>
      <c r="V46" s="234"/>
      <c r="W46" s="224"/>
      <c r="X46" s="224"/>
      <c r="Y46" s="224"/>
      <c r="Z46" s="224"/>
      <c r="AA46" s="224"/>
    </row>
    <row r="47" spans="3:27" s="225" customFormat="1" ht="12.5" hidden="1" x14ac:dyDescent="0.25"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34"/>
      <c r="S47" s="234"/>
      <c r="T47" s="234"/>
      <c r="U47" s="234"/>
      <c r="V47" s="234"/>
      <c r="W47" s="224"/>
      <c r="X47" s="224"/>
      <c r="Y47" s="224"/>
      <c r="Z47" s="224"/>
      <c r="AA47" s="224"/>
    </row>
    <row r="48" spans="3:27" s="225" customFormat="1" ht="12.5" hidden="1" x14ac:dyDescent="0.25"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34"/>
      <c r="S48" s="234"/>
      <c r="T48" s="234"/>
      <c r="U48" s="234"/>
      <c r="V48" s="234"/>
      <c r="W48" s="224"/>
      <c r="X48" s="224"/>
      <c r="Y48" s="224"/>
      <c r="Z48" s="224"/>
      <c r="AA48" s="224"/>
    </row>
    <row r="49" spans="3:27" s="225" customFormat="1" ht="12.5" hidden="1" x14ac:dyDescent="0.25"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34"/>
      <c r="S49" s="234"/>
      <c r="T49" s="234"/>
      <c r="U49" s="234"/>
      <c r="V49" s="234"/>
      <c r="W49" s="224"/>
      <c r="X49" s="224"/>
      <c r="Y49" s="224"/>
      <c r="Z49" s="224"/>
      <c r="AA49" s="224"/>
    </row>
    <row r="50" spans="3:27" s="225" customFormat="1" ht="12.5" hidden="1" x14ac:dyDescent="0.25"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34"/>
      <c r="S50" s="234"/>
      <c r="T50" s="234"/>
      <c r="U50" s="234"/>
      <c r="V50" s="234"/>
      <c r="W50" s="224"/>
      <c r="X50" s="224"/>
      <c r="Y50" s="224"/>
      <c r="Z50" s="224"/>
      <c r="AA50" s="224"/>
    </row>
    <row r="51" spans="3:27" s="225" customFormat="1" ht="12.5" hidden="1" x14ac:dyDescent="0.25"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34"/>
      <c r="S51" s="234"/>
      <c r="T51" s="234"/>
      <c r="U51" s="234"/>
      <c r="V51" s="234"/>
      <c r="W51" s="224"/>
      <c r="X51" s="224"/>
      <c r="Y51" s="224"/>
      <c r="Z51" s="224"/>
      <c r="AA51" s="224"/>
    </row>
    <row r="52" spans="3:27" s="225" customFormat="1" ht="12.5" hidden="1" x14ac:dyDescent="0.25"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34"/>
      <c r="S52" s="234"/>
      <c r="T52" s="234"/>
      <c r="U52" s="234"/>
      <c r="V52" s="234"/>
      <c r="W52" s="224"/>
      <c r="X52" s="224"/>
      <c r="Y52" s="224"/>
      <c r="Z52" s="224"/>
      <c r="AA52" s="224"/>
    </row>
    <row r="53" spans="3:27" s="225" customFormat="1" ht="12.5" hidden="1" x14ac:dyDescent="0.25"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34"/>
      <c r="S53" s="234"/>
      <c r="T53" s="234"/>
      <c r="U53" s="234"/>
      <c r="V53" s="234"/>
      <c r="W53" s="224"/>
      <c r="X53" s="224"/>
      <c r="Y53" s="224"/>
      <c r="Z53" s="224"/>
      <c r="AA53" s="224"/>
    </row>
    <row r="54" spans="3:27" s="225" customFormat="1" ht="12.5" hidden="1" x14ac:dyDescent="0.25"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34"/>
      <c r="S54" s="234"/>
      <c r="T54" s="234"/>
      <c r="U54" s="234"/>
      <c r="V54" s="234"/>
      <c r="W54" s="224"/>
      <c r="X54" s="224"/>
      <c r="Y54" s="224"/>
      <c r="Z54" s="224"/>
      <c r="AA54" s="224"/>
    </row>
    <row r="55" spans="3:27" s="225" customFormat="1" ht="12.5" hidden="1" x14ac:dyDescent="0.25"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34"/>
      <c r="S55" s="234"/>
      <c r="T55" s="234"/>
      <c r="U55" s="234"/>
      <c r="V55" s="234"/>
      <c r="W55" s="224"/>
      <c r="X55" s="224"/>
      <c r="Y55" s="224"/>
      <c r="Z55" s="224"/>
      <c r="AA55" s="224"/>
    </row>
    <row r="56" spans="3:27" s="225" customFormat="1" ht="12.5" hidden="1" x14ac:dyDescent="0.25"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34"/>
      <c r="S56" s="234"/>
      <c r="T56" s="234"/>
      <c r="U56" s="234"/>
      <c r="V56" s="234"/>
      <c r="W56" s="224"/>
      <c r="X56" s="224"/>
      <c r="Y56" s="224"/>
      <c r="Z56" s="224"/>
      <c r="AA56" s="224"/>
    </row>
    <row r="57" spans="3:27" s="225" customFormat="1" ht="12.5" hidden="1" x14ac:dyDescent="0.25"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34"/>
      <c r="S57" s="234"/>
      <c r="T57" s="234"/>
      <c r="U57" s="234"/>
      <c r="V57" s="234"/>
      <c r="W57" s="224"/>
      <c r="X57" s="224"/>
      <c r="Y57" s="224"/>
      <c r="Z57" s="224"/>
      <c r="AA57" s="224"/>
    </row>
    <row r="58" spans="3:27" s="225" customFormat="1" ht="12.5" hidden="1" x14ac:dyDescent="0.25"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34"/>
      <c r="S58" s="234"/>
      <c r="T58" s="234"/>
      <c r="U58" s="234"/>
      <c r="V58" s="234"/>
      <c r="W58" s="224"/>
      <c r="X58" s="224"/>
      <c r="Y58" s="224"/>
      <c r="Z58" s="224"/>
      <c r="AA58" s="224"/>
    </row>
    <row r="59" spans="3:27" s="225" customFormat="1" ht="12.5" hidden="1" x14ac:dyDescent="0.25"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34"/>
      <c r="S59" s="234"/>
      <c r="T59" s="234"/>
      <c r="U59" s="234"/>
      <c r="V59" s="234"/>
      <c r="W59" s="224"/>
      <c r="X59" s="224"/>
      <c r="Y59" s="224"/>
      <c r="Z59" s="224"/>
      <c r="AA59" s="224"/>
    </row>
    <row r="60" spans="3:27" s="225" customFormat="1" ht="12.5" hidden="1" x14ac:dyDescent="0.25"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34"/>
      <c r="S60" s="234"/>
      <c r="T60" s="234"/>
      <c r="U60" s="234"/>
      <c r="V60" s="234"/>
      <c r="W60" s="224"/>
      <c r="X60" s="224"/>
      <c r="Y60" s="224"/>
      <c r="Z60" s="224"/>
      <c r="AA60" s="224"/>
    </row>
    <row r="61" spans="3:27" s="225" customFormat="1" ht="12.5" hidden="1" x14ac:dyDescent="0.25"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34"/>
      <c r="S61" s="234"/>
      <c r="T61" s="234"/>
      <c r="U61" s="234"/>
      <c r="V61" s="234"/>
      <c r="W61" s="224"/>
      <c r="X61" s="224"/>
      <c r="Y61" s="224"/>
      <c r="Z61" s="224"/>
      <c r="AA61" s="224"/>
    </row>
    <row r="62" spans="3:27" s="225" customFormat="1" ht="12.5" hidden="1" x14ac:dyDescent="0.25"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34"/>
      <c r="S62" s="234"/>
      <c r="T62" s="234"/>
      <c r="U62" s="234"/>
      <c r="V62" s="234"/>
      <c r="W62" s="224"/>
      <c r="X62" s="224"/>
      <c r="Y62" s="224"/>
      <c r="Z62" s="224"/>
      <c r="AA62" s="224"/>
    </row>
    <row r="63" spans="3:27" s="225" customFormat="1" ht="12.5" hidden="1" x14ac:dyDescent="0.25"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34"/>
      <c r="S63" s="234"/>
      <c r="T63" s="234"/>
      <c r="U63" s="234"/>
      <c r="V63" s="234"/>
      <c r="W63" s="224"/>
      <c r="X63" s="224"/>
      <c r="Y63" s="224"/>
      <c r="Z63" s="224"/>
      <c r="AA63" s="224"/>
    </row>
    <row r="64" spans="3:27" s="225" customFormat="1" ht="12.5" hidden="1" x14ac:dyDescent="0.25"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34"/>
      <c r="S64" s="234"/>
      <c r="T64" s="234"/>
      <c r="U64" s="234"/>
      <c r="V64" s="234"/>
      <c r="W64" s="224"/>
      <c r="X64" s="224"/>
      <c r="Y64" s="224"/>
      <c r="Z64" s="224"/>
      <c r="AA64" s="224"/>
    </row>
    <row r="65" spans="3:27" s="225" customFormat="1" ht="12.5" hidden="1" x14ac:dyDescent="0.25"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34"/>
      <c r="S65" s="234"/>
      <c r="T65" s="234"/>
      <c r="U65" s="234"/>
      <c r="V65" s="234"/>
      <c r="W65" s="224"/>
      <c r="X65" s="224"/>
      <c r="Y65" s="224"/>
      <c r="Z65" s="224"/>
      <c r="AA65" s="224"/>
    </row>
    <row r="66" spans="3:27" s="225" customFormat="1" ht="12.5" hidden="1" x14ac:dyDescent="0.25"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34"/>
      <c r="S66" s="234"/>
      <c r="T66" s="234"/>
      <c r="U66" s="234"/>
      <c r="V66" s="234"/>
      <c r="W66" s="224"/>
      <c r="X66" s="224"/>
      <c r="Y66" s="224"/>
      <c r="Z66" s="224"/>
      <c r="AA66" s="224"/>
    </row>
    <row r="67" spans="3:27" s="225" customFormat="1" ht="12.5" hidden="1" x14ac:dyDescent="0.25"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34"/>
      <c r="S67" s="234"/>
      <c r="T67" s="234"/>
      <c r="U67" s="234"/>
      <c r="V67" s="234"/>
      <c r="W67" s="224"/>
      <c r="X67" s="224"/>
      <c r="Y67" s="224"/>
      <c r="Z67" s="224"/>
      <c r="AA67" s="224"/>
    </row>
    <row r="68" spans="3:27" s="225" customFormat="1" ht="12.5" hidden="1" x14ac:dyDescent="0.25"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34"/>
      <c r="S68" s="234"/>
      <c r="T68" s="234"/>
      <c r="U68" s="234"/>
      <c r="V68" s="234"/>
      <c r="W68" s="224"/>
      <c r="X68" s="224"/>
      <c r="Y68" s="224"/>
      <c r="Z68" s="224"/>
      <c r="AA68" s="224"/>
    </row>
    <row r="69" spans="3:27" s="225" customFormat="1" ht="12.5" hidden="1" x14ac:dyDescent="0.25"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224"/>
      <c r="O69" s="224"/>
      <c r="P69" s="224"/>
      <c r="Q69" s="224"/>
      <c r="R69" s="234"/>
      <c r="S69" s="234"/>
      <c r="T69" s="234"/>
      <c r="U69" s="234"/>
      <c r="V69" s="234"/>
      <c r="W69" s="224"/>
      <c r="X69" s="224"/>
      <c r="Y69" s="224"/>
      <c r="Z69" s="224"/>
      <c r="AA69" s="224"/>
    </row>
    <row r="70" spans="3:27" s="225" customFormat="1" ht="12.5" hidden="1" x14ac:dyDescent="0.25"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34"/>
      <c r="S70" s="234"/>
      <c r="T70" s="234"/>
      <c r="U70" s="234"/>
      <c r="V70" s="234"/>
      <c r="W70" s="224"/>
      <c r="X70" s="224"/>
      <c r="Y70" s="224"/>
      <c r="Z70" s="224"/>
      <c r="AA70" s="224"/>
    </row>
    <row r="71" spans="3:27" s="225" customFormat="1" ht="12.5" hidden="1" x14ac:dyDescent="0.25"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34"/>
      <c r="S71" s="234"/>
      <c r="T71" s="234"/>
      <c r="U71" s="234"/>
      <c r="V71" s="234"/>
      <c r="W71" s="224"/>
      <c r="X71" s="224"/>
      <c r="Y71" s="224"/>
      <c r="Z71" s="224"/>
      <c r="AA71" s="224"/>
    </row>
    <row r="72" spans="3:27" s="225" customFormat="1" ht="12.5" hidden="1" x14ac:dyDescent="0.25"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224"/>
      <c r="O72" s="224"/>
      <c r="P72" s="224"/>
      <c r="Q72" s="224"/>
      <c r="R72" s="234"/>
      <c r="S72" s="234"/>
      <c r="T72" s="234"/>
      <c r="U72" s="234"/>
      <c r="V72" s="234"/>
      <c r="W72" s="224"/>
      <c r="X72" s="224"/>
      <c r="Y72" s="224"/>
      <c r="Z72" s="224"/>
      <c r="AA72" s="224"/>
    </row>
    <row r="73" spans="3:27" s="225" customFormat="1" ht="12.5" hidden="1" x14ac:dyDescent="0.25"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34"/>
      <c r="S73" s="234"/>
      <c r="T73" s="234"/>
      <c r="U73" s="234"/>
      <c r="V73" s="234"/>
      <c r="W73" s="224"/>
      <c r="X73" s="224"/>
      <c r="Y73" s="224"/>
      <c r="Z73" s="224"/>
      <c r="AA73" s="224"/>
    </row>
    <row r="74" spans="3:27" s="225" customFormat="1" ht="12.5" hidden="1" x14ac:dyDescent="0.25"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34"/>
      <c r="S74" s="234"/>
      <c r="T74" s="234"/>
      <c r="U74" s="234"/>
      <c r="V74" s="234"/>
      <c r="W74" s="224"/>
      <c r="X74" s="224"/>
      <c r="Y74" s="224"/>
      <c r="Z74" s="224"/>
      <c r="AA74" s="224"/>
    </row>
    <row r="75" spans="3:27" s="225" customFormat="1" ht="12.5" hidden="1" x14ac:dyDescent="0.25"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34"/>
      <c r="S75" s="234"/>
      <c r="T75" s="234"/>
      <c r="U75" s="234"/>
      <c r="V75" s="234"/>
      <c r="W75" s="224"/>
      <c r="X75" s="224"/>
      <c r="Y75" s="224"/>
      <c r="Z75" s="224"/>
      <c r="AA75" s="224"/>
    </row>
    <row r="76" spans="3:27" s="225" customFormat="1" ht="12.5" hidden="1" x14ac:dyDescent="0.25"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34"/>
      <c r="S76" s="234"/>
      <c r="T76" s="234"/>
      <c r="U76" s="234"/>
      <c r="V76" s="234"/>
      <c r="W76" s="224"/>
      <c r="X76" s="224"/>
      <c r="Y76" s="224"/>
      <c r="Z76" s="224"/>
      <c r="AA76" s="224"/>
    </row>
    <row r="77" spans="3:27" s="225" customFormat="1" ht="12.5" hidden="1" x14ac:dyDescent="0.25"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34"/>
      <c r="S77" s="234"/>
      <c r="T77" s="234"/>
      <c r="U77" s="234"/>
      <c r="V77" s="234"/>
      <c r="W77" s="224"/>
      <c r="X77" s="224"/>
      <c r="Y77" s="224"/>
      <c r="Z77" s="224"/>
      <c r="AA77" s="224"/>
    </row>
    <row r="78" spans="3:27" s="225" customFormat="1" ht="12.5" hidden="1" x14ac:dyDescent="0.25"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24"/>
      <c r="R78" s="234"/>
      <c r="S78" s="234"/>
      <c r="T78" s="234"/>
      <c r="U78" s="234"/>
      <c r="V78" s="234"/>
      <c r="W78" s="224"/>
      <c r="X78" s="224"/>
      <c r="Y78" s="224"/>
      <c r="Z78" s="224"/>
      <c r="AA78" s="224"/>
    </row>
    <row r="79" spans="3:27" s="225" customFormat="1" ht="12.5" hidden="1" x14ac:dyDescent="0.25"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224"/>
      <c r="O79" s="224"/>
      <c r="P79" s="224"/>
      <c r="Q79" s="224"/>
      <c r="R79" s="234"/>
      <c r="S79" s="234"/>
      <c r="T79" s="234"/>
      <c r="U79" s="234"/>
      <c r="V79" s="234"/>
      <c r="W79" s="224"/>
      <c r="X79" s="224"/>
      <c r="Y79" s="224"/>
      <c r="Z79" s="224"/>
      <c r="AA79" s="224"/>
    </row>
    <row r="80" spans="3:27" s="225" customFormat="1" ht="12.5" hidden="1" x14ac:dyDescent="0.25"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224"/>
      <c r="O80" s="224"/>
      <c r="P80" s="224"/>
      <c r="Q80" s="224"/>
      <c r="R80" s="234"/>
      <c r="S80" s="234"/>
      <c r="T80" s="234"/>
      <c r="U80" s="234"/>
      <c r="V80" s="234"/>
      <c r="W80" s="224"/>
      <c r="X80" s="224"/>
      <c r="Y80" s="224"/>
      <c r="Z80" s="224"/>
      <c r="AA80" s="224"/>
    </row>
    <row r="81" spans="3:27" s="225" customFormat="1" ht="12.5" hidden="1" x14ac:dyDescent="0.25"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34"/>
      <c r="S81" s="234"/>
      <c r="T81" s="234"/>
      <c r="U81" s="234"/>
      <c r="V81" s="234"/>
      <c r="W81" s="224"/>
      <c r="X81" s="224"/>
      <c r="Y81" s="224"/>
      <c r="Z81" s="224"/>
      <c r="AA81" s="224"/>
    </row>
    <row r="82" spans="3:27" s="225" customFormat="1" ht="12.5" hidden="1" x14ac:dyDescent="0.25"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34"/>
      <c r="S82" s="234"/>
      <c r="T82" s="234"/>
      <c r="U82" s="234"/>
      <c r="V82" s="234"/>
      <c r="W82" s="224"/>
      <c r="X82" s="224"/>
      <c r="Y82" s="224"/>
      <c r="Z82" s="224"/>
      <c r="AA82" s="224"/>
    </row>
    <row r="83" spans="3:27" s="225" customFormat="1" ht="12.5" hidden="1" x14ac:dyDescent="0.25"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  <c r="O83" s="224"/>
      <c r="P83" s="224"/>
      <c r="Q83" s="224"/>
      <c r="R83" s="234"/>
      <c r="S83" s="234"/>
      <c r="T83" s="234"/>
      <c r="U83" s="234"/>
      <c r="V83" s="234"/>
      <c r="W83" s="224"/>
      <c r="X83" s="224"/>
      <c r="Y83" s="224"/>
      <c r="Z83" s="224"/>
      <c r="AA83" s="224"/>
    </row>
    <row r="84" spans="3:27" s="225" customFormat="1" ht="12.5" hidden="1" x14ac:dyDescent="0.25"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34"/>
      <c r="S84" s="234"/>
      <c r="T84" s="234"/>
      <c r="U84" s="234"/>
      <c r="V84" s="234"/>
      <c r="W84" s="224"/>
      <c r="X84" s="224"/>
      <c r="Y84" s="224"/>
      <c r="Z84" s="224"/>
      <c r="AA84" s="224"/>
    </row>
    <row r="85" spans="3:27" s="225" customFormat="1" ht="12.5" hidden="1" x14ac:dyDescent="0.25"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34"/>
      <c r="S85" s="234"/>
      <c r="T85" s="234"/>
      <c r="U85" s="234"/>
      <c r="V85" s="234"/>
      <c r="W85" s="224"/>
      <c r="X85" s="224"/>
      <c r="Y85" s="224"/>
      <c r="Z85" s="224"/>
      <c r="AA85" s="224"/>
    </row>
    <row r="86" spans="3:27" s="225" customFormat="1" ht="12.5" hidden="1" x14ac:dyDescent="0.25"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34"/>
      <c r="S86" s="234"/>
      <c r="T86" s="234"/>
      <c r="U86" s="234"/>
      <c r="V86" s="234"/>
      <c r="W86" s="224"/>
      <c r="X86" s="224"/>
      <c r="Y86" s="224"/>
      <c r="Z86" s="224"/>
      <c r="AA86" s="224"/>
    </row>
    <row r="87" spans="3:27" s="225" customFormat="1" ht="12.5" hidden="1" x14ac:dyDescent="0.25"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34"/>
      <c r="S87" s="234"/>
      <c r="T87" s="234"/>
      <c r="U87" s="234"/>
      <c r="V87" s="234"/>
      <c r="W87" s="224"/>
      <c r="X87" s="224"/>
      <c r="Y87" s="224"/>
      <c r="Z87" s="224"/>
      <c r="AA87" s="224"/>
    </row>
    <row r="88" spans="3:27" s="225" customFormat="1" ht="12.5" hidden="1" x14ac:dyDescent="0.25"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34"/>
      <c r="S88" s="234"/>
      <c r="T88" s="234"/>
      <c r="U88" s="234"/>
      <c r="V88" s="234"/>
      <c r="W88" s="224"/>
      <c r="X88" s="224"/>
      <c r="Y88" s="224"/>
      <c r="Z88" s="224"/>
      <c r="AA88" s="224"/>
    </row>
    <row r="89" spans="3:27" s="225" customFormat="1" ht="12.5" hidden="1" x14ac:dyDescent="0.25"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224"/>
      <c r="N89" s="224"/>
      <c r="O89" s="224"/>
      <c r="P89" s="224"/>
      <c r="Q89" s="224"/>
      <c r="R89" s="234"/>
      <c r="S89" s="234"/>
      <c r="T89" s="234"/>
      <c r="U89" s="234"/>
      <c r="V89" s="234"/>
      <c r="W89" s="224"/>
      <c r="X89" s="224"/>
      <c r="Y89" s="224"/>
      <c r="Z89" s="224"/>
      <c r="AA89" s="224"/>
    </row>
    <row r="90" spans="3:27" s="225" customFormat="1" ht="12.5" hidden="1" x14ac:dyDescent="0.25"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34"/>
      <c r="S90" s="234"/>
      <c r="T90" s="234"/>
      <c r="U90" s="234"/>
      <c r="V90" s="234"/>
      <c r="W90" s="224"/>
      <c r="X90" s="224"/>
      <c r="Y90" s="224"/>
      <c r="Z90" s="224"/>
      <c r="AA90" s="224"/>
    </row>
    <row r="91" spans="3:27" s="225" customFormat="1" ht="12.5" hidden="1" x14ac:dyDescent="0.25"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34"/>
      <c r="S91" s="234"/>
      <c r="T91" s="234"/>
      <c r="U91" s="234"/>
      <c r="V91" s="234"/>
      <c r="W91" s="224"/>
      <c r="X91" s="224"/>
      <c r="Y91" s="224"/>
      <c r="Z91" s="224"/>
      <c r="AA91" s="224"/>
    </row>
    <row r="92" spans="3:27" s="225" customFormat="1" ht="12.5" hidden="1" x14ac:dyDescent="0.25"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34"/>
      <c r="S92" s="234"/>
      <c r="T92" s="234"/>
      <c r="U92" s="234"/>
      <c r="V92" s="234"/>
      <c r="W92" s="224"/>
      <c r="X92" s="224"/>
      <c r="Y92" s="224"/>
      <c r="Z92" s="224"/>
      <c r="AA92" s="224"/>
    </row>
    <row r="93" spans="3:27" s="225" customFormat="1" ht="12.5" hidden="1" x14ac:dyDescent="0.25"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34"/>
      <c r="S93" s="234"/>
      <c r="T93" s="234"/>
      <c r="U93" s="234"/>
      <c r="V93" s="234"/>
      <c r="W93" s="224"/>
      <c r="X93" s="224"/>
      <c r="Y93" s="224"/>
      <c r="Z93" s="224"/>
      <c r="AA93" s="224"/>
    </row>
    <row r="94" spans="3:27" s="225" customFormat="1" ht="12.5" hidden="1" x14ac:dyDescent="0.25">
      <c r="C94" s="224"/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34"/>
      <c r="S94" s="234"/>
      <c r="T94" s="234"/>
      <c r="U94" s="234"/>
      <c r="V94" s="234"/>
      <c r="W94" s="224"/>
      <c r="X94" s="224"/>
      <c r="Y94" s="224"/>
      <c r="Z94" s="224"/>
      <c r="AA94" s="224"/>
    </row>
    <row r="95" spans="3:27" s="225" customFormat="1" ht="12.5" hidden="1" x14ac:dyDescent="0.25"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34"/>
      <c r="S95" s="234"/>
      <c r="T95" s="234"/>
      <c r="U95" s="234"/>
      <c r="V95" s="234"/>
      <c r="W95" s="224"/>
      <c r="X95" s="224"/>
      <c r="Y95" s="224"/>
      <c r="Z95" s="224"/>
      <c r="AA95" s="224"/>
    </row>
    <row r="96" spans="3:27" s="225" customFormat="1" ht="12.5" hidden="1" x14ac:dyDescent="0.25">
      <c r="C96" s="224"/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34"/>
      <c r="S96" s="234"/>
      <c r="T96" s="234"/>
      <c r="U96" s="234"/>
      <c r="V96" s="234"/>
      <c r="W96" s="224"/>
      <c r="X96" s="224"/>
      <c r="Y96" s="224"/>
      <c r="Z96" s="224"/>
      <c r="AA96" s="224"/>
    </row>
    <row r="97" spans="3:27" s="225" customFormat="1" ht="12.5" hidden="1" x14ac:dyDescent="0.25"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34"/>
      <c r="S97" s="234"/>
      <c r="T97" s="234"/>
      <c r="U97" s="234"/>
      <c r="V97" s="234"/>
      <c r="W97" s="224"/>
      <c r="X97" s="224"/>
      <c r="Y97" s="224"/>
      <c r="Z97" s="224"/>
      <c r="AA97" s="224"/>
    </row>
    <row r="98" spans="3:27" s="225" customFormat="1" ht="12.5" hidden="1" x14ac:dyDescent="0.25"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34"/>
      <c r="S98" s="234"/>
      <c r="T98" s="234"/>
      <c r="U98" s="234"/>
      <c r="V98" s="234"/>
      <c r="W98" s="224"/>
      <c r="X98" s="224"/>
      <c r="Y98" s="224"/>
      <c r="Z98" s="224"/>
      <c r="AA98" s="224"/>
    </row>
    <row r="99" spans="3:27" s="225" customFormat="1" ht="12.5" hidden="1" x14ac:dyDescent="0.25"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34"/>
      <c r="S99" s="234"/>
      <c r="T99" s="234"/>
      <c r="U99" s="234"/>
      <c r="V99" s="234"/>
      <c r="W99" s="224"/>
      <c r="X99" s="224"/>
      <c r="Y99" s="224"/>
      <c r="Z99" s="224"/>
      <c r="AA99" s="224"/>
    </row>
    <row r="100" spans="3:27" s="225" customFormat="1" ht="12.5" hidden="1" x14ac:dyDescent="0.25"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34"/>
      <c r="S100" s="234"/>
      <c r="T100" s="234"/>
      <c r="U100" s="234"/>
      <c r="V100" s="234"/>
      <c r="W100" s="224"/>
      <c r="X100" s="224"/>
      <c r="Y100" s="224"/>
      <c r="Z100" s="224"/>
      <c r="AA100" s="224"/>
    </row>
    <row r="101" spans="3:27" s="225" customFormat="1" ht="12.5" hidden="1" x14ac:dyDescent="0.25">
      <c r="C101" s="224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34"/>
      <c r="S101" s="234"/>
      <c r="T101" s="234"/>
      <c r="U101" s="234"/>
      <c r="V101" s="234"/>
      <c r="W101" s="224"/>
      <c r="X101" s="224"/>
      <c r="Y101" s="224"/>
      <c r="Z101" s="224"/>
      <c r="AA101" s="224"/>
    </row>
    <row r="102" spans="3:27" s="225" customFormat="1" ht="12.5" hidden="1" x14ac:dyDescent="0.25"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34"/>
      <c r="S102" s="234"/>
      <c r="T102" s="234"/>
      <c r="U102" s="234"/>
      <c r="V102" s="234"/>
      <c r="W102" s="224"/>
      <c r="X102" s="224"/>
      <c r="Y102" s="224"/>
      <c r="Z102" s="224"/>
      <c r="AA102" s="224"/>
    </row>
    <row r="103" spans="3:27" s="225" customFormat="1" ht="12.5" hidden="1" x14ac:dyDescent="0.25">
      <c r="C103" s="224"/>
      <c r="D103" s="224"/>
      <c r="E103" s="224"/>
      <c r="F103" s="224"/>
      <c r="G103" s="224"/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  <c r="R103" s="234"/>
      <c r="S103" s="234"/>
      <c r="T103" s="234"/>
      <c r="U103" s="234"/>
      <c r="V103" s="234"/>
      <c r="W103" s="224"/>
      <c r="X103" s="224"/>
      <c r="Y103" s="224"/>
      <c r="Z103" s="224"/>
      <c r="AA103" s="224"/>
    </row>
    <row r="104" spans="3:27" s="225" customFormat="1" ht="12.5" hidden="1" x14ac:dyDescent="0.25"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34"/>
      <c r="S104" s="234"/>
      <c r="T104" s="234"/>
      <c r="U104" s="234"/>
      <c r="V104" s="234"/>
      <c r="W104" s="224"/>
      <c r="X104" s="224"/>
      <c r="Y104" s="224"/>
      <c r="Z104" s="224"/>
      <c r="AA104" s="224"/>
    </row>
    <row r="105" spans="3:27" s="225" customFormat="1" ht="12.5" hidden="1" x14ac:dyDescent="0.25">
      <c r="C105" s="224"/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34"/>
      <c r="S105" s="234"/>
      <c r="T105" s="234"/>
      <c r="U105" s="234"/>
      <c r="V105" s="234"/>
      <c r="W105" s="224"/>
      <c r="X105" s="224"/>
      <c r="Y105" s="224"/>
      <c r="Z105" s="224"/>
      <c r="AA105" s="224"/>
    </row>
    <row r="106" spans="3:27" s="225" customFormat="1" ht="12.5" hidden="1" x14ac:dyDescent="0.25">
      <c r="C106" s="224"/>
      <c r="D106" s="224"/>
      <c r="E106" s="224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34"/>
      <c r="S106" s="234"/>
      <c r="T106" s="234"/>
      <c r="U106" s="234"/>
      <c r="V106" s="234"/>
      <c r="W106" s="224"/>
      <c r="X106" s="224"/>
      <c r="Y106" s="224"/>
      <c r="Z106" s="224"/>
      <c r="AA106" s="224"/>
    </row>
    <row r="107" spans="3:27" s="225" customFormat="1" ht="12.5" hidden="1" x14ac:dyDescent="0.25"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34"/>
      <c r="S107" s="234"/>
      <c r="T107" s="234"/>
      <c r="U107" s="234"/>
      <c r="V107" s="234"/>
      <c r="W107" s="224"/>
      <c r="X107" s="224"/>
      <c r="Y107" s="224"/>
      <c r="Z107" s="224"/>
      <c r="AA107" s="224"/>
    </row>
    <row r="108" spans="3:27" s="225" customFormat="1" ht="12.5" hidden="1" x14ac:dyDescent="0.25"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34"/>
      <c r="S108" s="234"/>
      <c r="T108" s="234"/>
      <c r="U108" s="234"/>
      <c r="V108" s="234"/>
      <c r="W108" s="224"/>
      <c r="X108" s="224"/>
      <c r="Y108" s="224"/>
      <c r="Z108" s="224"/>
      <c r="AA108" s="224"/>
    </row>
    <row r="109" spans="3:27" s="225" customFormat="1" ht="12.5" hidden="1" x14ac:dyDescent="0.25">
      <c r="C109" s="224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34"/>
      <c r="S109" s="234"/>
      <c r="T109" s="234"/>
      <c r="U109" s="234"/>
      <c r="V109" s="234"/>
      <c r="W109" s="224"/>
      <c r="X109" s="224"/>
      <c r="Y109" s="224"/>
      <c r="Z109" s="224"/>
      <c r="AA109" s="224"/>
    </row>
    <row r="110" spans="3:27" s="225" customFormat="1" ht="12.5" hidden="1" x14ac:dyDescent="0.25"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34"/>
      <c r="S110" s="234"/>
      <c r="T110" s="234"/>
      <c r="U110" s="234"/>
      <c r="V110" s="234"/>
      <c r="W110" s="224"/>
      <c r="X110" s="224"/>
      <c r="Y110" s="224"/>
      <c r="Z110" s="224"/>
      <c r="AA110" s="224"/>
    </row>
    <row r="111" spans="3:27" s="225" customFormat="1" ht="12.5" hidden="1" x14ac:dyDescent="0.25"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34"/>
      <c r="S111" s="234"/>
      <c r="T111" s="234"/>
      <c r="U111" s="234"/>
      <c r="V111" s="234"/>
      <c r="W111" s="224"/>
      <c r="X111" s="224"/>
      <c r="Y111" s="224"/>
      <c r="Z111" s="224"/>
      <c r="AA111" s="224"/>
    </row>
    <row r="112" spans="3:27" s="225" customFormat="1" ht="12.5" hidden="1" x14ac:dyDescent="0.25">
      <c r="C112" s="224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34"/>
      <c r="S112" s="234"/>
      <c r="T112" s="234"/>
      <c r="U112" s="234"/>
      <c r="V112" s="234"/>
      <c r="W112" s="224"/>
      <c r="X112" s="224"/>
      <c r="Y112" s="224"/>
      <c r="Z112" s="224"/>
      <c r="AA112" s="224"/>
    </row>
    <row r="113" spans="3:27" s="225" customFormat="1" ht="12.5" hidden="1" x14ac:dyDescent="0.25">
      <c r="C113" s="224"/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34"/>
      <c r="S113" s="234"/>
      <c r="T113" s="234"/>
      <c r="U113" s="234"/>
      <c r="V113" s="234"/>
      <c r="W113" s="224"/>
      <c r="X113" s="224"/>
      <c r="Y113" s="224"/>
      <c r="Z113" s="224"/>
      <c r="AA113" s="224"/>
    </row>
    <row r="114" spans="3:27" s="225" customFormat="1" ht="12.5" hidden="1" x14ac:dyDescent="0.25"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34"/>
      <c r="S114" s="234"/>
      <c r="T114" s="234"/>
      <c r="U114" s="234"/>
      <c r="V114" s="234"/>
      <c r="W114" s="224"/>
      <c r="X114" s="224"/>
      <c r="Y114" s="224"/>
      <c r="Z114" s="224"/>
      <c r="AA114" s="224"/>
    </row>
    <row r="115" spans="3:27" s="225" customFormat="1" ht="12.5" hidden="1" x14ac:dyDescent="0.25"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34"/>
      <c r="S115" s="234"/>
      <c r="T115" s="234"/>
      <c r="U115" s="234"/>
      <c r="V115" s="234"/>
      <c r="W115" s="224"/>
      <c r="X115" s="224"/>
      <c r="Y115" s="224"/>
      <c r="Z115" s="224"/>
      <c r="AA115" s="224"/>
    </row>
    <row r="116" spans="3:27" s="225" customFormat="1" ht="12.5" hidden="1" x14ac:dyDescent="0.25">
      <c r="C116" s="224"/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34"/>
      <c r="S116" s="234"/>
      <c r="T116" s="234"/>
      <c r="U116" s="234"/>
      <c r="V116" s="234"/>
      <c r="W116" s="224"/>
      <c r="X116" s="224"/>
      <c r="Y116" s="224"/>
      <c r="Z116" s="224"/>
      <c r="AA116" s="224"/>
    </row>
    <row r="117" spans="3:27" s="225" customFormat="1" ht="12.5" hidden="1" x14ac:dyDescent="0.25">
      <c r="C117" s="224"/>
      <c r="D117" s="224"/>
      <c r="E117" s="224"/>
      <c r="F117" s="224"/>
      <c r="G117" s="224"/>
      <c r="H117" s="224"/>
      <c r="I117" s="224"/>
      <c r="J117" s="224"/>
      <c r="K117" s="224"/>
      <c r="L117" s="224"/>
      <c r="M117" s="224"/>
      <c r="N117" s="224"/>
      <c r="O117" s="224"/>
      <c r="P117" s="224"/>
      <c r="Q117" s="224"/>
      <c r="R117" s="234"/>
      <c r="S117" s="234"/>
      <c r="T117" s="234"/>
      <c r="U117" s="234"/>
      <c r="V117" s="234"/>
      <c r="W117" s="224"/>
      <c r="X117" s="224"/>
      <c r="Y117" s="224"/>
      <c r="Z117" s="224"/>
      <c r="AA117" s="224"/>
    </row>
    <row r="118" spans="3:27" s="225" customFormat="1" ht="12.5" hidden="1" x14ac:dyDescent="0.25">
      <c r="C118" s="224"/>
      <c r="D118" s="224"/>
      <c r="E118" s="224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34"/>
      <c r="S118" s="234"/>
      <c r="T118" s="234"/>
      <c r="U118" s="234"/>
      <c r="V118" s="234"/>
      <c r="W118" s="224"/>
      <c r="X118" s="224"/>
      <c r="Y118" s="224"/>
      <c r="Z118" s="224"/>
      <c r="AA118" s="224"/>
    </row>
    <row r="119" spans="3:27" s="225" customFormat="1" ht="12.5" hidden="1" x14ac:dyDescent="0.25">
      <c r="C119" s="224"/>
      <c r="D119" s="224"/>
      <c r="E119" s="224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34"/>
      <c r="S119" s="234"/>
      <c r="T119" s="234"/>
      <c r="U119" s="234"/>
      <c r="V119" s="234"/>
      <c r="W119" s="224"/>
      <c r="X119" s="224"/>
      <c r="Y119" s="224"/>
      <c r="Z119" s="224"/>
      <c r="AA119" s="224"/>
    </row>
    <row r="120" spans="3:27" s="225" customFormat="1" ht="12.5" hidden="1" x14ac:dyDescent="0.25">
      <c r="C120" s="224"/>
      <c r="D120" s="224"/>
      <c r="E120" s="224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34"/>
      <c r="S120" s="234"/>
      <c r="T120" s="234"/>
      <c r="U120" s="234"/>
      <c r="V120" s="234"/>
      <c r="W120" s="224"/>
      <c r="X120" s="224"/>
      <c r="Y120" s="224"/>
      <c r="Z120" s="224"/>
      <c r="AA120" s="224"/>
    </row>
    <row r="121" spans="3:27" s="225" customFormat="1" ht="12.5" hidden="1" x14ac:dyDescent="0.25"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34"/>
      <c r="S121" s="234"/>
      <c r="T121" s="234"/>
      <c r="U121" s="234"/>
      <c r="V121" s="234"/>
      <c r="W121" s="224"/>
      <c r="X121" s="224"/>
      <c r="Y121" s="224"/>
      <c r="Z121" s="224"/>
      <c r="AA121" s="224"/>
    </row>
    <row r="122" spans="3:27" s="225" customFormat="1" ht="12.5" hidden="1" x14ac:dyDescent="0.25">
      <c r="C122" s="224"/>
      <c r="D122" s="224"/>
      <c r="E122" s="224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34"/>
      <c r="S122" s="234"/>
      <c r="T122" s="234"/>
      <c r="U122" s="234"/>
      <c r="V122" s="234"/>
      <c r="W122" s="224"/>
      <c r="X122" s="224"/>
      <c r="Y122" s="224"/>
      <c r="Z122" s="224"/>
      <c r="AA122" s="224"/>
    </row>
    <row r="123" spans="3:27" s="225" customFormat="1" ht="12.5" hidden="1" x14ac:dyDescent="0.25">
      <c r="C123" s="224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34"/>
      <c r="S123" s="234"/>
      <c r="T123" s="234"/>
      <c r="U123" s="234"/>
      <c r="V123" s="234"/>
      <c r="W123" s="224"/>
      <c r="X123" s="224"/>
      <c r="Y123" s="224"/>
      <c r="Z123" s="224"/>
      <c r="AA123" s="224"/>
    </row>
    <row r="124" spans="3:27" s="225" customFormat="1" ht="12.5" hidden="1" x14ac:dyDescent="0.25">
      <c r="C124" s="224"/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34"/>
      <c r="S124" s="234"/>
      <c r="T124" s="234"/>
      <c r="U124" s="234"/>
      <c r="V124" s="234"/>
      <c r="W124" s="224"/>
      <c r="X124" s="224"/>
      <c r="Y124" s="224"/>
      <c r="Z124" s="224"/>
      <c r="AA124" s="224"/>
    </row>
    <row r="125" spans="3:27" s="225" customFormat="1" ht="12.5" hidden="1" x14ac:dyDescent="0.25"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34"/>
      <c r="S125" s="234"/>
      <c r="T125" s="234"/>
      <c r="U125" s="234"/>
      <c r="V125" s="234"/>
      <c r="W125" s="224"/>
      <c r="X125" s="224"/>
      <c r="Y125" s="224"/>
      <c r="Z125" s="224"/>
      <c r="AA125" s="224"/>
    </row>
    <row r="126" spans="3:27" s="225" customFormat="1" ht="12.5" hidden="1" x14ac:dyDescent="0.25">
      <c r="C126" s="224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34"/>
      <c r="S126" s="234"/>
      <c r="T126" s="234"/>
      <c r="U126" s="234"/>
      <c r="V126" s="234"/>
      <c r="W126" s="224"/>
      <c r="X126" s="224"/>
      <c r="Y126" s="224"/>
      <c r="Z126" s="224"/>
      <c r="AA126" s="224"/>
    </row>
    <row r="127" spans="3:27" s="225" customFormat="1" ht="12.5" hidden="1" x14ac:dyDescent="0.25">
      <c r="C127" s="224"/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  <c r="N127" s="224"/>
      <c r="O127" s="224"/>
      <c r="P127" s="224"/>
      <c r="Q127" s="224"/>
      <c r="R127" s="234"/>
      <c r="S127" s="234"/>
      <c r="T127" s="234"/>
      <c r="U127" s="234"/>
      <c r="V127" s="234"/>
      <c r="W127" s="224"/>
      <c r="X127" s="224"/>
      <c r="Y127" s="224"/>
      <c r="Z127" s="224"/>
      <c r="AA127" s="224"/>
    </row>
    <row r="128" spans="3:27" s="225" customFormat="1" ht="12.5" hidden="1" x14ac:dyDescent="0.25"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  <c r="R128" s="234"/>
      <c r="S128" s="234"/>
      <c r="T128" s="234"/>
      <c r="U128" s="234"/>
      <c r="V128" s="234"/>
      <c r="W128" s="224"/>
      <c r="X128" s="224"/>
      <c r="Y128" s="224"/>
      <c r="Z128" s="224"/>
      <c r="AA128" s="224"/>
    </row>
    <row r="129" spans="3:27" s="225" customFormat="1" ht="12.5" hidden="1" x14ac:dyDescent="0.25">
      <c r="C129" s="224"/>
      <c r="D129" s="224"/>
      <c r="E129" s="224"/>
      <c r="F129" s="224"/>
      <c r="G129" s="224"/>
      <c r="H129" s="224"/>
      <c r="I129" s="224"/>
      <c r="J129" s="224"/>
      <c r="K129" s="224"/>
      <c r="L129" s="224"/>
      <c r="M129" s="224"/>
      <c r="N129" s="224"/>
      <c r="O129" s="224"/>
      <c r="P129" s="224"/>
      <c r="Q129" s="224"/>
      <c r="R129" s="234"/>
      <c r="S129" s="234"/>
      <c r="T129" s="234"/>
      <c r="U129" s="234"/>
      <c r="V129" s="234"/>
      <c r="W129" s="224"/>
      <c r="X129" s="224"/>
      <c r="Y129" s="224"/>
      <c r="Z129" s="224"/>
      <c r="AA129" s="224"/>
    </row>
    <row r="130" spans="3:27" s="225" customFormat="1" ht="12.5" hidden="1" x14ac:dyDescent="0.25">
      <c r="C130" s="224"/>
      <c r="D130" s="224"/>
      <c r="E130" s="224"/>
      <c r="F130" s="224"/>
      <c r="G130" s="224"/>
      <c r="H130" s="224"/>
      <c r="I130" s="224"/>
      <c r="J130" s="224"/>
      <c r="K130" s="224"/>
      <c r="L130" s="224"/>
      <c r="M130" s="224"/>
      <c r="N130" s="224"/>
      <c r="O130" s="224"/>
      <c r="P130" s="224"/>
      <c r="Q130" s="224"/>
      <c r="R130" s="234"/>
      <c r="S130" s="234"/>
      <c r="T130" s="234"/>
      <c r="U130" s="234"/>
      <c r="V130" s="234"/>
      <c r="W130" s="224"/>
      <c r="X130" s="224"/>
      <c r="Y130" s="224"/>
      <c r="Z130" s="224"/>
      <c r="AA130" s="224"/>
    </row>
    <row r="131" spans="3:27" s="225" customFormat="1" ht="12.5" hidden="1" x14ac:dyDescent="0.25">
      <c r="C131" s="224"/>
      <c r="D131" s="224"/>
      <c r="E131" s="224"/>
      <c r="F131" s="224"/>
      <c r="G131" s="224"/>
      <c r="H131" s="224"/>
      <c r="I131" s="224"/>
      <c r="J131" s="224"/>
      <c r="K131" s="224"/>
      <c r="L131" s="224"/>
      <c r="M131" s="224"/>
      <c r="N131" s="224"/>
      <c r="O131" s="224"/>
      <c r="P131" s="224"/>
      <c r="Q131" s="224"/>
      <c r="R131" s="234"/>
      <c r="S131" s="234"/>
      <c r="T131" s="234"/>
      <c r="U131" s="234"/>
      <c r="V131" s="234"/>
      <c r="W131" s="224"/>
      <c r="X131" s="224"/>
      <c r="Y131" s="224"/>
      <c r="Z131" s="224"/>
      <c r="AA131" s="224"/>
    </row>
    <row r="132" spans="3:27" s="225" customFormat="1" ht="12.5" hidden="1" x14ac:dyDescent="0.25"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34"/>
      <c r="S132" s="234"/>
      <c r="T132" s="234"/>
      <c r="U132" s="234"/>
      <c r="V132" s="234"/>
      <c r="W132" s="224"/>
      <c r="X132" s="224"/>
      <c r="Y132" s="224"/>
      <c r="Z132" s="224"/>
      <c r="AA132" s="224"/>
    </row>
    <row r="133" spans="3:27" s="225" customFormat="1" ht="12.5" hidden="1" x14ac:dyDescent="0.25">
      <c r="C133" s="224"/>
      <c r="D133" s="224"/>
      <c r="E133" s="224"/>
      <c r="F133" s="224"/>
      <c r="G133" s="224"/>
      <c r="H133" s="224"/>
      <c r="I133" s="224"/>
      <c r="J133" s="224"/>
      <c r="K133" s="224"/>
      <c r="L133" s="224"/>
      <c r="M133" s="224"/>
      <c r="N133" s="224"/>
      <c r="O133" s="224"/>
      <c r="P133" s="224"/>
      <c r="Q133" s="224"/>
      <c r="R133" s="234"/>
      <c r="S133" s="234"/>
      <c r="T133" s="234"/>
      <c r="U133" s="234"/>
      <c r="V133" s="234"/>
      <c r="W133" s="224"/>
      <c r="X133" s="224"/>
      <c r="Y133" s="224"/>
      <c r="Z133" s="224"/>
      <c r="AA133" s="224"/>
    </row>
    <row r="134" spans="3:27" s="225" customFormat="1" ht="12.5" hidden="1" x14ac:dyDescent="0.25">
      <c r="C134" s="224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34"/>
      <c r="S134" s="234"/>
      <c r="T134" s="234"/>
      <c r="U134" s="234"/>
      <c r="V134" s="234"/>
      <c r="W134" s="224"/>
      <c r="X134" s="224"/>
      <c r="Y134" s="224"/>
      <c r="Z134" s="224"/>
      <c r="AA134" s="224"/>
    </row>
    <row r="135" spans="3:27" s="225" customFormat="1" ht="12.5" hidden="1" x14ac:dyDescent="0.25">
      <c r="C135" s="224"/>
      <c r="D135" s="224"/>
      <c r="E135" s="224"/>
      <c r="F135" s="224"/>
      <c r="G135" s="224"/>
      <c r="H135" s="224"/>
      <c r="I135" s="224"/>
      <c r="J135" s="224"/>
      <c r="K135" s="224"/>
      <c r="L135" s="224"/>
      <c r="M135" s="224"/>
      <c r="N135" s="224"/>
      <c r="O135" s="224"/>
      <c r="P135" s="224"/>
      <c r="Q135" s="224"/>
      <c r="R135" s="234"/>
      <c r="S135" s="234"/>
      <c r="T135" s="234"/>
      <c r="U135" s="234"/>
      <c r="V135" s="234"/>
      <c r="W135" s="224"/>
      <c r="X135" s="224"/>
      <c r="Y135" s="224"/>
      <c r="Z135" s="224"/>
      <c r="AA135" s="224"/>
    </row>
    <row r="136" spans="3:27" s="225" customFormat="1" ht="12.5" hidden="1" x14ac:dyDescent="0.25"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34"/>
      <c r="S136" s="234"/>
      <c r="T136" s="234"/>
      <c r="U136" s="234"/>
      <c r="V136" s="234"/>
      <c r="W136" s="224"/>
      <c r="X136" s="224"/>
      <c r="Y136" s="224"/>
      <c r="Z136" s="224"/>
      <c r="AA136" s="224"/>
    </row>
    <row r="137" spans="3:27" s="225" customFormat="1" ht="12.5" hidden="1" x14ac:dyDescent="0.25"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34"/>
      <c r="S137" s="234"/>
      <c r="T137" s="234"/>
      <c r="U137" s="234"/>
      <c r="V137" s="234"/>
      <c r="W137" s="224"/>
      <c r="X137" s="224"/>
      <c r="Y137" s="224"/>
      <c r="Z137" s="224"/>
      <c r="AA137" s="224"/>
    </row>
    <row r="138" spans="3:27" s="225" customFormat="1" ht="12.5" hidden="1" x14ac:dyDescent="0.25"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34"/>
      <c r="S138" s="234"/>
      <c r="T138" s="234"/>
      <c r="U138" s="234"/>
      <c r="V138" s="234"/>
      <c r="W138" s="224"/>
      <c r="X138" s="224"/>
      <c r="Y138" s="224"/>
      <c r="Z138" s="224"/>
      <c r="AA138" s="224"/>
    </row>
    <row r="139" spans="3:27" s="225" customFormat="1" ht="12.5" hidden="1" x14ac:dyDescent="0.25">
      <c r="C139" s="224"/>
      <c r="D139" s="224"/>
      <c r="E139" s="224"/>
      <c r="F139" s="224"/>
      <c r="G139" s="224"/>
      <c r="H139" s="224"/>
      <c r="I139" s="224"/>
      <c r="J139" s="224"/>
      <c r="K139" s="224"/>
      <c r="L139" s="224"/>
      <c r="M139" s="224"/>
      <c r="N139" s="224"/>
      <c r="O139" s="224"/>
      <c r="P139" s="224"/>
      <c r="Q139" s="224"/>
      <c r="R139" s="234"/>
      <c r="S139" s="234"/>
      <c r="T139" s="234"/>
      <c r="U139" s="234"/>
      <c r="V139" s="234"/>
      <c r="W139" s="224"/>
      <c r="X139" s="224"/>
      <c r="Y139" s="224"/>
      <c r="Z139" s="224"/>
      <c r="AA139" s="224"/>
    </row>
    <row r="140" spans="3:27" s="225" customFormat="1" ht="12.5" hidden="1" x14ac:dyDescent="0.25"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34"/>
      <c r="S140" s="234"/>
      <c r="T140" s="234"/>
      <c r="U140" s="234"/>
      <c r="V140" s="234"/>
      <c r="W140" s="224"/>
      <c r="X140" s="224"/>
      <c r="Y140" s="224"/>
      <c r="Z140" s="224"/>
      <c r="AA140" s="224"/>
    </row>
    <row r="141" spans="3:27" s="225" customFormat="1" ht="12.5" hidden="1" x14ac:dyDescent="0.25">
      <c r="C141" s="224"/>
      <c r="D141" s="224"/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 s="224"/>
      <c r="Q141" s="224"/>
      <c r="R141" s="234"/>
      <c r="S141" s="234"/>
      <c r="T141" s="234"/>
      <c r="U141" s="234"/>
      <c r="V141" s="234"/>
      <c r="W141" s="224"/>
      <c r="X141" s="224"/>
      <c r="Y141" s="224"/>
      <c r="Z141" s="224"/>
      <c r="AA141" s="224"/>
    </row>
    <row r="142" spans="3:27" s="225" customFormat="1" ht="12.5" hidden="1" x14ac:dyDescent="0.25">
      <c r="C142" s="224"/>
      <c r="D142" s="224"/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 s="224"/>
      <c r="Q142" s="224"/>
      <c r="R142" s="234"/>
      <c r="S142" s="234"/>
      <c r="T142" s="234"/>
      <c r="U142" s="234"/>
      <c r="V142" s="234"/>
      <c r="W142" s="224"/>
      <c r="X142" s="224"/>
      <c r="Y142" s="224"/>
      <c r="Z142" s="224"/>
      <c r="AA142" s="224"/>
    </row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</sheetData>
  <mergeCells count="8">
    <mergeCell ref="C2:N2"/>
    <mergeCell ref="R4:V4"/>
    <mergeCell ref="C6:C8"/>
    <mergeCell ref="E4:G4"/>
    <mergeCell ref="H4:J4"/>
    <mergeCell ref="K4:L4"/>
    <mergeCell ref="M4:N4"/>
    <mergeCell ref="O4:P4"/>
  </mergeCells>
  <conditionalFormatting sqref="F6:F8 I6:I8">
    <cfRule type="cellIs" dxfId="7" priority="19" operator="lessThan">
      <formula>G6</formula>
    </cfRule>
    <cfRule type="cellIs" dxfId="6" priority="20" operator="greaterThan">
      <formula>G6</formula>
    </cfRule>
  </conditionalFormatting>
  <conditionalFormatting sqref="K6:K8">
    <cfRule type="cellIs" dxfId="5" priority="11" operator="lessThan">
      <formula>L6</formula>
    </cfRule>
    <cfRule type="cellIs" dxfId="4" priority="12" operator="greaterThan">
      <formula>L6</formula>
    </cfRule>
  </conditionalFormatting>
  <conditionalFormatting sqref="M6:M8">
    <cfRule type="cellIs" dxfId="3" priority="7" operator="lessThan">
      <formula>N6</formula>
    </cfRule>
    <cfRule type="cellIs" dxfId="2" priority="8" operator="greaterThan">
      <formula>N6</formula>
    </cfRule>
  </conditionalFormatting>
  <conditionalFormatting sqref="O6:O8">
    <cfRule type="cellIs" dxfId="1" priority="3" operator="lessThan">
      <formula>P6</formula>
    </cfRule>
    <cfRule type="cellIs" dxfId="0" priority="4" operator="greaterThan">
      <formula>P6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Occupancy Summary - Numeric</vt:lpstr>
      <vt:lpstr>Revenue Summary</vt:lpstr>
      <vt:lpstr>Segment_Summary</vt:lpstr>
      <vt:lpstr>Day on Day FC</vt:lpstr>
      <vt:lpstr>Glossary</vt:lpstr>
      <vt:lpstr>Summary</vt:lpstr>
      <vt:lpstr>Key_Points</vt:lpstr>
      <vt:lpstr>KP</vt:lpstr>
      <vt:lpstr>'Occupancy Summary - Numeric'!Print_Area</vt:lpstr>
      <vt:lpstr>'Revenue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Ray</dc:creator>
  <cp:lastModifiedBy>Arun Yadav</cp:lastModifiedBy>
  <cp:lastPrinted>2013-12-11T12:58:44Z</cp:lastPrinted>
  <dcterms:created xsi:type="dcterms:W3CDTF">2008-09-30T10:36:36Z</dcterms:created>
  <dcterms:modified xsi:type="dcterms:W3CDTF">2023-11-12T03:10:12Z</dcterms:modified>
</cp:coreProperties>
</file>