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680" firstSheet="4" activeTab="7"/>
  </bookViews>
  <sheets>
    <sheet name="Ques-1" sheetId="1" r:id="rId1"/>
    <sheet name="Ques-2" sheetId="2" r:id="rId2"/>
    <sheet name="Ques-3" sheetId="3" r:id="rId3"/>
    <sheet name="Ques-4" sheetId="4" r:id="rId4"/>
    <sheet name="Ques-5" sheetId="5" r:id="rId5"/>
    <sheet name="Ques-6" sheetId="6" r:id="rId6"/>
    <sheet name="ques-6,pivot chart" sheetId="10" r:id="rId7"/>
    <sheet name="Ques-7" sheetId="7" r:id="rId8"/>
    <sheet name="ques-7,pivot" sheetId="11" r:id="rId9"/>
    <sheet name="Ques-8" sheetId="8" r:id="rId10"/>
    <sheet name="Business Questions" sheetId="9" r:id="rId11"/>
  </sheets>
  <definedNames>
    <definedName name="Z_24FA60FA_7D0B_436C_8ED0_796B3F3C5F35_.wvu.PrintArea" localSheetId="3">'Ques-4'!$A$1:$F$41</definedName>
    <definedName name="Z_24FA60FA_7D0B_436C_8ED0_796B3F3C5F35_.wvu.PrintArea" localSheetId="4">'Ques-5'!$A$1:$I$38</definedName>
    <definedName name="Z_35868F84_30BB_46CE_8E91_DCBD494D63D4_.wvu.PrintArea" localSheetId="4">'Ques-5'!$A$1:$I$38</definedName>
    <definedName name="Z_35868F84_30BB_46CE_8E91_DCBD494D63D4_.wvu.PrintArea" localSheetId="3">'Ques-4'!$A$1:$F$41</definedName>
    <definedName name="_xlnm._FilterDatabase" localSheetId="7" hidden="1">'Ques-7'!$A$4:$O$252</definedName>
    <definedName name="_xlnm._FilterDatabase" localSheetId="5" hidden="1">'Ques-6'!$A$3:$H$216</definedName>
  </definedNames>
  <calcPr calcId="144525"/>
  <pivotCaches>
    <pivotCache cacheId="0" r:id="rId12"/>
    <pivotCache cacheId="1" r:id="rId13"/>
  </pivotCaches>
</workbook>
</file>

<file path=xl/sharedStrings.xml><?xml version="1.0" encoding="utf-8"?>
<sst xmlns="http://schemas.openxmlformats.org/spreadsheetml/2006/main" count="2972" uniqueCount="488">
  <si>
    <t>Question1 - Find the number of orders and quantity as per the following splits</t>
  </si>
  <si>
    <t>ID</t>
  </si>
  <si>
    <t>Empl Rcd#</t>
  </si>
  <si>
    <t>Name</t>
  </si>
  <si>
    <t>TRC</t>
  </si>
  <si>
    <t>Earn Code</t>
  </si>
  <si>
    <t>Quantity</t>
  </si>
  <si>
    <t>Rpt Dt</t>
  </si>
  <si>
    <t>DAY</t>
  </si>
  <si>
    <t>Orders</t>
  </si>
  <si>
    <t>Smith,Jacob</t>
  </si>
  <si>
    <t>SP</t>
  </si>
  <si>
    <t>SIC</t>
  </si>
  <si>
    <t>THURSDAY</t>
  </si>
  <si>
    <t>Johnson,Michael</t>
  </si>
  <si>
    <t>SFFNR</t>
  </si>
  <si>
    <t>WEDNESDAY</t>
  </si>
  <si>
    <t>SFAM</t>
  </si>
  <si>
    <t>Williams,Joshua</t>
  </si>
  <si>
    <t>SFNRL</t>
  </si>
  <si>
    <t>Jones,Matthew</t>
  </si>
  <si>
    <t>SICK</t>
  </si>
  <si>
    <t>Brown,Daniel</t>
  </si>
  <si>
    <t>Davis,Christopher</t>
  </si>
  <si>
    <t>Miller,Andrew</t>
  </si>
  <si>
    <t>Wilson,Ethan</t>
  </si>
  <si>
    <t>Moore,Joseph</t>
  </si>
  <si>
    <t>MONDAY</t>
  </si>
  <si>
    <t>TUESDAY</t>
  </si>
  <si>
    <t>Taylor,William</t>
  </si>
  <si>
    <t>Anderson,Anthony</t>
  </si>
  <si>
    <t>FRIDAY</t>
  </si>
  <si>
    <t>Thomas,David</t>
  </si>
  <si>
    <t>Jackson,Alexander</t>
  </si>
  <si>
    <t>White,Nicholas</t>
  </si>
  <si>
    <t>Total</t>
  </si>
  <si>
    <t>Harris,Ryan</t>
  </si>
  <si>
    <t>Martin,Tyler</t>
  </si>
  <si>
    <t>Thompson,James</t>
  </si>
  <si>
    <t>Garcia,John</t>
  </si>
  <si>
    <t>Martinez,Jonathan</t>
  </si>
  <si>
    <t>Robinson,Noah</t>
  </si>
  <si>
    <t>Clark,Brandon</t>
  </si>
  <si>
    <t>Rodriguez,Christian</t>
  </si>
  <si>
    <t>Lewis,Dylan</t>
  </si>
  <si>
    <t>Lee,Samuel</t>
  </si>
  <si>
    <t>Walker,Benjamin</t>
  </si>
  <si>
    <t>Hall,Zachary</t>
  </si>
  <si>
    <t>Allen,Nathan</t>
  </si>
  <si>
    <t>Young,Logan</t>
  </si>
  <si>
    <t>Hernandez,Justin</t>
  </si>
  <si>
    <t>King,Gabriel</t>
  </si>
  <si>
    <t>Wright,Jose</t>
  </si>
  <si>
    <t>Lopez,Austin</t>
  </si>
  <si>
    <t>Hill,Kevin</t>
  </si>
  <si>
    <t>Scott,Elijah</t>
  </si>
  <si>
    <t>Green,Caleb</t>
  </si>
  <si>
    <t>Adams,Robert</t>
  </si>
  <si>
    <t>Baker,Thomas</t>
  </si>
  <si>
    <t>Gonzalez,Jordan</t>
  </si>
  <si>
    <t>Nelson,Cameron</t>
  </si>
  <si>
    <t>Carter,Jack</t>
  </si>
  <si>
    <t>Mitchell,Hunter</t>
  </si>
  <si>
    <t>Perez,Jackson</t>
  </si>
  <si>
    <t>Roberts,Angel</t>
  </si>
  <si>
    <t>Turner,Isaiah</t>
  </si>
  <si>
    <t>Phillips,Evan</t>
  </si>
  <si>
    <t>Campbell,Isaac</t>
  </si>
  <si>
    <t>Parker,Mason</t>
  </si>
  <si>
    <t>Evans,Luke</t>
  </si>
  <si>
    <t>Edwards,Jason</t>
  </si>
  <si>
    <t>Collins,Gavin</t>
  </si>
  <si>
    <t>Stewart,Jayden</t>
  </si>
  <si>
    <t>Sanchez,Aaron</t>
  </si>
  <si>
    <t>Morris,Connor</t>
  </si>
  <si>
    <t>Rogers,Aiden</t>
  </si>
  <si>
    <t>Reed,Aidan</t>
  </si>
  <si>
    <t>Cook,Kyle</t>
  </si>
  <si>
    <t>Morgan,Juan</t>
  </si>
  <si>
    <t>Bell,Charles</t>
  </si>
  <si>
    <t>Murphy,Luis</t>
  </si>
  <si>
    <t>Bailey,Adam</t>
  </si>
  <si>
    <t>Rivera,Lucas</t>
  </si>
  <si>
    <t>Cooper,Brian</t>
  </si>
  <si>
    <t>Richardson,Eric</t>
  </si>
  <si>
    <t>Cox,Adrian</t>
  </si>
  <si>
    <t>Howard,Nathaniel</t>
  </si>
  <si>
    <t>Ward,Sean</t>
  </si>
  <si>
    <t>Torres,Alex</t>
  </si>
  <si>
    <t>Peterson,Carlos</t>
  </si>
  <si>
    <t>Gray,Bryan</t>
  </si>
  <si>
    <t>Ramirez,Ian</t>
  </si>
  <si>
    <t>James,Owen</t>
  </si>
  <si>
    <t>Watson,Jesus</t>
  </si>
  <si>
    <t>Brooks,Landon</t>
  </si>
  <si>
    <t>Kelly,Julian</t>
  </si>
  <si>
    <t>Sanders,Chase</t>
  </si>
  <si>
    <t>Price,Cole</t>
  </si>
  <si>
    <t>Bennett,Diego</t>
  </si>
  <si>
    <t>Wood,Jeremiah</t>
  </si>
  <si>
    <t>Barnes,Steven</t>
  </si>
  <si>
    <t>Ross,Sebastian</t>
  </si>
  <si>
    <t>Henderson,Xavier</t>
  </si>
  <si>
    <t>Coleman,Timothy</t>
  </si>
  <si>
    <t>Jenkins,Carter</t>
  </si>
  <si>
    <t>Perry,Wyatt</t>
  </si>
  <si>
    <t>Powell,Brayden</t>
  </si>
  <si>
    <t>Long,Blake</t>
  </si>
  <si>
    <t>Patterson,Hayden</t>
  </si>
  <si>
    <t>Hughes,Devin</t>
  </si>
  <si>
    <t>Flores,Cody</t>
  </si>
  <si>
    <t>Washington,Richard</t>
  </si>
  <si>
    <t>Butler,Seth</t>
  </si>
  <si>
    <t>Simmons,Dominic</t>
  </si>
  <si>
    <t>Foster,Jaden</t>
  </si>
  <si>
    <t>Gonzales,Antonio</t>
  </si>
  <si>
    <t>Bryant,Miguel</t>
  </si>
  <si>
    <t>Alexander,Liam</t>
  </si>
  <si>
    <t>Russell,Patrick</t>
  </si>
  <si>
    <t>Griffin,Carson</t>
  </si>
  <si>
    <t>Diaz,Jesse</t>
  </si>
  <si>
    <t>Hayes,Tristan</t>
  </si>
  <si>
    <t>Myers,Alejandro</t>
  </si>
  <si>
    <t>Ford,Henry</t>
  </si>
  <si>
    <t>Hamilton,Victor</t>
  </si>
  <si>
    <t>Graham,Trevor</t>
  </si>
  <si>
    <t>Sullivan,Bryce</t>
  </si>
  <si>
    <t>Wallace,Jake</t>
  </si>
  <si>
    <t>Woods,Riley</t>
  </si>
  <si>
    <t>Cole,Colin</t>
  </si>
  <si>
    <t>West,Jared</t>
  </si>
  <si>
    <t>Jordan,Jeremy</t>
  </si>
  <si>
    <t>Owens,Mark</t>
  </si>
  <si>
    <t>Reynolds,Caden</t>
  </si>
  <si>
    <t>Fisher,Garrett</t>
  </si>
  <si>
    <t>Ellis,Parker</t>
  </si>
  <si>
    <t>Harrison,Marcus</t>
  </si>
  <si>
    <t>Gibson,Vincent</t>
  </si>
  <si>
    <t>Mcdonald,Kaleb</t>
  </si>
  <si>
    <t>Cruz,Kaden</t>
  </si>
  <si>
    <t>Marshall,Brady</t>
  </si>
  <si>
    <t>Ortiz,Colton</t>
  </si>
  <si>
    <t>Question 2- Calculate the expense% and hide the messy errors(if occurs) in Percent column with '-' using functions</t>
  </si>
  <si>
    <t>Dept</t>
  </si>
  <si>
    <t>Account</t>
  </si>
  <si>
    <t>SID</t>
  </si>
  <si>
    <t>Budget</t>
  </si>
  <si>
    <t>Assoc Revenue</t>
  </si>
  <si>
    <t>Pre-Encumbrance</t>
  </si>
  <si>
    <t>Encumbrance</t>
  </si>
  <si>
    <t>Expense</t>
  </si>
  <si>
    <t>Remaining</t>
  </si>
  <si>
    <t>Expense %</t>
  </si>
  <si>
    <t>DOB37011</t>
  </si>
  <si>
    <t>Question 3-Categorize the user based on given conditions using the excel function:</t>
  </si>
  <si>
    <t>(a)- If vouchers are more than 10 then Bonus else Slacker</t>
  </si>
  <si>
    <t>(b)- If vouchers are more than equal to 10 and Days Between Vchr Entry and Payment less than equal to 3 then Bonus else Slacker)</t>
  </si>
  <si>
    <t>(c)- If vouchers are more than equal to 10 or Days Between Vchr Entry and Payment less than equal to 3 then Bonus else Slacker)</t>
  </si>
  <si>
    <t>Business Unit</t>
  </si>
  <si>
    <t># of Vouchers</t>
  </si>
  <si>
    <t>Days Between
Vchr Entry and Payment</t>
  </si>
  <si>
    <t>User</t>
  </si>
  <si>
    <t>Q.3(a)
Bonus / Slacker</t>
  </si>
  <si>
    <t>Q.3(b)
Bonus / Slacker</t>
  </si>
  <si>
    <t>Q.3(c)
Bonus / Slacker</t>
  </si>
  <si>
    <t>OSCM1</t>
  </si>
  <si>
    <t>Jim Ignatowski</t>
  </si>
  <si>
    <t>John Locke </t>
  </si>
  <si>
    <t>Kim Bauer </t>
  </si>
  <si>
    <t>Liz Lemon </t>
  </si>
  <si>
    <t>Lorelai Gilmore </t>
  </si>
  <si>
    <t>Lynette Scavo </t>
  </si>
  <si>
    <t>Maddie Hayes </t>
  </si>
  <si>
    <t>Matt Saracen </t>
  </si>
  <si>
    <t>Monica Bing </t>
  </si>
  <si>
    <t>Natalie Teeger </t>
  </si>
  <si>
    <t>Niles Crane </t>
  </si>
  <si>
    <t>Norm Peterson </t>
  </si>
  <si>
    <t>Phil Dunphy </t>
  </si>
  <si>
    <t>Phillip J. Fry </t>
  </si>
  <si>
    <t>Red Forman </t>
  </si>
  <si>
    <t>Robert Barone </t>
  </si>
  <si>
    <t>=IF(OR(A39="",A39=0),0,1)</t>
  </si>
  <si>
    <t>Question 4- Fill the respective data in blank cell from the data given below using excel functions</t>
  </si>
  <si>
    <t>Character</t>
  </si>
  <si>
    <t>Show</t>
  </si>
  <si>
    <t>Student</t>
  </si>
  <si>
    <t>Grade</t>
  </si>
  <si>
    <t>Letter Grade</t>
  </si>
  <si>
    <t>No. Grade</t>
  </si>
  <si>
    <t>Carlton Lassiter </t>
  </si>
  <si>
    <t>Moonlighting</t>
  </si>
  <si>
    <t>Russ Geller</t>
  </si>
  <si>
    <t>F</t>
  </si>
  <si>
    <t>Dale Cooper</t>
  </si>
  <si>
    <t>Sam Malone </t>
  </si>
  <si>
    <t>Cheers</t>
  </si>
  <si>
    <t>Sheldon Cooper </t>
  </si>
  <si>
    <t>D-</t>
  </si>
  <si>
    <t>David Addison </t>
  </si>
  <si>
    <t>Dexter Morgan </t>
  </si>
  <si>
    <t>D</t>
  </si>
  <si>
    <t>Adrian Monk</t>
  </si>
  <si>
    <t>Monk</t>
  </si>
  <si>
    <t>D+</t>
  </si>
  <si>
    <t>Dr. Elliot Reid </t>
  </si>
  <si>
    <t>Jeff Greene </t>
  </si>
  <si>
    <t>Curb Your Enthusiasm</t>
  </si>
  <si>
    <t>Harold T. Stone</t>
  </si>
  <si>
    <t>C-</t>
  </si>
  <si>
    <t>Dr. Gregory House </t>
  </si>
  <si>
    <t>Shawn Spencer </t>
  </si>
  <si>
    <t>C</t>
  </si>
  <si>
    <t>Edmund Blackadder </t>
  </si>
  <si>
    <t>Friday Night Lights</t>
  </si>
  <si>
    <t>C+</t>
  </si>
  <si>
    <t>Eric Cartman </t>
  </si>
  <si>
    <t>Barney Stinson </t>
  </si>
  <si>
    <t>How I Met Your Mother</t>
  </si>
  <si>
    <t>B-</t>
  </si>
  <si>
    <t>Fox Mulder </t>
  </si>
  <si>
    <t>Bill McNeal </t>
  </si>
  <si>
    <t>NewsRadio</t>
  </si>
  <si>
    <t>B</t>
  </si>
  <si>
    <t>George Costanza </t>
  </si>
  <si>
    <t>Harry Solomon </t>
  </si>
  <si>
    <t>3rd Rock from the Sun</t>
  </si>
  <si>
    <t>B+</t>
  </si>
  <si>
    <t>Gloria Pritchett </t>
  </si>
  <si>
    <t>A-</t>
  </si>
  <si>
    <t>Hank Hill </t>
  </si>
  <si>
    <t>Modern Family</t>
  </si>
  <si>
    <t>A</t>
  </si>
  <si>
    <t>Jack Bauer </t>
  </si>
  <si>
    <t>A+</t>
  </si>
  <si>
    <t>Seinfeld</t>
  </si>
  <si>
    <t>Homer Simpson </t>
  </si>
  <si>
    <t>Hurley Reyes </t>
  </si>
  <si>
    <t>Desperate Housewives</t>
  </si>
  <si>
    <t>Bob Kelso</t>
  </si>
  <si>
    <t>King of the Hill</t>
  </si>
  <si>
    <t>Jack Malone </t>
  </si>
  <si>
    <t>Veronica Mars </t>
  </si>
  <si>
    <t>Veronica Mars</t>
  </si>
  <si>
    <t>Walter White </t>
  </si>
  <si>
    <t>Breaking Bad</t>
  </si>
  <si>
    <t>Psych</t>
  </si>
  <si>
    <t>Scrubs</t>
  </si>
  <si>
    <t>Friends</t>
  </si>
  <si>
    <t>Night Court</t>
  </si>
  <si>
    <t>South Park</t>
  </si>
  <si>
    <t>Mark Green</t>
  </si>
  <si>
    <t>ER</t>
  </si>
  <si>
    <t>That '70s Show</t>
  </si>
  <si>
    <t>Futurama</t>
  </si>
  <si>
    <t>Everybody Loves Raymond</t>
  </si>
  <si>
    <t>Carlton Banks </t>
  </si>
  <si>
    <t>Benjamin Linus </t>
  </si>
  <si>
    <t>Lost</t>
  </si>
  <si>
    <t>The X Files</t>
  </si>
  <si>
    <t>Without A Trace</t>
  </si>
  <si>
    <t>Taxi</t>
  </si>
  <si>
    <t>The Simpsons</t>
  </si>
  <si>
    <t>Blackadder</t>
  </si>
  <si>
    <t>The Fresh Prince of Bel-Air</t>
  </si>
  <si>
    <t>Twin Peaks</t>
  </si>
  <si>
    <t>House, M.D.</t>
  </si>
  <si>
    <t>Dexter</t>
  </si>
  <si>
    <t>Gilmore Girls</t>
  </si>
  <si>
    <t>Frasier</t>
  </si>
  <si>
    <t>30 Rock</t>
  </si>
  <si>
    <t>The Big Bang Theory</t>
  </si>
  <si>
    <t>Question 5- Split the contract Expire Dt into Period(day of the month),FY(Financial year),Month(Name of month),Quarter(Quarter of Fin. Year) using excel functions</t>
  </si>
  <si>
    <t>Contract Expire Dt</t>
  </si>
  <si>
    <t>Period</t>
  </si>
  <si>
    <t>FY</t>
  </si>
  <si>
    <t>Month</t>
  </si>
  <si>
    <t>Quarter</t>
  </si>
  <si>
    <t>TEXT Tab</t>
  </si>
  <si>
    <t>Question 6-Create a chart depicting order count datewise.</t>
  </si>
  <si>
    <t>Count of TRC</t>
  </si>
  <si>
    <t>Grand Total</t>
  </si>
  <si>
    <r>
      <rPr>
        <b/>
        <sz val="10"/>
        <color theme="1"/>
        <rFont val="Arial"/>
        <charset val="134"/>
      </rPr>
      <t xml:space="preserve">Question 7- Find out PO Amount,Voucher Amount,Fund,Number of units monthly and vendor-wise.   </t>
    </r>
    <r>
      <rPr>
        <b/>
        <sz val="10"/>
        <color rgb="FF002060"/>
        <rFont val="Arial"/>
        <charset val="134"/>
      </rPr>
      <t>(open "ques-7,pivot" for soln.)</t>
    </r>
  </si>
  <si>
    <t>Unit</t>
  </si>
  <si>
    <t>PO</t>
  </si>
  <si>
    <t>PO Date</t>
  </si>
  <si>
    <t>PO-Monthwise</t>
  </si>
  <si>
    <t>Vendor Name 1</t>
  </si>
  <si>
    <t>Line</t>
  </si>
  <si>
    <t>Dist Line</t>
  </si>
  <si>
    <t>PO Amount</t>
  </si>
  <si>
    <t>Voucher Amount</t>
  </si>
  <si>
    <t>Voucher</t>
  </si>
  <si>
    <t>Fund</t>
  </si>
  <si>
    <t>Due Date</t>
  </si>
  <si>
    <t>Acctg Date</t>
  </si>
  <si>
    <t>DOTM1</t>
  </si>
  <si>
    <t>0000119202</t>
  </si>
  <si>
    <t>GENUINE PARTS COMPANY</t>
  </si>
  <si>
    <t>0000119204</t>
  </si>
  <si>
    <t>NUTMEG INTERNATIONAL TRUCKS INC</t>
  </si>
  <si>
    <t>0000119205</t>
  </si>
  <si>
    <t>0000119206</t>
  </si>
  <si>
    <t>0000119207</t>
  </si>
  <si>
    <t>SOUTHERN CONNECTICUT FREIGHTLINER</t>
  </si>
  <si>
    <t>0000119208</t>
  </si>
  <si>
    <t>0000119210</t>
  </si>
  <si>
    <t>TRI COUNTY CONTRACTORS SUPPLY</t>
  </si>
  <si>
    <t>0000119211</t>
  </si>
  <si>
    <t>ALLSTON SUPPLY CO INC</t>
  </si>
  <si>
    <t>0000119212</t>
  </si>
  <si>
    <t>TOCE BROS INC</t>
  </si>
  <si>
    <t>0000119213</t>
  </si>
  <si>
    <t>CAMEROTA TRUCK PARTS</t>
  </si>
  <si>
    <t>0000119214</t>
  </si>
  <si>
    <t>FORESTRY SUPP INC</t>
  </si>
  <si>
    <t>0000119215</t>
  </si>
  <si>
    <t>COURVILLES GARAGE INC</t>
  </si>
  <si>
    <t>0000119216</t>
  </si>
  <si>
    <t>MIRABELLI AUTOMOTIVE LLC</t>
  </si>
  <si>
    <t>0000119217</t>
  </si>
  <si>
    <t>EOS CCA</t>
  </si>
  <si>
    <t>0000119218</t>
  </si>
  <si>
    <t>VIKING-CIVES USA</t>
  </si>
  <si>
    <t>0000119219</t>
  </si>
  <si>
    <t>0000119220</t>
  </si>
  <si>
    <t>STAPLES CONTRACT &amp; COMMERCIAL INC</t>
  </si>
  <si>
    <t>0000119221</t>
  </si>
  <si>
    <t>DENNISON LUBRICANTS</t>
  </si>
  <si>
    <t>0000119223</t>
  </si>
  <si>
    <t>0000119225</t>
  </si>
  <si>
    <t>CONNECTICUT POLICE CHIEFS ASSOC</t>
  </si>
  <si>
    <t>0000119228</t>
  </si>
  <si>
    <t>TOWN OF EAST LYME</t>
  </si>
  <si>
    <t>0000119229</t>
  </si>
  <si>
    <t>GRAINGER INDUSTRIAL SUPPLY</t>
  </si>
  <si>
    <t>0000119230</t>
  </si>
  <si>
    <t>0000119231</t>
  </si>
  <si>
    <t>0000119232</t>
  </si>
  <si>
    <t>0000119233</t>
  </si>
  <si>
    <t>0000119234</t>
  </si>
  <si>
    <t>0000119235</t>
  </si>
  <si>
    <t>F W WEBB COMPANY</t>
  </si>
  <si>
    <t>0000119239</t>
  </si>
  <si>
    <t>AUTOMATION INC</t>
  </si>
  <si>
    <t>0000119240</t>
  </si>
  <si>
    <t>C N WOOD OF CONNECTICUT LLC</t>
  </si>
  <si>
    <t>0000119242</t>
  </si>
  <si>
    <t>OVERHEAD DOOR CO</t>
  </si>
  <si>
    <t>0000119288</t>
  </si>
  <si>
    <t>SUBURBAN STATIONERS INC</t>
  </si>
  <si>
    <t>0000119296</t>
  </si>
  <si>
    <t>NEW ENGLAND TRUCK EQUIPMENT LLC</t>
  </si>
  <si>
    <t>0000119297</t>
  </si>
  <si>
    <t>ULTIMATE AUTOMOTIVE INC</t>
  </si>
  <si>
    <t>0000119298</t>
  </si>
  <si>
    <t>MISTERSCAPES LLC</t>
  </si>
  <si>
    <t>0000119299</t>
  </si>
  <si>
    <t>0000119300</t>
  </si>
  <si>
    <t>0000119301</t>
  </si>
  <si>
    <t>GRANITE GROUP INDUSTRIAL SUPPLY</t>
  </si>
  <si>
    <t>0000119302</t>
  </si>
  <si>
    <t>0000119303</t>
  </si>
  <si>
    <t>C &amp; C JANITORIAL SUPPLIES INC</t>
  </si>
  <si>
    <t>0000119304</t>
  </si>
  <si>
    <t>EER LIMITED</t>
  </si>
  <si>
    <t>0000119305</t>
  </si>
  <si>
    <t>CCM CONSTRUCTION SERVICES INC</t>
  </si>
  <si>
    <t>0000119306</t>
  </si>
  <si>
    <t>0000119307</t>
  </si>
  <si>
    <t>KELLY CONSTRUCTION SERVICES INC</t>
  </si>
  <si>
    <t>0000119308</t>
  </si>
  <si>
    <t>0000119309</t>
  </si>
  <si>
    <t>0000119310</t>
  </si>
  <si>
    <t>FLEETPRIDE INC</t>
  </si>
  <si>
    <t>0000119311</t>
  </si>
  <si>
    <t>0000119312</t>
  </si>
  <si>
    <t>0000119313</t>
  </si>
  <si>
    <t>0000119314</t>
  </si>
  <si>
    <t>AQUARION WATER COMPANY OF CT</t>
  </si>
  <si>
    <t>0000119315</t>
  </si>
  <si>
    <t>CONNECTICUT COMMUNITY PROVIDERS</t>
  </si>
  <si>
    <t>0000119316</t>
  </si>
  <si>
    <t>0000119317</t>
  </si>
  <si>
    <t>THE LEXINGTON GROUP INC</t>
  </si>
  <si>
    <t>0000119320</t>
  </si>
  <si>
    <t>0000119321</t>
  </si>
  <si>
    <t>MARGO SUPPLIES LTD</t>
  </si>
  <si>
    <t>0000119323</t>
  </si>
  <si>
    <t>0000119325</t>
  </si>
  <si>
    <t>ALL PHASE ELECTRIC SUPPLY COMPANY</t>
  </si>
  <si>
    <t>0000119326</t>
  </si>
  <si>
    <t>DEPT OF TRANSPORTATION</t>
  </si>
  <si>
    <t>0000119327</t>
  </si>
  <si>
    <t>B &amp; B ROADWAY LLC</t>
  </si>
  <si>
    <t>0000119331</t>
  </si>
  <si>
    <t>0000119332</t>
  </si>
  <si>
    <t>0000119333</t>
  </si>
  <si>
    <t>0000119334</t>
  </si>
  <si>
    <t>0000119339</t>
  </si>
  <si>
    <t>C &amp; C HYDRAULICS INC</t>
  </si>
  <si>
    <t>0000119342</t>
  </si>
  <si>
    <t>NORTHLAND INDUSTRIAL TRUCK CO</t>
  </si>
  <si>
    <t>0000119343</t>
  </si>
  <si>
    <t>0000119345</t>
  </si>
  <si>
    <t>0000119346</t>
  </si>
  <si>
    <t>NORMAN R BENEDICT ASSOC INC</t>
  </si>
  <si>
    <t>0000119347</t>
  </si>
  <si>
    <t>JOHN LO MONTE REAL ESTATE AP</t>
  </si>
  <si>
    <t>0000119348</t>
  </si>
  <si>
    <t>ALL WASTE INC</t>
  </si>
  <si>
    <t>0000119349</t>
  </si>
  <si>
    <t>GLOBAL PAYMENTS DIRECT INC</t>
  </si>
  <si>
    <t>0000119351</t>
  </si>
  <si>
    <t>NORTHEAST PASSENGER TRANS ASSOC</t>
  </si>
  <si>
    <t>0000119353</t>
  </si>
  <si>
    <t>25 VAN ZANT STREET CONDOMINIUM INC</t>
  </si>
  <si>
    <t>0000119354</t>
  </si>
  <si>
    <t>J &amp; S RADIO SALES</t>
  </si>
  <si>
    <t>0000119355</t>
  </si>
  <si>
    <t>0000119359</t>
  </si>
  <si>
    <t>0000119360</t>
  </si>
  <si>
    <t>0000119361</t>
  </si>
  <si>
    <t>0000119362</t>
  </si>
  <si>
    <t>0000119363</t>
  </si>
  <si>
    <t>0000119364</t>
  </si>
  <si>
    <t>0000119365</t>
  </si>
  <si>
    <t>HARTFORD LUMBER COMPANY</t>
  </si>
  <si>
    <t>0000119366</t>
  </si>
  <si>
    <t>SHIPMANS FIRE EQUIP CO INC</t>
  </si>
  <si>
    <t>0000119367</t>
  </si>
  <si>
    <t>HOLLISTON SAND COMPANY INC</t>
  </si>
  <si>
    <t>0000119368</t>
  </si>
  <si>
    <t>CANNON INSTR CO</t>
  </si>
  <si>
    <t>0000119369</t>
  </si>
  <si>
    <t>ALAN SYLVESTRE</t>
  </si>
  <si>
    <t>0000119370</t>
  </si>
  <si>
    <t>DEPT OF PUBLIC SAFETY</t>
  </si>
  <si>
    <t>0000119375</t>
  </si>
  <si>
    <t>0000119376</t>
  </si>
  <si>
    <t>A &amp; A OFFICE SYSTEMS INC</t>
  </si>
  <si>
    <t>0000119377</t>
  </si>
  <si>
    <t>0000119381</t>
  </si>
  <si>
    <t>SAS INSTITUTE INC</t>
  </si>
  <si>
    <t>0000119383</t>
  </si>
  <si>
    <t>EMC CORPORATION</t>
  </si>
  <si>
    <t>0000119384</t>
  </si>
  <si>
    <t>WATER &amp; WASTE EQUIP INC</t>
  </si>
  <si>
    <t>0000119385</t>
  </si>
  <si>
    <t>CITY OF GROTON</t>
  </si>
  <si>
    <t>0000119386</t>
  </si>
  <si>
    <t>TOWN OF CHESHIRE</t>
  </si>
  <si>
    <t>0000119387</t>
  </si>
  <si>
    <t>0000119388</t>
  </si>
  <si>
    <t>EPLUS TECHNOLOGY INC</t>
  </si>
  <si>
    <t>0000119392</t>
  </si>
  <si>
    <t>PULLMAN &amp; COMLEY LLC</t>
  </si>
  <si>
    <t>Sum of PO Amount</t>
  </si>
  <si>
    <t>Sum of Voucher Amount</t>
  </si>
  <si>
    <t>Sum of Fund</t>
  </si>
  <si>
    <t>Count of Unit</t>
  </si>
  <si>
    <t>February</t>
  </si>
  <si>
    <t>January</t>
  </si>
  <si>
    <t>November</t>
  </si>
  <si>
    <t>December</t>
  </si>
  <si>
    <t>Question 8- Convert the original number data to data shown in next column using the excel function in the Result column</t>
  </si>
  <si>
    <t>Original Number</t>
  </si>
  <si>
    <t>Reqired format</t>
  </si>
  <si>
    <t>Result</t>
  </si>
  <si>
    <t>10.00</t>
  </si>
  <si>
    <t>$10.00</t>
  </si>
  <si>
    <t>10</t>
  </si>
  <si>
    <t>$10</t>
  </si>
  <si>
    <t>10.3</t>
  </si>
  <si>
    <t>$10.25</t>
  </si>
  <si>
    <t>Thu</t>
  </si>
  <si>
    <t>Jan-09</t>
  </si>
  <si>
    <t>Jan</t>
  </si>
  <si>
    <t>Thursday</t>
  </si>
  <si>
    <t>01-01-09</t>
  </si>
  <si>
    <t>Jan-01-09</t>
  </si>
  <si>
    <t>Thursday, January 01, 2009</t>
  </si>
  <si>
    <t>Competition</t>
  </si>
  <si>
    <t>Co mpe titio n</t>
  </si>
  <si>
    <t xml:space="preserve">Answer the following questions </t>
  </si>
  <si>
    <t>a)Measurres to reduce attrition.</t>
  </si>
  <si>
    <t>b)How will  you go ahead with bulk hiring (100+ openings to be closed in a span of one week).</t>
  </si>
  <si>
    <t>c) What are some important metrics to track in case of Talent acquisition?</t>
  </si>
</sst>
</file>

<file path=xl/styles.xml><?xml version="1.0" encoding="utf-8"?>
<styleSheet xmlns="http://schemas.openxmlformats.org/spreadsheetml/2006/main">
  <numFmts count="13">
    <numFmt numFmtId="42" formatCode="_(&quot;$&quot;* #,##0_);_(&quot;$&quot;* \(#,##0\);_(&quot;$&quot;* &quot;-&quot;_);_(@_)"/>
    <numFmt numFmtId="176" formatCode="_ * #,##0.00_ ;_ * \-#,##0.00_ ;_ * &quot;-&quot;??_ ;_ @_ "/>
    <numFmt numFmtId="44" formatCode="_(&quot;$&quot;* #,##0.00_);_(&quot;$&quot;* \(#,##0.00\);_(&quot;$&quot;* &quot;-&quot;??_);_(@_)"/>
    <numFmt numFmtId="177" formatCode="_ * #,##0_ ;_ * \-#,##0_ ;_ * &quot;-&quot;_ ;_ @_ "/>
    <numFmt numFmtId="178" formatCode=";;;"/>
    <numFmt numFmtId="6" formatCode="&quot;$&quot;#,##0_);[Red]\(&quot;$&quot;#,##0\)"/>
    <numFmt numFmtId="8" formatCode="&quot;$&quot;#,##0.00_);[Red]\(&quot;$&quot;#,##0.00\)"/>
    <numFmt numFmtId="179" formatCode="d/m/yyyy"/>
    <numFmt numFmtId="43" formatCode="_(* #,##0.00_);_(* \(#,##0.00\);_(* &quot;-&quot;??_);_(@_)"/>
    <numFmt numFmtId="180" formatCode="0000000000"/>
    <numFmt numFmtId="181" formatCode="000000"/>
    <numFmt numFmtId="182" formatCode="0.000"/>
    <numFmt numFmtId="183" formatCode="0.000000"/>
  </numFmts>
  <fonts count="41">
    <font>
      <sz val="10"/>
      <color rgb="FF000000"/>
      <name val="Arial"/>
      <charset val="134"/>
      <scheme val="minor"/>
    </font>
    <font>
      <b/>
      <i/>
      <sz val="14"/>
      <color theme="0"/>
      <name val="Arial"/>
      <charset val="134"/>
    </font>
    <font>
      <sz val="12"/>
      <color theme="1"/>
      <name val="Arial"/>
      <charset val="134"/>
    </font>
    <font>
      <sz val="10"/>
      <color theme="1"/>
      <name val="Arial"/>
      <charset val="134"/>
    </font>
    <font>
      <b/>
      <sz val="10"/>
      <color theme="1"/>
      <name val="Arial"/>
      <charset val="134"/>
    </font>
    <font>
      <sz val="10"/>
      <name val="Arial"/>
      <charset val="134"/>
      <scheme val="minor"/>
    </font>
    <font>
      <sz val="10"/>
      <color rgb="FF632423"/>
      <name val="Arial"/>
      <charset val="134"/>
    </font>
    <font>
      <sz val="10"/>
      <color rgb="FF1F497D"/>
      <name val="Arial"/>
      <charset val="134"/>
    </font>
    <font>
      <sz val="10"/>
      <color rgb="FF0000FF"/>
      <name val="Arial"/>
      <charset val="134"/>
    </font>
    <font>
      <sz val="12"/>
      <color theme="1"/>
      <name val="Consolas"/>
      <charset val="134"/>
    </font>
    <font>
      <u/>
      <sz val="10"/>
      <color rgb="FF0000FF"/>
      <name val="Arial"/>
      <charset val="134"/>
    </font>
    <font>
      <b/>
      <sz val="10"/>
      <color theme="1"/>
      <name val="Times New Roman"/>
      <charset val="134"/>
    </font>
    <font>
      <sz val="10"/>
      <color theme="1"/>
      <name val="Arial"/>
      <charset val="134"/>
      <scheme val="minor"/>
    </font>
    <font>
      <b/>
      <sz val="10"/>
      <color theme="1"/>
      <name val="Arimo"/>
      <charset val="134"/>
    </font>
    <font>
      <u/>
      <sz val="10"/>
      <color rgb="FF800080"/>
      <name val="Arial"/>
      <charset val="134"/>
    </font>
    <font>
      <b/>
      <sz val="10"/>
      <color rgb="FFFFFFFF"/>
      <name val="Arial"/>
      <charset val="134"/>
    </font>
    <font>
      <b/>
      <sz val="10"/>
      <color rgb="FF000000"/>
      <name val="Arial"/>
      <charset val="134"/>
    </font>
    <font>
      <sz val="11"/>
      <color theme="1"/>
      <name val="Times New Roman"/>
      <charset val="134"/>
    </font>
    <font>
      <sz val="10"/>
      <color theme="1"/>
      <name val="Times New Roman"/>
      <charset val="134"/>
    </font>
    <font>
      <b/>
      <sz val="11"/>
      <color theme="1"/>
      <name val="Times New Roman"/>
      <charset val="134"/>
    </font>
    <font>
      <b/>
      <sz val="18"/>
      <color theme="3"/>
      <name val="Arial"/>
      <charset val="134"/>
      <scheme val="minor"/>
    </font>
    <font>
      <sz val="11"/>
      <color theme="1"/>
      <name val="Arial"/>
      <charset val="134"/>
      <scheme val="minor"/>
    </font>
    <font>
      <u/>
      <sz val="11"/>
      <color rgb="FF800080"/>
      <name val="Arial"/>
      <charset val="0"/>
      <scheme val="minor"/>
    </font>
    <font>
      <b/>
      <sz val="11"/>
      <color theme="1"/>
      <name val="Arial"/>
      <charset val="0"/>
      <scheme val="minor"/>
    </font>
    <font>
      <sz val="11"/>
      <color theme="1"/>
      <name val="Arial"/>
      <charset val="0"/>
      <scheme val="minor"/>
    </font>
    <font>
      <u/>
      <sz val="11"/>
      <color rgb="FF0000FF"/>
      <name val="Arial"/>
      <charset val="0"/>
      <scheme val="minor"/>
    </font>
    <font>
      <sz val="11"/>
      <color theme="0"/>
      <name val="Arial"/>
      <charset val="0"/>
      <scheme val="minor"/>
    </font>
    <font>
      <b/>
      <sz val="11"/>
      <color rgb="FFFFFFFF"/>
      <name val="Arial"/>
      <charset val="0"/>
      <scheme val="minor"/>
    </font>
    <font>
      <sz val="11"/>
      <color rgb="FF3F3F76"/>
      <name val="Arial"/>
      <charset val="0"/>
      <scheme val="minor"/>
    </font>
    <font>
      <b/>
      <sz val="13"/>
      <color theme="3"/>
      <name val="Arial"/>
      <charset val="134"/>
      <scheme val="minor"/>
    </font>
    <font>
      <i/>
      <sz val="11"/>
      <color rgb="FF7F7F7F"/>
      <name val="Arial"/>
      <charset val="0"/>
      <scheme val="minor"/>
    </font>
    <font>
      <sz val="11"/>
      <color rgb="FFFA7D00"/>
      <name val="Arial"/>
      <charset val="0"/>
      <scheme val="minor"/>
    </font>
    <font>
      <sz val="11"/>
      <color rgb="FFFF0000"/>
      <name val="Arial"/>
      <charset val="0"/>
      <scheme val="minor"/>
    </font>
    <font>
      <b/>
      <sz val="11"/>
      <color theme="3"/>
      <name val="Arial"/>
      <charset val="134"/>
      <scheme val="minor"/>
    </font>
    <font>
      <b/>
      <sz val="15"/>
      <color theme="3"/>
      <name val="Arial"/>
      <charset val="134"/>
      <scheme val="minor"/>
    </font>
    <font>
      <sz val="11"/>
      <color rgb="FF9C0006"/>
      <name val="Arial"/>
      <charset val="0"/>
      <scheme val="minor"/>
    </font>
    <font>
      <sz val="11"/>
      <color rgb="FF006100"/>
      <name val="Arial"/>
      <charset val="0"/>
      <scheme val="minor"/>
    </font>
    <font>
      <b/>
      <sz val="11"/>
      <color rgb="FF3F3F3F"/>
      <name val="Arial"/>
      <charset val="0"/>
      <scheme val="minor"/>
    </font>
    <font>
      <b/>
      <sz val="11"/>
      <color rgb="FFFA7D00"/>
      <name val="Arial"/>
      <charset val="0"/>
      <scheme val="minor"/>
    </font>
    <font>
      <sz val="11"/>
      <color rgb="FF9C6500"/>
      <name val="Arial"/>
      <charset val="0"/>
      <scheme val="minor"/>
    </font>
    <font>
      <b/>
      <sz val="10"/>
      <color rgb="FF002060"/>
      <name val="Arial"/>
      <charset val="134"/>
    </font>
  </fonts>
  <fills count="46">
    <fill>
      <patternFill patternType="none"/>
    </fill>
    <fill>
      <patternFill patternType="gray125"/>
    </fill>
    <fill>
      <patternFill patternType="solid">
        <fgColor theme="1"/>
        <bgColor indexed="64"/>
      </patternFill>
    </fill>
    <fill>
      <patternFill patternType="solid">
        <fgColor rgb="FFFFFE91"/>
        <bgColor indexed="64"/>
      </patternFill>
    </fill>
    <fill>
      <patternFill patternType="solid">
        <fgColor rgb="FFFFCC00"/>
        <bgColor rgb="FFFFCC00"/>
      </patternFill>
    </fill>
    <fill>
      <patternFill patternType="solid">
        <fgColor rgb="FFB8CCE4"/>
        <bgColor rgb="FFB8CCE4"/>
      </patternFill>
    </fill>
    <fill>
      <patternFill patternType="solid">
        <fgColor rgb="FFFBD4B4"/>
        <bgColor rgb="FFFBD4B4"/>
      </patternFill>
    </fill>
    <fill>
      <patternFill patternType="solid">
        <fgColor rgb="FFFFFF00"/>
        <bgColor indexed="64"/>
      </patternFill>
    </fill>
    <fill>
      <patternFill patternType="solid">
        <fgColor rgb="FF92D050"/>
        <bgColor indexed="64"/>
      </patternFill>
    </fill>
    <fill>
      <patternFill patternType="solid">
        <fgColor rgb="FFC0C0C0"/>
        <bgColor rgb="FFC0C0C0"/>
      </patternFill>
    </fill>
    <fill>
      <patternFill patternType="solid">
        <fgColor rgb="FFCCFFCC"/>
        <bgColor rgb="FFCCFFCC"/>
      </patternFill>
    </fill>
    <fill>
      <patternFill patternType="solid">
        <fgColor rgb="FFFFCC99"/>
        <bgColor rgb="FFFFCC99"/>
      </patternFill>
    </fill>
    <fill>
      <patternFill patternType="solid">
        <fgColor rgb="FFFFFF99"/>
        <bgColor rgb="FFFFFF99"/>
      </patternFill>
    </fill>
    <fill>
      <patternFill patternType="solid">
        <fgColor rgb="FF969696"/>
        <bgColor rgb="FF969696"/>
      </patternFill>
    </fill>
    <fill>
      <patternFill patternType="solid">
        <fgColor theme="0" tint="-0.15"/>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bgColor indexed="64"/>
      </patternFill>
    </fill>
    <fill>
      <patternFill patternType="solid">
        <fgColor theme="8"/>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rgb="FFFFCC99"/>
        <bgColor indexed="64"/>
      </patternFill>
    </fill>
    <fill>
      <patternFill patternType="solid">
        <fgColor theme="5" tint="0.599993896298105"/>
        <bgColor indexed="64"/>
      </patternFill>
    </fill>
    <fill>
      <patternFill patternType="solid">
        <fgColor rgb="FFFFFFCC"/>
        <bgColor indexed="64"/>
      </patternFill>
    </fill>
    <fill>
      <patternFill patternType="solid">
        <fgColor theme="6" tint="0.799981688894314"/>
        <bgColor indexed="64"/>
      </patternFill>
    </fill>
    <fill>
      <patternFill patternType="solid">
        <fgColor theme="6"/>
        <bgColor indexed="64"/>
      </patternFill>
    </fill>
    <fill>
      <patternFill patternType="solid">
        <fgColor theme="4"/>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rgb="FFFFC7CE"/>
        <bgColor indexed="64"/>
      </patternFill>
    </fill>
    <fill>
      <patternFill patternType="solid">
        <fgColor rgb="FFC6EFCE"/>
        <bgColor indexed="64"/>
      </patternFill>
    </fill>
    <fill>
      <patternFill patternType="solid">
        <fgColor rgb="FFF2F2F2"/>
        <bgColor indexed="64"/>
      </patternFill>
    </fill>
    <fill>
      <patternFill patternType="solid">
        <fgColor theme="5"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7"/>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8" tint="0.399975585192419"/>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double">
        <color rgb="FF000000"/>
      </left>
      <right style="double">
        <color rgb="FF000000"/>
      </right>
      <top style="double">
        <color rgb="FF000000"/>
      </top>
      <bottom style="double">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right style="double">
        <color rgb="FF000000"/>
      </right>
      <top style="double">
        <color rgb="FF000000"/>
      </top>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24" fillId="16" borderId="0" applyNumberFormat="0" applyBorder="0" applyAlignment="0" applyProtection="0">
      <alignment vertical="center"/>
    </xf>
    <xf numFmtId="176" fontId="21" fillId="0" borderId="0" applyFont="0" applyFill="0" applyBorder="0" applyAlignment="0" applyProtection="0">
      <alignment vertical="center"/>
    </xf>
    <xf numFmtId="177" fontId="21" fillId="0" borderId="0" applyFont="0" applyFill="0" applyBorder="0" applyAlignment="0" applyProtection="0">
      <alignment vertical="center"/>
    </xf>
    <xf numFmtId="42" fontId="21" fillId="0" borderId="0" applyFont="0" applyFill="0" applyBorder="0" applyAlignment="0" applyProtection="0">
      <alignment vertical="center"/>
    </xf>
    <xf numFmtId="44" fontId="21" fillId="0" borderId="0" applyFont="0" applyFill="0" applyBorder="0" applyAlignment="0" applyProtection="0">
      <alignment vertical="center"/>
    </xf>
    <xf numFmtId="9" fontId="21" fillId="0" borderId="0" applyFont="0" applyFill="0" applyBorder="0" applyAlignment="0" applyProtection="0">
      <alignment vertical="center"/>
    </xf>
    <xf numFmtId="0" fontId="25" fillId="0" borderId="0" applyNumberFormat="0" applyFill="0" applyBorder="0" applyAlignment="0" applyProtection="0">
      <alignment vertical="center"/>
    </xf>
    <xf numFmtId="0" fontId="26" fillId="20" borderId="0" applyNumberFormat="0" applyBorder="0" applyAlignment="0" applyProtection="0">
      <alignment vertical="center"/>
    </xf>
    <xf numFmtId="0" fontId="22" fillId="0" borderId="0" applyNumberFormat="0" applyFill="0" applyBorder="0" applyAlignment="0" applyProtection="0">
      <alignment vertical="center"/>
    </xf>
    <xf numFmtId="0" fontId="27" fillId="21" borderId="15" applyNumberFormat="0" applyAlignment="0" applyProtection="0">
      <alignment vertical="center"/>
    </xf>
    <xf numFmtId="0" fontId="29" fillId="0" borderId="17" applyNumberFormat="0" applyFill="0" applyAlignment="0" applyProtection="0">
      <alignment vertical="center"/>
    </xf>
    <xf numFmtId="0" fontId="21" fillId="24" borderId="18" applyNumberFormat="0" applyFont="0" applyAlignment="0" applyProtection="0">
      <alignment vertical="center"/>
    </xf>
    <xf numFmtId="0" fontId="24" fillId="15" borderId="0" applyNumberFormat="0" applyBorder="0" applyAlignment="0" applyProtection="0">
      <alignment vertical="center"/>
    </xf>
    <xf numFmtId="0" fontId="32" fillId="0" borderId="0" applyNumberFormat="0" applyFill="0" applyBorder="0" applyAlignment="0" applyProtection="0">
      <alignment vertical="center"/>
    </xf>
    <xf numFmtId="0" fontId="24" fillId="23" borderId="0" applyNumberFormat="0" applyBorder="0" applyAlignment="0" applyProtection="0">
      <alignment vertical="center"/>
    </xf>
    <xf numFmtId="0" fontId="2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4" fillId="0" borderId="17" applyNumberFormat="0" applyFill="0" applyAlignment="0" applyProtection="0">
      <alignment vertical="center"/>
    </xf>
    <xf numFmtId="0" fontId="33" fillId="0" borderId="20" applyNumberFormat="0" applyFill="0" applyAlignment="0" applyProtection="0">
      <alignment vertical="center"/>
    </xf>
    <xf numFmtId="0" fontId="33" fillId="0" borderId="0" applyNumberFormat="0" applyFill="0" applyBorder="0" applyAlignment="0" applyProtection="0">
      <alignment vertical="center"/>
    </xf>
    <xf numFmtId="0" fontId="28" fillId="22" borderId="16" applyNumberFormat="0" applyAlignment="0" applyProtection="0">
      <alignment vertical="center"/>
    </xf>
    <xf numFmtId="0" fontId="26" fillId="29" borderId="0" applyNumberFormat="0" applyBorder="0" applyAlignment="0" applyProtection="0">
      <alignment vertical="center"/>
    </xf>
    <xf numFmtId="0" fontId="36" fillId="31" borderId="0" applyNumberFormat="0" applyBorder="0" applyAlignment="0" applyProtection="0">
      <alignment vertical="center"/>
    </xf>
    <xf numFmtId="0" fontId="37" fillId="32" borderId="21" applyNumberFormat="0" applyAlignment="0" applyProtection="0">
      <alignment vertical="center"/>
    </xf>
    <xf numFmtId="0" fontId="24" fillId="35" borderId="0" applyNumberFormat="0" applyBorder="0" applyAlignment="0" applyProtection="0">
      <alignment vertical="center"/>
    </xf>
    <xf numFmtId="0" fontId="38" fillId="32" borderId="16" applyNumberFormat="0" applyAlignment="0" applyProtection="0">
      <alignment vertical="center"/>
    </xf>
    <xf numFmtId="0" fontId="31" fillId="0" borderId="19" applyNumberFormat="0" applyFill="0" applyAlignment="0" applyProtection="0">
      <alignment vertical="center"/>
    </xf>
    <xf numFmtId="0" fontId="23" fillId="0" borderId="14" applyNumberFormat="0" applyFill="0" applyAlignment="0" applyProtection="0">
      <alignment vertical="center"/>
    </xf>
    <xf numFmtId="0" fontId="35" fillId="30" borderId="0" applyNumberFormat="0" applyBorder="0" applyAlignment="0" applyProtection="0">
      <alignment vertical="center"/>
    </xf>
    <xf numFmtId="0" fontId="39" fillId="38" borderId="0" applyNumberFormat="0" applyBorder="0" applyAlignment="0" applyProtection="0">
      <alignment vertical="center"/>
    </xf>
    <xf numFmtId="0" fontId="26" fillId="27" borderId="0" applyNumberFormat="0" applyBorder="0" applyAlignment="0" applyProtection="0">
      <alignment vertical="center"/>
    </xf>
    <xf numFmtId="0" fontId="24" fillId="40" borderId="0" applyNumberFormat="0" applyBorder="0" applyAlignment="0" applyProtection="0">
      <alignment vertical="center"/>
    </xf>
    <xf numFmtId="0" fontId="26" fillId="37" borderId="0" applyNumberFormat="0" applyBorder="0" applyAlignment="0" applyProtection="0">
      <alignment vertical="center"/>
    </xf>
    <xf numFmtId="0" fontId="26" fillId="34" borderId="0" applyNumberFormat="0" applyBorder="0" applyAlignment="0" applyProtection="0">
      <alignment vertical="center"/>
    </xf>
    <xf numFmtId="0" fontId="24" fillId="33" borderId="0" applyNumberFormat="0" applyBorder="0" applyAlignment="0" applyProtection="0">
      <alignment vertical="center"/>
    </xf>
    <xf numFmtId="0" fontId="24" fillId="19" borderId="0" applyNumberFormat="0" applyBorder="0" applyAlignment="0" applyProtection="0">
      <alignment vertical="center"/>
    </xf>
    <xf numFmtId="0" fontId="26" fillId="36" borderId="0" applyNumberFormat="0" applyBorder="0" applyAlignment="0" applyProtection="0">
      <alignment vertical="center"/>
    </xf>
    <xf numFmtId="0" fontId="26" fillId="26" borderId="0" applyNumberFormat="0" applyBorder="0" applyAlignment="0" applyProtection="0">
      <alignment vertical="center"/>
    </xf>
    <xf numFmtId="0" fontId="24" fillId="25" borderId="0" applyNumberFormat="0" applyBorder="0" applyAlignment="0" applyProtection="0">
      <alignment vertical="center"/>
    </xf>
    <xf numFmtId="0" fontId="26" fillId="41" borderId="0" applyNumberFormat="0" applyBorder="0" applyAlignment="0" applyProtection="0">
      <alignment vertical="center"/>
    </xf>
    <xf numFmtId="0" fontId="24" fillId="43" borderId="0" applyNumberFormat="0" applyBorder="0" applyAlignment="0" applyProtection="0">
      <alignment vertical="center"/>
    </xf>
    <xf numFmtId="0" fontId="24" fillId="42" borderId="0" applyNumberFormat="0" applyBorder="0" applyAlignment="0" applyProtection="0">
      <alignment vertical="center"/>
    </xf>
    <xf numFmtId="0" fontId="26" fillId="18" borderId="0" applyNumberFormat="0" applyBorder="0" applyAlignment="0" applyProtection="0">
      <alignment vertical="center"/>
    </xf>
    <xf numFmtId="0" fontId="24" fillId="28" borderId="0" applyNumberFormat="0" applyBorder="0" applyAlignment="0" applyProtection="0">
      <alignment vertical="center"/>
    </xf>
    <xf numFmtId="0" fontId="26" fillId="45" borderId="0" applyNumberFormat="0" applyBorder="0" applyAlignment="0" applyProtection="0">
      <alignment vertical="center"/>
    </xf>
    <xf numFmtId="0" fontId="26" fillId="17" borderId="0" applyNumberFormat="0" applyBorder="0" applyAlignment="0" applyProtection="0">
      <alignment vertical="center"/>
    </xf>
    <xf numFmtId="0" fontId="24" fillId="44" borderId="0" applyNumberFormat="0" applyBorder="0" applyAlignment="0" applyProtection="0">
      <alignment vertical="center"/>
    </xf>
    <xf numFmtId="0" fontId="26" fillId="39" borderId="0" applyNumberFormat="0" applyBorder="0" applyAlignment="0" applyProtection="0">
      <alignment vertical="center"/>
    </xf>
  </cellStyleXfs>
  <cellXfs count="90">
    <xf numFmtId="0" fontId="0" fillId="0" borderId="0" xfId="0" applyFont="1" applyAlignment="1"/>
    <xf numFmtId="0" fontId="1" fillId="2" borderId="0" xfId="0" applyFont="1" applyFill="1"/>
    <xf numFmtId="0" fontId="2" fillId="3" borderId="1" xfId="0" applyFont="1" applyFill="1" applyBorder="1" applyAlignment="1"/>
    <xf numFmtId="0" fontId="3" fillId="0" borderId="0" xfId="0" applyFont="1" applyAlignment="1"/>
    <xf numFmtId="0" fontId="4" fillId="4" borderId="0" xfId="0" applyFont="1" applyFill="1" applyBorder="1" applyAlignment="1">
      <alignment horizontal="left"/>
    </xf>
    <xf numFmtId="0" fontId="5" fillId="0" borderId="0" xfId="0" applyFont="1" applyBorder="1"/>
    <xf numFmtId="0" fontId="3" fillId="5" borderId="2" xfId="0" applyFont="1" applyFill="1" applyBorder="1" applyAlignment="1">
      <alignment horizontal="center" wrapText="1"/>
    </xf>
    <xf numFmtId="0" fontId="3" fillId="5" borderId="2" xfId="0" applyFont="1" applyFill="1" applyBorder="1" applyAlignment="1">
      <alignment horizontal="center"/>
    </xf>
    <xf numFmtId="0" fontId="6" fillId="6" borderId="2" xfId="0" applyFont="1" applyFill="1" applyBorder="1" applyAlignment="1">
      <alignment horizontal="center"/>
    </xf>
    <xf numFmtId="0" fontId="7" fillId="6" borderId="2" xfId="0" applyFont="1" applyFill="1" applyBorder="1" applyAlignment="1">
      <alignment horizontal="center"/>
    </xf>
    <xf numFmtId="2" fontId="8" fillId="6" borderId="2" xfId="0" applyNumberFormat="1" applyFont="1" applyFill="1" applyBorder="1" applyAlignment="1">
      <alignment horizontal="center"/>
    </xf>
    <xf numFmtId="8" fontId="8" fillId="6" borderId="2" xfId="0" applyNumberFormat="1" applyFont="1" applyFill="1" applyBorder="1" applyAlignment="1">
      <alignment horizontal="center"/>
    </xf>
    <xf numFmtId="0" fontId="8" fillId="6" borderId="2" xfId="0" applyFont="1" applyFill="1" applyBorder="1" applyAlignment="1">
      <alignment horizontal="center"/>
    </xf>
    <xf numFmtId="6" fontId="8" fillId="6" borderId="2" xfId="0" applyNumberFormat="1" applyFont="1" applyFill="1" applyBorder="1" applyAlignment="1">
      <alignment horizontal="center"/>
    </xf>
    <xf numFmtId="0" fontId="8" fillId="6" borderId="2" xfId="0" applyNumberFormat="1" applyFont="1" applyFill="1" applyBorder="1" applyAlignment="1">
      <alignment horizontal="center"/>
    </xf>
    <xf numFmtId="179" fontId="6" fillId="6" borderId="2" xfId="0" applyNumberFormat="1" applyFont="1" applyFill="1" applyBorder="1" applyAlignment="1">
      <alignment horizontal="center"/>
    </xf>
    <xf numFmtId="179" fontId="7" fillId="6" borderId="2" xfId="0" applyNumberFormat="1" applyFont="1" applyFill="1" applyBorder="1" applyAlignment="1">
      <alignment horizontal="center"/>
    </xf>
    <xf numFmtId="0" fontId="9" fillId="0" borderId="0" xfId="0" applyFont="1"/>
    <xf numFmtId="179" fontId="10" fillId="0" borderId="0" xfId="0" applyNumberFormat="1" applyFont="1"/>
    <xf numFmtId="0" fontId="11" fillId="7" borderId="0" xfId="0" applyFont="1" applyFill="1"/>
    <xf numFmtId="49" fontId="11" fillId="8" borderId="0" xfId="0" applyNumberFormat="1" applyFont="1" applyFill="1"/>
    <xf numFmtId="0" fontId="11" fillId="8" borderId="0" xfId="0" applyFont="1" applyFill="1"/>
    <xf numFmtId="43" fontId="11" fillId="7" borderId="0" xfId="0" applyNumberFormat="1" applyFont="1" applyFill="1"/>
    <xf numFmtId="0" fontId="11" fillId="7" borderId="3" xfId="0" applyFont="1" applyFill="1" applyBorder="1"/>
    <xf numFmtId="49" fontId="11" fillId="8" borderId="3" xfId="0" applyNumberFormat="1" applyFont="1" applyFill="1" applyBorder="1"/>
    <xf numFmtId="0" fontId="11" fillId="8" borderId="3" xfId="0" applyFont="1" applyFill="1" applyBorder="1"/>
    <xf numFmtId="43" fontId="11" fillId="7" borderId="3" xfId="0" applyNumberFormat="1" applyFont="1" applyFill="1" applyBorder="1"/>
    <xf numFmtId="0" fontId="12" fillId="0" borderId="1" xfId="0" applyFont="1" applyBorder="1"/>
    <xf numFmtId="49" fontId="3" fillId="0" borderId="1" xfId="0" applyNumberFormat="1" applyFont="1" applyBorder="1"/>
    <xf numFmtId="179" fontId="3" fillId="0" borderId="1" xfId="0" applyNumberFormat="1" applyFont="1" applyBorder="1"/>
    <xf numFmtId="43" fontId="3" fillId="0" borderId="1" xfId="0" applyNumberFormat="1" applyFont="1" applyBorder="1"/>
    <xf numFmtId="180" fontId="11" fillId="8" borderId="0" xfId="0" applyNumberFormat="1" applyFont="1" applyFill="1"/>
    <xf numFmtId="180" fontId="11" fillId="8" borderId="3" xfId="0" applyNumberFormat="1" applyFont="1" applyFill="1" applyBorder="1"/>
    <xf numFmtId="180" fontId="3" fillId="0" borderId="1" xfId="0" applyNumberFormat="1" applyFont="1" applyBorder="1"/>
    <xf numFmtId="0" fontId="0" fillId="0" borderId="1" xfId="0" applyFont="1" applyBorder="1" applyAlignment="1"/>
    <xf numFmtId="179" fontId="0" fillId="0" borderId="0" xfId="0" applyNumberFormat="1" applyFont="1" applyAlignment="1"/>
    <xf numFmtId="2" fontId="0" fillId="0" borderId="0" xfId="0" applyNumberFormat="1" applyFont="1" applyAlignment="1"/>
    <xf numFmtId="43" fontId="3" fillId="0" borderId="0" xfId="0" applyNumberFormat="1" applyFont="1"/>
    <xf numFmtId="181" fontId="13" fillId="9" borderId="4" xfId="0" applyNumberFormat="1" applyFont="1" applyFill="1" applyBorder="1"/>
    <xf numFmtId="49" fontId="13" fillId="9" borderId="4" xfId="0" applyNumberFormat="1" applyFont="1" applyFill="1" applyBorder="1"/>
    <xf numFmtId="2" fontId="13" fillId="9" borderId="4" xfId="0" applyNumberFormat="1" applyFont="1" applyFill="1" applyBorder="1"/>
    <xf numFmtId="181" fontId="3" fillId="0" borderId="0" xfId="0" applyNumberFormat="1" applyFont="1"/>
    <xf numFmtId="0" fontId="12" fillId="0" borderId="0" xfId="0" applyFont="1"/>
    <xf numFmtId="49" fontId="3" fillId="0" borderId="0" xfId="0" applyNumberFormat="1" applyFont="1"/>
    <xf numFmtId="2" fontId="3" fillId="0" borderId="0" xfId="0" applyNumberFormat="1" applyFont="1"/>
    <xf numFmtId="179" fontId="3" fillId="0" borderId="0" xfId="0" applyNumberFormat="1" applyFont="1"/>
    <xf numFmtId="0" fontId="4" fillId="4" borderId="0" xfId="0" applyFont="1" applyFill="1" applyBorder="1" applyAlignment="1">
      <alignment horizontal="center"/>
    </xf>
    <xf numFmtId="179" fontId="3" fillId="10" borderId="2" xfId="0" applyNumberFormat="1" applyFont="1" applyFill="1" applyBorder="1" applyAlignment="1">
      <alignment horizontal="center"/>
    </xf>
    <xf numFmtId="0" fontId="3" fillId="11" borderId="2" xfId="0" applyFont="1" applyFill="1" applyBorder="1" applyAlignment="1">
      <alignment horizontal="right"/>
    </xf>
    <xf numFmtId="0" fontId="14" fillId="0" borderId="0" xfId="0" applyFont="1"/>
    <xf numFmtId="182" fontId="0" fillId="0" borderId="0" xfId="0" applyNumberFormat="1" applyFont="1" applyAlignment="1"/>
    <xf numFmtId="0" fontId="10" fillId="0" borderId="0" xfId="0" applyFont="1"/>
    <xf numFmtId="0" fontId="4" fillId="12" borderId="2" xfId="0" applyFont="1" applyFill="1" applyBorder="1" applyAlignment="1">
      <alignment horizontal="center"/>
    </xf>
    <xf numFmtId="0" fontId="3" fillId="10" borderId="2" xfId="0" applyFont="1" applyFill="1" applyBorder="1" applyAlignment="1">
      <alignment horizontal="left"/>
    </xf>
    <xf numFmtId="0" fontId="3" fillId="11" borderId="2" xfId="0" applyFont="1" applyFill="1" applyBorder="1" applyAlignment="1">
      <alignment horizontal="left"/>
    </xf>
    <xf numFmtId="0" fontId="3" fillId="0" borderId="0" xfId="0" applyFont="1" applyAlignment="1">
      <alignment horizontal="center"/>
    </xf>
    <xf numFmtId="0" fontId="3" fillId="10" borderId="2" xfId="0" applyFont="1" applyFill="1" applyBorder="1" applyAlignment="1">
      <alignment horizontal="center"/>
    </xf>
    <xf numFmtId="0" fontId="3" fillId="11" borderId="2" xfId="0" applyFont="1" applyFill="1" applyBorder="1" applyAlignment="1">
      <alignment horizontal="center"/>
    </xf>
    <xf numFmtId="0" fontId="3" fillId="0" borderId="0" xfId="0" applyFont="1"/>
    <xf numFmtId="49" fontId="13" fillId="9" borderId="4" xfId="0" applyNumberFormat="1" applyFont="1" applyFill="1" applyBorder="1" applyAlignment="1">
      <alignment wrapText="1"/>
    </xf>
    <xf numFmtId="49" fontId="13" fillId="9" borderId="4" xfId="0" applyNumberFormat="1" applyFont="1" applyFill="1" applyBorder="1" applyAlignment="1">
      <alignment horizontal="center"/>
    </xf>
    <xf numFmtId="178" fontId="3" fillId="0" borderId="0" xfId="0" applyNumberFormat="1" applyFont="1"/>
    <xf numFmtId="0" fontId="15" fillId="13" borderId="2" xfId="0" applyFont="1" applyFill="1" applyBorder="1" applyAlignment="1">
      <alignment vertical="top" wrapText="1"/>
    </xf>
    <xf numFmtId="43" fontId="3" fillId="0" borderId="5" xfId="0" applyNumberFormat="1" applyFont="1" applyBorder="1"/>
    <xf numFmtId="43" fontId="3" fillId="0" borderId="6" xfId="0" applyNumberFormat="1" applyFont="1" applyBorder="1"/>
    <xf numFmtId="0" fontId="3" fillId="0" borderId="7" xfId="0" applyFont="1" applyBorder="1"/>
    <xf numFmtId="0" fontId="3" fillId="0" borderId="8" xfId="0" applyFont="1" applyBorder="1"/>
    <xf numFmtId="4" fontId="3" fillId="0" borderId="8" xfId="0" applyNumberFormat="1" applyFont="1" applyBorder="1"/>
    <xf numFmtId="0" fontId="15" fillId="13" borderId="5" xfId="0" applyFont="1" applyFill="1" applyBorder="1" applyAlignment="1">
      <alignment vertical="top" wrapText="1"/>
    </xf>
    <xf numFmtId="0" fontId="16" fillId="0" borderId="0" xfId="0" applyFont="1" applyAlignment="1">
      <alignment horizontal="left" vertical="center" readingOrder="1"/>
    </xf>
    <xf numFmtId="9" fontId="3" fillId="0" borderId="6" xfId="0" applyNumberFormat="1" applyFont="1" applyBorder="1" applyAlignment="1">
      <alignment horizontal="center"/>
    </xf>
    <xf numFmtId="0" fontId="8" fillId="0" borderId="0" xfId="0" applyFont="1"/>
    <xf numFmtId="0" fontId="3" fillId="0" borderId="9" xfId="0" applyFont="1" applyBorder="1"/>
    <xf numFmtId="0" fontId="4" fillId="4" borderId="1" xfId="0" applyFont="1" applyFill="1" applyBorder="1" applyAlignment="1">
      <alignment horizontal="left"/>
    </xf>
    <xf numFmtId="0" fontId="5" fillId="0" borderId="1" xfId="0" applyFont="1" applyBorder="1"/>
    <xf numFmtId="0" fontId="10" fillId="0" borderId="1" xfId="0" applyFont="1" applyBorder="1"/>
    <xf numFmtId="49" fontId="13" fillId="9" borderId="1" xfId="0" applyNumberFormat="1" applyFont="1" applyFill="1" applyBorder="1"/>
    <xf numFmtId="183" fontId="3" fillId="0" borderId="1" xfId="0" applyNumberFormat="1" applyFont="1" applyBorder="1"/>
    <xf numFmtId="49" fontId="17" fillId="9" borderId="1" xfId="0" applyNumberFormat="1" applyFont="1" applyFill="1" applyBorder="1"/>
    <xf numFmtId="49" fontId="18" fillId="9" borderId="1" xfId="0" applyNumberFormat="1" applyFont="1" applyFill="1" applyBorder="1"/>
    <xf numFmtId="49" fontId="13" fillId="9" borderId="10" xfId="0" applyNumberFormat="1" applyFont="1" applyFill="1" applyBorder="1"/>
    <xf numFmtId="0" fontId="0" fillId="0" borderId="1" xfId="0" applyFont="1" applyBorder="1" applyAlignment="1">
      <alignment wrapText="1"/>
    </xf>
    <xf numFmtId="0" fontId="3" fillId="0" borderId="11" xfId="0" applyNumberFormat="1" applyFont="1" applyBorder="1"/>
    <xf numFmtId="0" fontId="3" fillId="0" borderId="12" xfId="0" applyNumberFormat="1" applyFont="1" applyBorder="1"/>
    <xf numFmtId="49" fontId="19" fillId="9" borderId="1" xfId="0" applyNumberFormat="1" applyFont="1" applyFill="1" applyBorder="1"/>
    <xf numFmtId="0" fontId="19" fillId="14" borderId="1" xfId="0" applyNumberFormat="1" applyFont="1" applyFill="1" applyBorder="1"/>
    <xf numFmtId="0" fontId="4" fillId="14" borderId="13" xfId="0" applyNumberFormat="1" applyFont="1" applyFill="1" applyBorder="1"/>
    <xf numFmtId="49" fontId="13" fillId="0" borderId="1" xfId="0" applyNumberFormat="1" applyFont="1" applyBorder="1"/>
    <xf numFmtId="0" fontId="3" fillId="0" borderId="1" xfId="0" applyFont="1" applyBorder="1"/>
    <xf numFmtId="49" fontId="13" fillId="0" borderId="0" xfId="0" applyNumberFormat="1" applyFont="1"/>
    <xf numFmtId="178" fontId="3" fillId="0" borderId="0" xfId="0" applyNumberFormat="1" applyFont="1" quotePrefix="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font>
        <color rgb="FF9C0006"/>
      </font>
      <fill>
        <patternFill patternType="solid">
          <bgColor rgb="FFFFC7CE"/>
        </patternFill>
      </fill>
    </dxf>
    <dxf>
      <fill>
        <patternFill patternType="solid">
          <bgColor theme="7" tint="0.4"/>
        </patternFill>
      </fill>
    </dxf>
    <dxf>
      <font>
        <color rgb="FF006100"/>
      </font>
      <fill>
        <patternFill patternType="solid">
          <bgColor rgb="FFC6EFCE"/>
        </patternFill>
      </fill>
    </dxf>
  </dxfs>
  <tableStyles count="0" defaultTableStyle="TableStyleMedium2" defaultPivotStyle="PivotStyleLight16"/>
  <colors>
    <mruColors>
      <color rgb="00A1DC04"/>
      <color rgb="00FFFE9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pivotCacheDefinition" Target="pivotCache/pivotCacheDefinition2.xml"/><Relationship Id="rId12" Type="http://schemas.openxmlformats.org/officeDocument/2006/relationships/pivotCacheDefinition" Target="pivotCache/pivotCacheDefinition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Solutoins-Arun.xlsx]ques-6,pivot chart!PivotTable2</c:name>
    <c:fmtId val="6"/>
  </c:pivotSource>
  <c:chart>
    <c:autoTitleDeleted val="0"/>
    <c:plotArea>
      <c:layout>
        <c:manualLayout>
          <c:layoutTarget val="inner"/>
          <c:xMode val="edge"/>
          <c:yMode val="edge"/>
          <c:x val="0.119254327563249"/>
          <c:y val="0.0395833333333333"/>
          <c:w val="0.822157123834887"/>
          <c:h val="0.842453703703704"/>
        </c:manualLayout>
      </c:layout>
      <c:barChart>
        <c:barDir val="col"/>
        <c:grouping val="clustered"/>
        <c:varyColors val="0"/>
        <c:ser>
          <c:idx val="0"/>
          <c:order val="0"/>
          <c:tx>
            <c:strRef>
              <c:f>'ques-6,pivot 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lt1">
                        <a:lumMod val="8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'ques-6,pivot chart'!$A$4:$A$24</c:f>
              <c:strCache>
                <c:ptCount val="20"/>
                <c:pt idx="0">
                  <c:v>15/12/2010</c:v>
                </c:pt>
                <c:pt idx="1">
                  <c:v>16/12/2010</c:v>
                </c:pt>
                <c:pt idx="2">
                  <c:v>17/12/2010</c:v>
                </c:pt>
                <c:pt idx="3">
                  <c:v>20/12/2010</c:v>
                </c:pt>
                <c:pt idx="4">
                  <c:v>21/12/2010</c:v>
                </c:pt>
                <c:pt idx="5">
                  <c:v>22/12/2010</c:v>
                </c:pt>
                <c:pt idx="6">
                  <c:v>23/12/2010</c:v>
                </c:pt>
                <c:pt idx="7">
                  <c:v>28/12/2010</c:v>
                </c:pt>
                <c:pt idx="8">
                  <c:v>29/12/2010</c:v>
                </c:pt>
                <c:pt idx="9">
                  <c:v>30/12/2010</c:v>
                </c:pt>
                <c:pt idx="10">
                  <c:v>3/1/2011</c:v>
                </c:pt>
                <c:pt idx="11">
                  <c:v>4/1/2011</c:v>
                </c:pt>
                <c:pt idx="12">
                  <c:v>5/1/2011</c:v>
                </c:pt>
                <c:pt idx="13">
                  <c:v>6/1/2011</c:v>
                </c:pt>
                <c:pt idx="14">
                  <c:v>7/1/2011</c:v>
                </c:pt>
                <c:pt idx="15">
                  <c:v>10/1/2011</c:v>
                </c:pt>
                <c:pt idx="16">
                  <c:v>11/1/2011</c:v>
                </c:pt>
                <c:pt idx="17">
                  <c:v>12/1/2011</c:v>
                </c:pt>
                <c:pt idx="18">
                  <c:v>13/1/2011</c:v>
                </c:pt>
                <c:pt idx="19">
                  <c:v>14/1/2011</c:v>
                </c:pt>
              </c:strCache>
            </c:strRef>
          </c:cat>
          <c:val>
            <c:numRef>
              <c:f>'ques-6,pivot chart'!$B$4:$B$24</c:f>
              <c:numCache>
                <c:formatCode>General</c:formatCode>
                <c:ptCount val="20"/>
                <c:pt idx="0">
                  <c:v>18</c:v>
                </c:pt>
                <c:pt idx="1">
                  <c:v>27</c:v>
                </c:pt>
                <c:pt idx="2">
                  <c:v>20</c:v>
                </c:pt>
                <c:pt idx="3">
                  <c:v>17</c:v>
                </c:pt>
                <c:pt idx="4">
                  <c:v>16</c:v>
                </c:pt>
                <c:pt idx="5">
                  <c:v>17</c:v>
                </c:pt>
                <c:pt idx="6">
                  <c:v>4</c:v>
                </c:pt>
                <c:pt idx="7">
                  <c:v>22</c:v>
                </c:pt>
                <c:pt idx="8">
                  <c:v>16</c:v>
                </c:pt>
                <c:pt idx="9">
                  <c:v>8</c:v>
                </c:pt>
                <c:pt idx="10">
                  <c:v>8</c:v>
                </c:pt>
                <c:pt idx="11">
                  <c:v>8</c:v>
                </c:pt>
                <c:pt idx="12">
                  <c:v>7</c:v>
                </c:pt>
                <c:pt idx="13">
                  <c:v>8</c:v>
                </c:pt>
                <c:pt idx="14">
                  <c:v>5</c:v>
                </c:pt>
                <c:pt idx="15">
                  <c:v>4</c:v>
                </c:pt>
                <c:pt idx="16">
                  <c:v>4</c:v>
                </c:pt>
                <c:pt idx="17">
                  <c:v>2</c:v>
                </c:pt>
                <c:pt idx="18">
                  <c:v>1</c:v>
                </c:pt>
                <c:pt idx="19">
                  <c:v>1</c:v>
                </c:pt>
              </c:numCache>
            </c:numRef>
          </c:val>
        </c:ser>
        <c:dLbls>
          <c:showLegendKey val="0"/>
          <c:showVal val="1"/>
          <c:showCatName val="0"/>
          <c:showSerName val="0"/>
          <c:showPercent val="0"/>
          <c:showBubbleSize val="0"/>
        </c:dLbls>
        <c:gapWidth val="150"/>
        <c:overlap val="0"/>
        <c:axId val="622398159"/>
        <c:axId val="419605800"/>
      </c:barChart>
      <c:catAx>
        <c:axId val="622398159"/>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419605800"/>
        <c:crosses val="autoZero"/>
        <c:auto val="1"/>
        <c:lblAlgn val="ctr"/>
        <c:lblOffset val="100"/>
        <c:noMultiLvlLbl val="0"/>
      </c:catAx>
      <c:valAx>
        <c:axId val="4196058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622398159"/>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a:ln>
      <a:noFill/>
    </a:ln>
    <a:effectLst/>
  </c:spPr>
  <c:txPr>
    <a:bodyPr/>
    <a:lstStyle/>
    <a:p>
      <a:pPr>
        <a:defRPr lang="en-US"/>
      </a:pPr>
    </a:p>
  </c:txPr>
  <c:externalData r:id="rId1">
    <c:autoUpdate val="0"/>
  </c:externalData>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Solutoins-Arun.xlsx]ques-6,pivot chart!PivotTable2</c:name>
    <c:fmtId val="0"/>
  </c:pivotSource>
  <c:chart>
    <c:autoTitleDeleted val="0"/>
    <c:plotArea>
      <c:layout>
        <c:manualLayout>
          <c:layoutTarget val="inner"/>
          <c:xMode val="edge"/>
          <c:yMode val="edge"/>
          <c:x val="0.119254327563249"/>
          <c:y val="0.0395833333333333"/>
          <c:w val="0.822157123834887"/>
          <c:h val="0.842453703703704"/>
        </c:manualLayout>
      </c:layout>
      <c:barChart>
        <c:barDir val="col"/>
        <c:grouping val="clustered"/>
        <c:varyColors val="0"/>
        <c:ser>
          <c:idx val="0"/>
          <c:order val="0"/>
          <c:tx>
            <c:strRef>
              <c:f>'ques-6,pivot 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lt1">
                        <a:lumMod val="8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'ques-6,pivot chart'!$A$4:$A$24</c:f>
              <c:strCache>
                <c:ptCount val="20"/>
                <c:pt idx="0">
                  <c:v>15/12/2010</c:v>
                </c:pt>
                <c:pt idx="1">
                  <c:v>16/12/2010</c:v>
                </c:pt>
                <c:pt idx="2">
                  <c:v>17/12/2010</c:v>
                </c:pt>
                <c:pt idx="3">
                  <c:v>20/12/2010</c:v>
                </c:pt>
                <c:pt idx="4">
                  <c:v>21/12/2010</c:v>
                </c:pt>
                <c:pt idx="5">
                  <c:v>22/12/2010</c:v>
                </c:pt>
                <c:pt idx="6">
                  <c:v>23/12/2010</c:v>
                </c:pt>
                <c:pt idx="7">
                  <c:v>28/12/2010</c:v>
                </c:pt>
                <c:pt idx="8">
                  <c:v>29/12/2010</c:v>
                </c:pt>
                <c:pt idx="9">
                  <c:v>30/12/2010</c:v>
                </c:pt>
                <c:pt idx="10">
                  <c:v>3/1/2011</c:v>
                </c:pt>
                <c:pt idx="11">
                  <c:v>4/1/2011</c:v>
                </c:pt>
                <c:pt idx="12">
                  <c:v>5/1/2011</c:v>
                </c:pt>
                <c:pt idx="13">
                  <c:v>6/1/2011</c:v>
                </c:pt>
                <c:pt idx="14">
                  <c:v>7/1/2011</c:v>
                </c:pt>
                <c:pt idx="15">
                  <c:v>10/1/2011</c:v>
                </c:pt>
                <c:pt idx="16">
                  <c:v>11/1/2011</c:v>
                </c:pt>
                <c:pt idx="17">
                  <c:v>12/1/2011</c:v>
                </c:pt>
                <c:pt idx="18">
                  <c:v>13/1/2011</c:v>
                </c:pt>
                <c:pt idx="19">
                  <c:v>14/1/2011</c:v>
                </c:pt>
              </c:strCache>
            </c:strRef>
          </c:cat>
          <c:val>
            <c:numRef>
              <c:f>'ques-6,pivot chart'!$B$4:$B$24</c:f>
              <c:numCache>
                <c:formatCode>General</c:formatCode>
                <c:ptCount val="20"/>
                <c:pt idx="0">
                  <c:v>18</c:v>
                </c:pt>
                <c:pt idx="1">
                  <c:v>27</c:v>
                </c:pt>
                <c:pt idx="2">
                  <c:v>20</c:v>
                </c:pt>
                <c:pt idx="3">
                  <c:v>17</c:v>
                </c:pt>
                <c:pt idx="4">
                  <c:v>16</c:v>
                </c:pt>
                <c:pt idx="5">
                  <c:v>17</c:v>
                </c:pt>
                <c:pt idx="6">
                  <c:v>4</c:v>
                </c:pt>
                <c:pt idx="7">
                  <c:v>22</c:v>
                </c:pt>
                <c:pt idx="8">
                  <c:v>16</c:v>
                </c:pt>
                <c:pt idx="9">
                  <c:v>8</c:v>
                </c:pt>
                <c:pt idx="10">
                  <c:v>8</c:v>
                </c:pt>
                <c:pt idx="11">
                  <c:v>8</c:v>
                </c:pt>
                <c:pt idx="12">
                  <c:v>7</c:v>
                </c:pt>
                <c:pt idx="13">
                  <c:v>8</c:v>
                </c:pt>
                <c:pt idx="14">
                  <c:v>5</c:v>
                </c:pt>
                <c:pt idx="15">
                  <c:v>4</c:v>
                </c:pt>
                <c:pt idx="16">
                  <c:v>4</c:v>
                </c:pt>
                <c:pt idx="17">
                  <c:v>2</c:v>
                </c:pt>
                <c:pt idx="18">
                  <c:v>1</c:v>
                </c:pt>
                <c:pt idx="19">
                  <c:v>1</c:v>
                </c:pt>
              </c:numCache>
            </c:numRef>
          </c:val>
        </c:ser>
        <c:dLbls>
          <c:showLegendKey val="0"/>
          <c:showVal val="1"/>
          <c:showCatName val="0"/>
          <c:showSerName val="0"/>
          <c:showPercent val="0"/>
          <c:showBubbleSize val="0"/>
        </c:dLbls>
        <c:gapWidth val="150"/>
        <c:overlap val="0"/>
        <c:axId val="622398159"/>
        <c:axId val="419605800"/>
      </c:barChart>
      <c:catAx>
        <c:axId val="622398159"/>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419605800"/>
        <c:crosses val="autoZero"/>
        <c:auto val="1"/>
        <c:lblAlgn val="ctr"/>
        <c:lblOffset val="100"/>
        <c:noMultiLvlLbl val="0"/>
      </c:catAx>
      <c:valAx>
        <c:axId val="4196058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622398159"/>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a:ln>
      <a:noFill/>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8</xdr:col>
      <xdr:colOff>265430</xdr:colOff>
      <xdr:row>1</xdr:row>
      <xdr:rowOff>149225</xdr:rowOff>
    </xdr:from>
    <xdr:to>
      <xdr:col>19</xdr:col>
      <xdr:colOff>220345</xdr:colOff>
      <xdr:row>28</xdr:row>
      <xdr:rowOff>132715</xdr:rowOff>
    </xdr:to>
    <xdr:graphicFrame>
      <xdr:nvGraphicFramePr>
        <xdr:cNvPr id="2" name="Chart 1"/>
        <xdr:cNvGraphicFramePr/>
      </xdr:nvGraphicFramePr>
      <xdr:xfrm>
        <a:off x="7304405" y="311150"/>
        <a:ext cx="6583680" cy="43554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xdr:col>
      <xdr:colOff>490220</xdr:colOff>
      <xdr:row>1</xdr:row>
      <xdr:rowOff>69850</xdr:rowOff>
    </xdr:from>
    <xdr:to>
      <xdr:col>12</xdr:col>
      <xdr:colOff>88900</xdr:colOff>
      <xdr:row>24</xdr:row>
      <xdr:rowOff>76200</xdr:rowOff>
    </xdr:to>
    <xdr:graphicFrame>
      <xdr:nvGraphicFramePr>
        <xdr:cNvPr id="2" name="Chart 1"/>
        <xdr:cNvGraphicFramePr/>
      </xdr:nvGraphicFramePr>
      <xdr:xfrm>
        <a:off x="3335020" y="228600"/>
        <a:ext cx="6583680" cy="3657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27305</xdr:colOff>
      <xdr:row>1</xdr:row>
      <xdr:rowOff>27305</xdr:rowOff>
    </xdr:from>
    <xdr:to>
      <xdr:col>8</xdr:col>
      <xdr:colOff>12065</xdr:colOff>
      <xdr:row>1</xdr:row>
      <xdr:rowOff>337820</xdr:rowOff>
    </xdr:to>
    <xdr:sp>
      <xdr:nvSpPr>
        <xdr:cNvPr id="2" name="Text Box 1"/>
        <xdr:cNvSpPr txBox="1"/>
      </xdr:nvSpPr>
      <xdr:spPr>
        <a:xfrm>
          <a:off x="27305" y="189230"/>
          <a:ext cx="8251190" cy="3105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Due to some reasons pivot table is not uploading in drive , thus I am sharing the process, please consider.</a:t>
          </a:r>
          <a:endParaRPr lang="en-US" sz="1100"/>
        </a:p>
      </xdr:txBody>
    </xdr:sp>
    <xdr:clientData/>
  </xdr:twoCellAnchor>
  <xdr:twoCellAnchor editAs="oneCell">
    <xdr:from>
      <xdr:col>8</xdr:col>
      <xdr:colOff>287020</xdr:colOff>
      <xdr:row>1</xdr:row>
      <xdr:rowOff>84455</xdr:rowOff>
    </xdr:from>
    <xdr:to>
      <xdr:col>9</xdr:col>
      <xdr:colOff>764540</xdr:colOff>
      <xdr:row>1</xdr:row>
      <xdr:rowOff>3240405</xdr:rowOff>
    </xdr:to>
    <xdr:pic>
      <xdr:nvPicPr>
        <xdr:cNvPr id="5" name="Picture 4"/>
        <xdr:cNvPicPr>
          <a:picLocks noChangeAspect="1"/>
        </xdr:cNvPicPr>
      </xdr:nvPicPr>
      <xdr:blipFill>
        <a:blip r:embed="rId1"/>
        <a:stretch>
          <a:fillRect/>
        </a:stretch>
      </xdr:blipFill>
      <xdr:spPr>
        <a:xfrm>
          <a:off x="8553450" y="246380"/>
          <a:ext cx="1612900" cy="3155950"/>
        </a:xfrm>
        <a:prstGeom prst="rect">
          <a:avLst/>
        </a:prstGeom>
        <a:noFill/>
        <a:ln w="9525">
          <a:noFill/>
        </a:ln>
      </xdr:spPr>
    </xdr:pic>
    <xdr:clientData/>
  </xdr:twoCellAnchor>
  <xdr:twoCellAnchor editAs="oneCell">
    <xdr:from>
      <xdr:col>10</xdr:col>
      <xdr:colOff>207010</xdr:colOff>
      <xdr:row>1</xdr:row>
      <xdr:rowOff>55880</xdr:rowOff>
    </xdr:from>
    <xdr:to>
      <xdr:col>14</xdr:col>
      <xdr:colOff>77470</xdr:colOff>
      <xdr:row>6</xdr:row>
      <xdr:rowOff>151130</xdr:rowOff>
    </xdr:to>
    <xdr:pic>
      <xdr:nvPicPr>
        <xdr:cNvPr id="6" name="Picture 5"/>
        <xdr:cNvPicPr>
          <a:picLocks noChangeAspect="1"/>
        </xdr:cNvPicPr>
      </xdr:nvPicPr>
      <xdr:blipFill>
        <a:blip r:embed="rId2"/>
        <a:stretch>
          <a:fillRect/>
        </a:stretch>
      </xdr:blipFill>
      <xdr:spPr>
        <a:xfrm>
          <a:off x="10377170" y="217805"/>
          <a:ext cx="2438400" cy="4038600"/>
        </a:xfrm>
        <a:prstGeom prst="rect">
          <a:avLst/>
        </a:prstGeom>
        <a:noFill/>
        <a:ln w="9525">
          <a:noFill/>
        </a:ln>
      </xdr:spPr>
    </xdr:pic>
    <xdr:clientData/>
  </xdr:twoCellAnchor>
  <xdr:twoCellAnchor editAs="oneCell">
    <xdr:from>
      <xdr:col>14</xdr:col>
      <xdr:colOff>383540</xdr:colOff>
      <xdr:row>1</xdr:row>
      <xdr:rowOff>41275</xdr:rowOff>
    </xdr:from>
    <xdr:to>
      <xdr:col>28</xdr:col>
      <xdr:colOff>71120</xdr:colOff>
      <xdr:row>5</xdr:row>
      <xdr:rowOff>95250</xdr:rowOff>
    </xdr:to>
    <xdr:pic>
      <xdr:nvPicPr>
        <xdr:cNvPr id="7" name="Picture 6"/>
        <xdr:cNvPicPr>
          <a:picLocks noChangeAspect="1"/>
        </xdr:cNvPicPr>
      </xdr:nvPicPr>
      <xdr:blipFill>
        <a:blip r:embed="rId3"/>
        <a:stretch>
          <a:fillRect/>
        </a:stretch>
      </xdr:blipFill>
      <xdr:spPr>
        <a:xfrm>
          <a:off x="13121640" y="203200"/>
          <a:ext cx="8604250" cy="3835400"/>
        </a:xfrm>
        <a:prstGeom prst="rect">
          <a:avLst/>
        </a:prstGeom>
        <a:noFill/>
        <a:ln w="9525">
          <a:noFill/>
        </a:ln>
      </xdr:spPr>
    </xdr:pic>
    <xdr:clientData/>
  </xdr:twoCellAnchor>
  <xdr:twoCellAnchor>
    <xdr:from>
      <xdr:col>2</xdr:col>
      <xdr:colOff>62230</xdr:colOff>
      <xdr:row>1</xdr:row>
      <xdr:rowOff>2235835</xdr:rowOff>
    </xdr:from>
    <xdr:to>
      <xdr:col>6</xdr:col>
      <xdr:colOff>216535</xdr:colOff>
      <xdr:row>1</xdr:row>
      <xdr:rowOff>2842260</xdr:rowOff>
    </xdr:to>
    <xdr:sp>
      <xdr:nvSpPr>
        <xdr:cNvPr id="8" name="Text Box 7"/>
        <xdr:cNvSpPr txBox="1"/>
      </xdr:nvSpPr>
      <xdr:spPr>
        <a:xfrm>
          <a:off x="1433195" y="2397760"/>
          <a:ext cx="5582285" cy="606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For convinience I have created product order, Monthwise. Then used the required value over pivot table.</a:t>
          </a:r>
          <a:endParaRPr lang="en-US" sz="1100"/>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0</xdr:col>
      <xdr:colOff>38100</xdr:colOff>
      <xdr:row>3</xdr:row>
      <xdr:rowOff>44450</xdr:rowOff>
    </xdr:from>
    <xdr:to>
      <xdr:col>0</xdr:col>
      <xdr:colOff>7219950</xdr:colOff>
      <xdr:row>3</xdr:row>
      <xdr:rowOff>1524000</xdr:rowOff>
    </xdr:to>
    <xdr:sp>
      <xdr:nvSpPr>
        <xdr:cNvPr id="3" name="Text Box 2"/>
        <xdr:cNvSpPr txBox="1"/>
      </xdr:nvSpPr>
      <xdr:spPr>
        <a:xfrm>
          <a:off x="38100" y="650875"/>
          <a:ext cx="7181850" cy="147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p>
          <a:pPr algn="l"/>
          <a:r>
            <a:rPr lang="en-US" sz="1100" b="1" i="1">
              <a:latin typeface="Times New Roman" panose="02020603050405020304" charset="0"/>
              <a:cs typeface="Times New Roman" panose="02020603050405020304" charset="0"/>
            </a:rPr>
            <a:t>Ans</a:t>
          </a:r>
          <a:r>
            <a:rPr lang="en-US" sz="1100">
              <a:latin typeface="Times New Roman" panose="02020603050405020304" charset="0"/>
              <a:cs typeface="Times New Roman" panose="02020603050405020304" charset="0"/>
            </a:rPr>
            <a:t> (a). Reducing </a:t>
          </a:r>
          <a:r>
            <a:rPr lang="en-US" sz="1100" b="1" u="sng">
              <a:latin typeface="Times New Roman" panose="02020603050405020304" charset="0"/>
              <a:cs typeface="Times New Roman" panose="02020603050405020304" charset="0"/>
            </a:rPr>
            <a:t>attrition rates</a:t>
          </a:r>
          <a:r>
            <a:rPr lang="en-US" sz="1100">
              <a:latin typeface="Times New Roman" panose="02020603050405020304" charset="0"/>
              <a:cs typeface="Times New Roman" panose="02020603050405020304" charset="0"/>
            </a:rPr>
            <a:t> in the workplace is essential for employers to ensure a productive and engaged workforce,Thus some pragmatic measures can be:-</a:t>
          </a:r>
          <a:endParaRPr lang="en-US" sz="1100">
            <a:latin typeface="Times New Roman" panose="02020603050405020304" charset="0"/>
            <a:cs typeface="Times New Roman" panose="02020603050405020304" charset="0"/>
          </a:endParaRPr>
        </a:p>
        <a:p>
          <a:pPr algn="l"/>
          <a:r>
            <a:rPr lang="en-US" sz="1100">
              <a:latin typeface="Times New Roman" panose="02020603050405020304" charset="0"/>
              <a:cs typeface="Times New Roman" panose="02020603050405020304" charset="0"/>
            </a:rPr>
            <a:t>1. </a:t>
          </a:r>
          <a:r>
            <a:rPr lang="en-US" sz="1100" u="sng">
              <a:latin typeface="Times New Roman" panose="02020603050405020304" charset="0"/>
              <a:cs typeface="Times New Roman" panose="02020603050405020304" charset="0"/>
            </a:rPr>
            <a:t>Improve Job Satisfaction</a:t>
          </a:r>
          <a:r>
            <a:rPr lang="en-US" sz="1100">
              <a:latin typeface="Times New Roman" panose="02020603050405020304" charset="0"/>
              <a:cs typeface="Times New Roman" panose="02020603050405020304" charset="0"/>
            </a:rPr>
            <a:t>.</a:t>
          </a:r>
          <a:endParaRPr lang="en-US" sz="1100">
            <a:latin typeface="Times New Roman" panose="02020603050405020304" charset="0"/>
            <a:cs typeface="Times New Roman" panose="02020603050405020304" charset="0"/>
          </a:endParaRPr>
        </a:p>
        <a:p>
          <a:pPr algn="l"/>
          <a:r>
            <a:rPr lang="en-US" sz="1100">
              <a:latin typeface="Times New Roman" panose="02020603050405020304" charset="0"/>
              <a:cs typeface="Times New Roman" panose="02020603050405020304" charset="0"/>
            </a:rPr>
            <a:t>2.</a:t>
          </a:r>
          <a:r>
            <a:rPr lang="en-US" sz="1100" u="sng">
              <a:latin typeface="Times New Roman" panose="02020603050405020304" charset="0"/>
              <a:cs typeface="Times New Roman" panose="02020603050405020304" charset="0"/>
            </a:rPr>
            <a:t>Proper Retention innitiatives.</a:t>
          </a:r>
          <a:endParaRPr lang="en-US" sz="1100">
            <a:latin typeface="Times New Roman" panose="02020603050405020304" charset="0"/>
            <a:cs typeface="Times New Roman" panose="02020603050405020304" charset="0"/>
          </a:endParaRPr>
        </a:p>
        <a:p>
          <a:pPr algn="l"/>
          <a:r>
            <a:rPr lang="en-US" sz="1100">
              <a:latin typeface="Times New Roman" panose="02020603050405020304" charset="0"/>
              <a:cs typeface="Times New Roman" panose="02020603050405020304" charset="0"/>
            </a:rPr>
            <a:t>3.Promoting a culture involving </a:t>
          </a:r>
          <a:r>
            <a:rPr lang="en-US" sz="1100" u="sng">
              <a:latin typeface="Times New Roman" panose="02020603050405020304" charset="0"/>
              <a:cs typeface="Times New Roman" panose="02020603050405020304" charset="0"/>
            </a:rPr>
            <a:t>open communication and arbitration.</a:t>
          </a:r>
          <a:endParaRPr lang="en-US" sz="1100" u="sng">
            <a:latin typeface="Times New Roman" panose="02020603050405020304" charset="0"/>
            <a:cs typeface="Times New Roman" panose="02020603050405020304" charset="0"/>
          </a:endParaRPr>
        </a:p>
        <a:p>
          <a:pPr algn="l"/>
          <a:r>
            <a:rPr lang="en-US" sz="1100">
              <a:latin typeface="Times New Roman" panose="02020603050405020304" charset="0"/>
              <a:cs typeface="Times New Roman" panose="02020603050405020304" charset="0"/>
            </a:rPr>
            <a:t>4.Understand </a:t>
          </a:r>
          <a:r>
            <a:rPr lang="en-US" sz="1100" u="sng">
              <a:latin typeface="Times New Roman" panose="02020603050405020304" charset="0"/>
              <a:cs typeface="Times New Roman" panose="02020603050405020304" charset="0"/>
            </a:rPr>
            <a:t>Why Employees Leave.</a:t>
          </a:r>
          <a:endParaRPr lang="en-US" sz="1100" u="sng">
            <a:latin typeface="Times New Roman" panose="02020603050405020304" charset="0"/>
            <a:cs typeface="Times New Roman" panose="02020603050405020304" charset="0"/>
          </a:endParaRPr>
        </a:p>
        <a:p>
          <a:pPr algn="l"/>
          <a:r>
            <a:rPr lang="en-US" sz="1100">
              <a:latin typeface="Times New Roman" panose="02020603050405020304" charset="0"/>
              <a:cs typeface="Times New Roman" panose="02020603050405020304" charset="0"/>
            </a:rPr>
            <a:t>5.Promoting </a:t>
          </a:r>
          <a:r>
            <a:rPr lang="en-US" sz="1100" u="sng">
              <a:latin typeface="Times New Roman" panose="02020603050405020304" charset="0"/>
              <a:cs typeface="Times New Roman" panose="02020603050405020304" charset="0"/>
            </a:rPr>
            <a:t>Training and Development</a:t>
          </a:r>
          <a:r>
            <a:rPr lang="en-US" sz="1100">
              <a:latin typeface="Times New Roman" panose="02020603050405020304" charset="0"/>
              <a:cs typeface="Times New Roman" panose="02020603050405020304" charset="0"/>
            </a:rPr>
            <a:t> effectively.</a:t>
          </a:r>
          <a:endParaRPr lang="en-US" sz="1100">
            <a:latin typeface="Times New Roman" panose="02020603050405020304" charset="0"/>
            <a:cs typeface="Times New Roman" panose="02020603050405020304" charset="0"/>
          </a:endParaRPr>
        </a:p>
        <a:p>
          <a:pPr algn="l"/>
          <a:endParaRPr lang="en-US" sz="1100">
            <a:latin typeface="Times New Roman" panose="02020603050405020304" charset="0"/>
            <a:cs typeface="Times New Roman" panose="02020603050405020304" charset="0"/>
          </a:endParaRPr>
        </a:p>
      </xdr:txBody>
    </xdr:sp>
    <xdr:clientData/>
  </xdr:twoCellAnchor>
  <xdr:twoCellAnchor>
    <xdr:from>
      <xdr:col>0</xdr:col>
      <xdr:colOff>38100</xdr:colOff>
      <xdr:row>5</xdr:row>
      <xdr:rowOff>88900</xdr:rowOff>
    </xdr:from>
    <xdr:to>
      <xdr:col>0</xdr:col>
      <xdr:colOff>7232650</xdr:colOff>
      <xdr:row>5</xdr:row>
      <xdr:rowOff>3262630</xdr:rowOff>
    </xdr:to>
    <xdr:sp>
      <xdr:nvSpPr>
        <xdr:cNvPr id="4" name="Text Box 3"/>
        <xdr:cNvSpPr txBox="1"/>
      </xdr:nvSpPr>
      <xdr:spPr>
        <a:xfrm>
          <a:off x="38100" y="2524125"/>
          <a:ext cx="7194550" cy="31737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p>
          <a:pPr algn="l"/>
          <a:r>
            <a:rPr lang="en-US" sz="1100" b="1" i="1">
              <a:latin typeface="Times New Roman" panose="02020603050405020304" charset="0"/>
              <a:cs typeface="Times New Roman" panose="02020603050405020304" charset="0"/>
            </a:rPr>
            <a:t>Ans</a:t>
          </a:r>
          <a:r>
            <a:rPr lang="en-US" sz="1100" i="1">
              <a:latin typeface="Times New Roman" panose="02020603050405020304" charset="0"/>
              <a:cs typeface="Times New Roman" panose="02020603050405020304" charset="0"/>
            </a:rPr>
            <a:t> (b).</a:t>
          </a:r>
          <a:r>
            <a:rPr lang="en-US" sz="1100" b="1" i="1">
              <a:latin typeface="Times New Roman" panose="02020603050405020304" charset="0"/>
              <a:cs typeface="Times New Roman" panose="02020603050405020304" charset="0"/>
            </a:rPr>
            <a:t> Bulk hiring</a:t>
          </a:r>
          <a:r>
            <a:rPr lang="en-US" sz="1100">
              <a:latin typeface="Times New Roman" panose="02020603050405020304" charset="0"/>
              <a:cs typeface="Times New Roman" panose="02020603050405020304" charset="0"/>
            </a:rPr>
            <a:t> is a daunting task, but it is possible to achieve with the right strategy :-</a:t>
          </a:r>
          <a:endParaRPr lang="en-US" sz="1100">
            <a:latin typeface="Times New Roman" panose="02020603050405020304" charset="0"/>
            <a:cs typeface="Times New Roman" panose="02020603050405020304" charset="0"/>
          </a:endParaRPr>
        </a:p>
        <a:p>
          <a:pPr algn="l"/>
          <a:endParaRPr lang="en-US" sz="1100">
            <a:latin typeface="Times New Roman" panose="02020603050405020304" charset="0"/>
            <a:cs typeface="Times New Roman" panose="02020603050405020304" charset="0"/>
          </a:endParaRPr>
        </a:p>
        <a:p>
          <a:pPr algn="l"/>
          <a:r>
            <a:rPr lang="en-US" sz="1100" b="1">
              <a:latin typeface="Times New Roman" panose="02020603050405020304" charset="0"/>
              <a:cs typeface="Times New Roman" panose="02020603050405020304" charset="0"/>
            </a:rPr>
            <a:t>1.Define the ideal candidate profile:</a:t>
          </a:r>
          <a:r>
            <a:rPr lang="en-US" sz="1100">
              <a:latin typeface="Times New Roman" panose="02020603050405020304" charset="0"/>
              <a:cs typeface="Times New Roman" panose="02020603050405020304" charset="0"/>
            </a:rPr>
            <a:t> Identify the skills, qualifications, and experiences that are necessary to fill the open positions.</a:t>
          </a:r>
          <a:endParaRPr lang="en-US" sz="1100">
            <a:latin typeface="Times New Roman" panose="02020603050405020304" charset="0"/>
            <a:cs typeface="Times New Roman" panose="02020603050405020304" charset="0"/>
          </a:endParaRPr>
        </a:p>
        <a:p>
          <a:pPr algn="l"/>
          <a:r>
            <a:rPr lang="en-US" sz="1100" b="1">
              <a:latin typeface="Times New Roman" panose="02020603050405020304" charset="0"/>
              <a:cs typeface="Times New Roman" panose="02020603050405020304" charset="0"/>
            </a:rPr>
            <a:t>2.Create an efficient recruitment process:</a:t>
          </a:r>
          <a:r>
            <a:rPr lang="en-US" sz="1100">
              <a:latin typeface="Times New Roman" panose="02020603050405020304" charset="0"/>
              <a:cs typeface="Times New Roman" panose="02020603050405020304" charset="0"/>
            </a:rPr>
            <a:t> Streamline the recruitment process by creating a timeline and setting realistic goals. Prioritize speed and efficiency while still upholding the quality of the hiring process.</a:t>
          </a:r>
          <a:endParaRPr lang="en-US" sz="1100">
            <a:latin typeface="Times New Roman" panose="02020603050405020304" charset="0"/>
            <a:cs typeface="Times New Roman" panose="02020603050405020304" charset="0"/>
          </a:endParaRPr>
        </a:p>
        <a:p>
          <a:pPr algn="l"/>
          <a:r>
            <a:rPr lang="en-US" sz="1100" b="1">
              <a:latin typeface="Times New Roman" panose="02020603050405020304" charset="0"/>
              <a:cs typeface="Times New Roman" panose="02020603050405020304" charset="0"/>
            </a:rPr>
            <a:t>3.Utilize online job boards and other websites:</a:t>
          </a:r>
          <a:r>
            <a:rPr lang="en-US" sz="1100">
              <a:latin typeface="Times New Roman" panose="02020603050405020304" charset="0"/>
              <a:cs typeface="Times New Roman" panose="02020603050405020304" charset="0"/>
            </a:rPr>
            <a:t> Leverage online job boards, social media, and other websites to reach out to potential candidates.</a:t>
          </a:r>
          <a:endParaRPr lang="en-US" sz="1100">
            <a:latin typeface="Times New Roman" panose="02020603050405020304" charset="0"/>
            <a:cs typeface="Times New Roman" panose="02020603050405020304" charset="0"/>
          </a:endParaRPr>
        </a:p>
        <a:p>
          <a:pPr algn="l"/>
          <a:r>
            <a:rPr lang="en-US" sz="1100" b="1">
              <a:latin typeface="Times New Roman" panose="02020603050405020304" charset="0"/>
              <a:cs typeface="Times New Roman" panose="02020603050405020304" charset="0"/>
            </a:rPr>
            <a:t>4.Use targeted advertising:</a:t>
          </a:r>
          <a:r>
            <a:rPr lang="en-US" sz="1100">
              <a:latin typeface="Times New Roman" panose="02020603050405020304" charset="0"/>
              <a:cs typeface="Times New Roman" panose="02020603050405020304" charset="0"/>
            </a:rPr>
            <a:t> Create targeted ads and campaigns to attract the best candidates for the open positions.</a:t>
          </a:r>
          <a:endParaRPr lang="en-US" sz="1100">
            <a:latin typeface="Times New Roman" panose="02020603050405020304" charset="0"/>
            <a:cs typeface="Times New Roman" panose="02020603050405020304" charset="0"/>
          </a:endParaRPr>
        </a:p>
        <a:p>
          <a:pPr algn="l"/>
          <a:r>
            <a:rPr lang="en-US" sz="1100" b="1">
              <a:latin typeface="Times New Roman" panose="02020603050405020304" charset="0"/>
              <a:cs typeface="Times New Roman" panose="02020603050405020304" charset="0"/>
            </a:rPr>
            <a:t>5.Utilize referral programs:</a:t>
          </a:r>
          <a:r>
            <a:rPr lang="en-US" sz="1100">
              <a:latin typeface="Times New Roman" panose="02020603050405020304" charset="0"/>
              <a:cs typeface="Times New Roman" panose="02020603050405020304" charset="0"/>
            </a:rPr>
            <a:t> Leverage existing networks and contacts to generate referrals for potential candidates.</a:t>
          </a:r>
          <a:endParaRPr lang="en-US" sz="1100">
            <a:latin typeface="Times New Roman" panose="02020603050405020304" charset="0"/>
            <a:cs typeface="Times New Roman" panose="02020603050405020304" charset="0"/>
          </a:endParaRPr>
        </a:p>
        <a:p>
          <a:pPr algn="l"/>
          <a:r>
            <a:rPr lang="en-US" sz="1100" b="1">
              <a:latin typeface="Times New Roman" panose="02020603050405020304" charset="0"/>
              <a:cs typeface="Times New Roman" panose="02020603050405020304" charset="0"/>
            </a:rPr>
            <a:t>6.Utilize pre-screening assessments:</a:t>
          </a:r>
          <a:r>
            <a:rPr lang="en-US" sz="1100">
              <a:latin typeface="Times New Roman" panose="02020603050405020304" charset="0"/>
              <a:cs typeface="Times New Roman" panose="02020603050405020304" charset="0"/>
            </a:rPr>
            <a:t> Use pre-screening assessments to quickly identify qualified and desirable candidates.</a:t>
          </a:r>
          <a:endParaRPr lang="en-US" sz="1100">
            <a:latin typeface="Times New Roman" panose="02020603050405020304" charset="0"/>
            <a:cs typeface="Times New Roman" panose="02020603050405020304" charset="0"/>
          </a:endParaRPr>
        </a:p>
        <a:p>
          <a:pPr algn="l"/>
          <a:r>
            <a:rPr lang="en-US" sz="1100" b="1">
              <a:latin typeface="Times New Roman" panose="02020603050405020304" charset="0"/>
              <a:cs typeface="Times New Roman" panose="02020603050405020304" charset="0"/>
            </a:rPr>
            <a:t>7.Follow up with interested candidates.</a:t>
          </a:r>
          <a:endParaRPr lang="en-US" sz="1100" b="1">
            <a:latin typeface="Times New Roman" panose="02020603050405020304" charset="0"/>
            <a:cs typeface="Times New Roman" panose="02020603050405020304" charset="0"/>
          </a:endParaRPr>
        </a:p>
        <a:p>
          <a:pPr algn="l"/>
          <a:endParaRPr lang="en-US" sz="1100" b="1"/>
        </a:p>
        <a:p>
          <a:pPr algn="l"/>
          <a:endParaRPr lang="en-US" sz="1100"/>
        </a:p>
        <a:p>
          <a:pPr algn="l"/>
          <a:endParaRPr lang="en-US" sz="1100"/>
        </a:p>
        <a:p>
          <a:pPr algn="l"/>
          <a:endParaRPr lang="en-US" sz="1100"/>
        </a:p>
        <a:p>
          <a:pPr algn="l"/>
          <a:endParaRPr lang="en-US" sz="1100"/>
        </a:p>
      </xdr:txBody>
    </xdr:sp>
    <xdr:clientData/>
  </xdr:twoCellAnchor>
  <xdr:twoCellAnchor>
    <xdr:from>
      <xdr:col>0</xdr:col>
      <xdr:colOff>12700</xdr:colOff>
      <xdr:row>7</xdr:row>
      <xdr:rowOff>69850</xdr:rowOff>
    </xdr:from>
    <xdr:to>
      <xdr:col>0</xdr:col>
      <xdr:colOff>7251065</xdr:colOff>
      <xdr:row>7</xdr:row>
      <xdr:rowOff>3288665</xdr:rowOff>
    </xdr:to>
    <xdr:sp>
      <xdr:nvSpPr>
        <xdr:cNvPr id="5" name="Text Box 4"/>
        <xdr:cNvSpPr txBox="1"/>
      </xdr:nvSpPr>
      <xdr:spPr>
        <a:xfrm>
          <a:off x="12700" y="6073775"/>
          <a:ext cx="7238365" cy="32188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b="1">
              <a:latin typeface="Times New Roman" panose="02020603050405020304" charset="0"/>
              <a:cs typeface="Times New Roman" panose="02020603050405020304" charset="0"/>
            </a:rPr>
            <a:t>Ans</a:t>
          </a:r>
          <a:r>
            <a:rPr lang="en-US" sz="1100">
              <a:latin typeface="Times New Roman" panose="02020603050405020304" charset="0"/>
              <a:cs typeface="Times New Roman" panose="02020603050405020304" charset="0"/>
            </a:rPr>
            <a:t>(c). Important metrics to track in case of talent acquisition are:-</a:t>
          </a:r>
          <a:endParaRPr lang="en-US" sz="1100">
            <a:latin typeface="Times New Roman" panose="02020603050405020304" charset="0"/>
            <a:cs typeface="Times New Roman" panose="02020603050405020304" charset="0"/>
          </a:endParaRPr>
        </a:p>
        <a:p>
          <a:pPr algn="l"/>
          <a:endParaRPr lang="en-US" sz="1100" b="1" u="sng">
            <a:latin typeface="Times New Roman" panose="02020603050405020304" charset="0"/>
            <a:cs typeface="Times New Roman" panose="02020603050405020304" charset="0"/>
          </a:endParaRPr>
        </a:p>
        <a:p>
          <a:pPr algn="l"/>
          <a:r>
            <a:rPr lang="en-US" sz="1100" b="1" u="sng">
              <a:latin typeface="Times New Roman" panose="02020603050405020304" charset="0"/>
              <a:cs typeface="Times New Roman" panose="02020603050405020304" charset="0"/>
            </a:rPr>
            <a:t>1.Time to Hire:  </a:t>
          </a:r>
          <a:r>
            <a:rPr lang="en-US" sz="1100">
              <a:latin typeface="Times New Roman" panose="02020603050405020304" charset="0"/>
              <a:cs typeface="Times New Roman" panose="02020603050405020304" charset="0"/>
            </a:rPr>
            <a:t>This metric measures the length of time it takes to fill a new position, from job posting to the onboarding of the new hire. Tracking this will help you identify any bottlenecks in the recruitment process and can indicate how effective your strategies are.</a:t>
          </a:r>
          <a:endParaRPr lang="en-US" sz="1100" b="1" u="sng">
            <a:latin typeface="Times New Roman" panose="02020603050405020304" charset="0"/>
            <a:cs typeface="Times New Roman" panose="02020603050405020304" charset="0"/>
          </a:endParaRPr>
        </a:p>
        <a:p>
          <a:pPr algn="l"/>
          <a:r>
            <a:rPr lang="en-US" sz="1100" b="1" u="sng">
              <a:latin typeface="Times New Roman" panose="02020603050405020304" charset="0"/>
              <a:cs typeface="Times New Roman" panose="02020603050405020304" charset="0"/>
            </a:rPr>
            <a:t>2.Cost Per Hire: </a:t>
          </a:r>
          <a:r>
            <a:rPr lang="en-US" sz="1100">
              <a:latin typeface="Times New Roman" panose="02020603050405020304" charset="0"/>
              <a:cs typeface="Times New Roman" panose="02020603050405020304" charset="0"/>
            </a:rPr>
            <a:t>This is the total cost to fill one position, including advertising, recruiting, interviewing, onboarding, and any other associated costs. Tracking this will help you identify any areas where costs can be reduced, and will give you an overall picture of the efficiency of your recruiting process.</a:t>
          </a:r>
          <a:endParaRPr lang="en-US" sz="1100" b="1" u="sng">
            <a:latin typeface="Times New Roman" panose="02020603050405020304" charset="0"/>
            <a:cs typeface="Times New Roman" panose="02020603050405020304" charset="0"/>
          </a:endParaRPr>
        </a:p>
        <a:p>
          <a:pPr algn="l"/>
          <a:r>
            <a:rPr lang="en-US" sz="1100" b="1" u="sng">
              <a:latin typeface="Times New Roman" panose="02020603050405020304" charset="0"/>
              <a:cs typeface="Times New Roman" panose="02020603050405020304" charset="0"/>
            </a:rPr>
            <a:t>3.Applicant Quality:</a:t>
          </a:r>
          <a:r>
            <a:rPr lang="en-US" sz="1100">
              <a:latin typeface="Times New Roman" panose="02020603050405020304" charset="0"/>
              <a:cs typeface="Times New Roman" panose="02020603050405020304" charset="0"/>
            </a:rPr>
            <a:t>Tracking the quality of applicants received for a position will give you an indication of the effectiveness of your job postings and recruitment strategies. This metric is important to consider when evaluating if you are attracting the right type of applicants for your positions.</a:t>
          </a:r>
          <a:endParaRPr lang="en-US" sz="1100">
            <a:latin typeface="Times New Roman" panose="02020603050405020304" charset="0"/>
            <a:cs typeface="Times New Roman" panose="02020603050405020304" charset="0"/>
          </a:endParaRPr>
        </a:p>
        <a:p>
          <a:pPr algn="l"/>
          <a:r>
            <a:rPr lang="en-US" sz="1100" b="1" u="sng">
              <a:latin typeface="Times New Roman" panose="02020603050405020304" charset="0"/>
              <a:cs typeface="Times New Roman" panose="02020603050405020304" charset="0"/>
            </a:rPr>
            <a:t>4.Retention Rates:</a:t>
          </a:r>
          <a:r>
            <a:rPr lang="en-US" sz="1100">
              <a:latin typeface="Times New Roman" panose="02020603050405020304" charset="0"/>
              <a:cs typeface="Times New Roman" panose="02020603050405020304" charset="0"/>
            </a:rPr>
            <a:t> Once you have hired a new employee, it is important to measure how well they stick around. Tracking your retention rate will give you an indication of how effectively you are hiring and training new staff, and can help you identify any areas of improvement.</a:t>
          </a:r>
          <a:endParaRPr lang="en-US" sz="1100">
            <a:latin typeface="Times New Roman" panose="02020603050405020304" charset="0"/>
            <a:cs typeface="Times New Roman" panose="0202060305040502030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957.6735648148" refreshedBy="KIIT" recordCount="213">
  <cacheSource type="worksheet">
    <worksheetSource ref="D3:H216" sheet="Ques-6"/>
  </cacheSource>
  <cacheFields count="5">
    <cacheField name="TRC" numFmtId="49">
      <sharedItems count="5">
        <s v="SP"/>
        <s v="SFFNR"/>
        <s v="SFAM"/>
        <s v="SFNRL"/>
        <s v="SICK"/>
      </sharedItems>
    </cacheField>
    <cacheField name="Earn Code" numFmtId="49">
      <sharedItems count="1">
        <s v="SIC"/>
      </sharedItems>
    </cacheField>
    <cacheField name="Quantity" numFmtId="2">
      <sharedItems containsSemiMixedTypes="0" containsString="0" containsNumber="1" minValue="-8" maxValue="8.75" count="25">
        <n v="2"/>
        <n v="8"/>
        <n v="5"/>
        <n v="4"/>
        <n v="3.5"/>
        <n v="1"/>
        <n v="1.5"/>
        <n v="1.25"/>
        <n v="2.75"/>
        <n v="8.75"/>
        <n v="4.75"/>
        <n v="2.5"/>
        <n v="3"/>
        <n v="6"/>
        <n v="6.25"/>
        <n v="3.25"/>
        <n v="0.75"/>
        <n v="0.5"/>
        <n v="-4"/>
        <n v="7"/>
        <n v="-1.25"/>
        <n v="1.75"/>
        <n v="2.25"/>
        <n v="6.75"/>
        <n v="-8"/>
      </sharedItems>
    </cacheField>
    <cacheField name="Rpt Dt" numFmtId="179">
      <sharedItems containsSemiMixedTypes="0" containsString="0" containsNonDate="0" containsDate="1" minDate="2010-12-15T00:00:00" maxDate="2011-01-14T00:00:00" count="20">
        <d v="2010-12-16T00:00:00"/>
        <d v="2010-12-15T00:00:00"/>
        <d v="2010-12-17T00:00:00"/>
        <d v="2010-12-28T00:00:00"/>
        <d v="2010-12-22T00:00:00"/>
        <d v="2010-12-20T00:00:00"/>
        <d v="2010-12-21T00:00:00"/>
        <d v="2010-12-30T00:00:00"/>
        <d v="2010-12-29T00:00:00"/>
        <d v="2011-01-03T00:00:00"/>
        <d v="2011-01-04T00:00:00"/>
        <d v="2010-12-23T00:00:00"/>
        <d v="2011-01-05T00:00:00"/>
        <d v="2011-01-06T00:00:00"/>
        <d v="2011-01-07T00:00:00"/>
        <d v="2011-01-12T00:00:00"/>
        <d v="2011-01-14T00:00:00"/>
        <d v="2011-01-13T00:00:00"/>
        <d v="2011-01-10T00:00:00"/>
        <d v="2011-01-11T00:00:00"/>
      </sharedItems>
    </cacheField>
    <cacheField name="DAY" numFmtId="49">
      <sharedItems count="5">
        <s v="THURSDAY"/>
        <s v="WEDNESDAY"/>
        <s v="FRIDAY"/>
        <s v="TUESDAY"/>
        <s v="MONDAY"/>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createdVersion="5" refreshedVersion="5" minRefreshableVersion="3" refreshedDate="44957.8187731481" refreshedBy="KIIT" recordCount="248">
  <cacheSource type="worksheet">
    <worksheetSource ref="A4:O252" sheet="Ques-7"/>
  </cacheSource>
  <cacheFields count="15">
    <cacheField name="Unit" numFmtId="0">
      <sharedItems count="1">
        <s v="DOTM1"/>
      </sharedItems>
    </cacheField>
    <cacheField name="PO" numFmtId="49">
      <sharedItems count="99">
        <s v="0000119202"/>
        <s v="0000119204"/>
        <s v="0000119205"/>
        <s v="0000119206"/>
        <s v="0000119207"/>
        <s v="0000119208"/>
        <s v="0000119210"/>
        <s v="0000119211"/>
        <s v="0000119212"/>
        <s v="0000119213"/>
        <s v="0000119214"/>
        <s v="0000119215"/>
        <s v="0000119216"/>
        <s v="0000119217"/>
        <s v="0000119218"/>
        <s v="0000119219"/>
        <s v="0000119220"/>
        <s v="0000119221"/>
        <s v="0000119223"/>
        <s v="0000119225"/>
        <s v="0000119228"/>
        <s v="0000119229"/>
        <s v="0000119230"/>
        <s v="0000119231"/>
        <s v="0000119232"/>
        <s v="0000119233"/>
        <s v="0000119234"/>
        <s v="0000119235"/>
        <s v="0000119239"/>
        <s v="0000119240"/>
        <s v="0000119242"/>
        <s v="0000119288"/>
        <s v="0000119296"/>
        <s v="0000119297"/>
        <s v="0000119298"/>
        <s v="0000119299"/>
        <s v="0000119300"/>
        <s v="0000119301"/>
        <s v="0000119302"/>
        <s v="0000119303"/>
        <s v="0000119304"/>
        <s v="0000119305"/>
        <s v="0000119306"/>
        <s v="0000119307"/>
        <s v="0000119308"/>
        <s v="0000119309"/>
        <s v="0000119310"/>
        <s v="0000119311"/>
        <s v="0000119312"/>
        <s v="0000119313"/>
        <s v="0000119314"/>
        <s v="0000119315"/>
        <s v="0000119316"/>
        <s v="0000119317"/>
        <s v="0000119320"/>
        <s v="0000119321"/>
        <s v="0000119323"/>
        <s v="0000119325"/>
        <s v="0000119326"/>
        <s v="0000119327"/>
        <s v="0000119331"/>
        <s v="0000119332"/>
        <s v="0000119333"/>
        <s v="0000119334"/>
        <s v="0000119339"/>
        <s v="0000119342"/>
        <s v="0000119343"/>
        <s v="0000119345"/>
        <s v="0000119346"/>
        <s v="0000119347"/>
        <s v="0000119348"/>
        <s v="0000119349"/>
        <s v="0000119351"/>
        <s v="0000119353"/>
        <s v="0000119354"/>
        <s v="0000119355"/>
        <s v="0000119359"/>
        <s v="0000119360"/>
        <s v="0000119361"/>
        <s v="0000119362"/>
        <s v="0000119363"/>
        <s v="0000119364"/>
        <s v="0000119365"/>
        <s v="0000119366"/>
        <s v="0000119367"/>
        <s v="0000119368"/>
        <s v="0000119369"/>
        <s v="0000119370"/>
        <s v="0000119375"/>
        <s v="0000119376"/>
        <s v="0000119377"/>
        <s v="0000119381"/>
        <s v="0000119383"/>
        <s v="0000119384"/>
        <s v="0000119385"/>
        <s v="0000119386"/>
        <s v="0000119387"/>
        <s v="0000119388"/>
        <s v="0000119392"/>
      </sharedItems>
    </cacheField>
    <cacheField name="PO Date" numFmtId="179">
      <sharedItems containsSemiMixedTypes="0" containsString="0" containsNonDate="0" containsDate="1" minDate="2012-11-13T00:00:00" maxDate="2013-02-21T00:00:00" count="13">
        <d v="2013-01-09T00:00:00"/>
        <d v="2012-12-21T00:00:00"/>
        <d v="2013-01-07T00:00:00"/>
        <d v="2012-12-07T00:00:00"/>
        <d v="2012-11-20T00:00:00"/>
        <d v="2013-02-13T00:00:00"/>
        <d v="2012-11-13T00:00:00"/>
        <d v="2013-02-14T00:00:00"/>
        <d v="2013-02-15T00:00:00"/>
        <d v="2013-01-15T00:00:00"/>
        <d v="2013-01-19T00:00:00"/>
        <d v="2012-11-16T00:00:00"/>
        <d v="2013-02-21T00:00:00"/>
      </sharedItems>
    </cacheField>
    <cacheField name="PO-Monthwise" numFmtId="0">
      <sharedItems count="4">
        <s v="January"/>
        <s v="December"/>
        <s v="November"/>
        <s v="February"/>
      </sharedItems>
    </cacheField>
    <cacheField name="Vendor Name 1" numFmtId="0">
      <sharedItems count="61">
        <s v="GENUINE PARTS COMPANY"/>
        <s v="NUTMEG INTERNATIONAL TRUCKS INC"/>
        <s v="SOUTHERN CONNECTICUT FREIGHTLINER"/>
        <s v="TRI COUNTY CONTRACTORS SUPPLY"/>
        <s v="ALLSTON SUPPLY CO INC"/>
        <s v="TOCE BROS INC"/>
        <s v="CAMEROTA TRUCK PARTS"/>
        <s v="FORESTRY SUPP INC"/>
        <s v="COURVILLES GARAGE INC"/>
        <s v="MIRABELLI AUTOMOTIVE LLC"/>
        <s v="EOS CCA"/>
        <s v="VIKING-CIVES USA"/>
        <s v="STAPLES CONTRACT &amp; COMMERCIAL INC"/>
        <s v="DENNISON LUBRICANTS"/>
        <s v="CONNECTICUT POLICE CHIEFS ASSOC"/>
        <s v="TOWN OF EAST LYME"/>
        <s v="GRAINGER INDUSTRIAL SUPPLY"/>
        <s v="F W WEBB COMPANY"/>
        <s v="AUTOMATION INC"/>
        <s v="C N WOOD OF CONNECTICUT LLC"/>
        <s v="OVERHEAD DOOR CO"/>
        <s v="SUBURBAN STATIONERS INC"/>
        <s v="NEW ENGLAND TRUCK EQUIPMENT LLC"/>
        <s v="ULTIMATE AUTOMOTIVE INC"/>
        <s v="MISTERSCAPES LLC"/>
        <s v="GRANITE GROUP INDUSTRIAL SUPPLY"/>
        <s v="C &amp; C JANITORIAL SUPPLIES INC"/>
        <s v="EER LIMITED"/>
        <s v="CCM CONSTRUCTION SERVICES INC"/>
        <s v="KELLY CONSTRUCTION SERVICES INC"/>
        <s v="FLEETPRIDE INC"/>
        <s v="AQUARION WATER COMPANY OF CT"/>
        <s v="CONNECTICUT COMMUNITY PROVIDERS"/>
        <s v="THE LEXINGTON GROUP INC"/>
        <s v="MARGO SUPPLIES LTD"/>
        <s v="ALL PHASE ELECTRIC SUPPLY COMPANY"/>
        <s v="DEPT OF TRANSPORTATION"/>
        <s v="B &amp; B ROADWAY LLC"/>
        <s v="C &amp; C HYDRAULICS INC"/>
        <s v="NORTHLAND INDUSTRIAL TRUCK CO"/>
        <s v="NORMAN R BENEDICT ASSOC INC"/>
        <s v="JOHN LO MONTE REAL ESTATE AP"/>
        <s v="ALL WASTE INC"/>
        <s v="GLOBAL PAYMENTS DIRECT INC"/>
        <s v="NORTHEAST PASSENGER TRANS ASSOC"/>
        <s v="25 VAN ZANT STREET CONDOMINIUM INC"/>
        <s v="J &amp; S RADIO SALES"/>
        <s v="HARTFORD LUMBER COMPANY"/>
        <s v="SHIPMANS FIRE EQUIP CO INC"/>
        <s v="HOLLISTON SAND COMPANY INC"/>
        <s v="CANNON INSTR CO"/>
        <s v="ALAN SYLVESTRE"/>
        <s v="DEPT OF PUBLIC SAFETY"/>
        <s v="A &amp; A OFFICE SYSTEMS INC"/>
        <s v="SAS INSTITUTE INC"/>
        <s v="EMC CORPORATION"/>
        <s v="WATER &amp; WASTE EQUIP INC"/>
        <s v="CITY OF GROTON"/>
        <s v="TOWN OF CHESHIRE"/>
        <s v="EPLUS TECHNOLOGY INC"/>
        <s v="PULLMAN &amp; COMLEY LLC"/>
      </sharedItems>
    </cacheField>
    <cacheField name="Line" numFmtId="0">
      <sharedItems containsSemiMixedTypes="0" containsString="0" containsNumber="1" containsInteger="1" minValue="0" maxValue="17" count="17">
        <n v="2"/>
        <n v="1"/>
        <n v="3"/>
        <n v="5"/>
        <n v="4"/>
        <n v="14"/>
        <n v="16"/>
        <n v="6"/>
        <n v="7"/>
        <n v="8"/>
        <n v="9"/>
        <n v="10"/>
        <n v="12"/>
        <n v="11"/>
        <n v="15"/>
        <n v="17"/>
        <n v="13"/>
      </sharedItems>
    </cacheField>
    <cacheField name="Dist Line" numFmtId="0">
      <sharedItems containsSemiMixedTypes="0" containsString="0" containsNumber="1" containsInteger="1" minValue="0" maxValue="2" count="2">
        <n v="1"/>
        <n v="2"/>
      </sharedItems>
    </cacheField>
    <cacheField name="PO Amount" numFmtId="43">
      <sharedItems containsSemiMixedTypes="0" containsString="0" containsNumber="1" minValue="0" maxValue="2739843" count="212">
        <n v="38.94"/>
        <n v="30.51"/>
        <n v="568.32"/>
        <n v="128.9"/>
        <n v="12.6"/>
        <n v="7.8"/>
        <n v="0"/>
        <n v="88.15"/>
        <n v="32.5"/>
        <n v="776.38"/>
        <n v="1022.34"/>
        <n v="26.35"/>
        <n v="92.92"/>
        <n v="154.98"/>
        <n v="53.9"/>
        <n v="1166.4"/>
        <n v="670.26"/>
        <n v="518.76"/>
        <n v="162.24"/>
        <n v="1072.5"/>
        <n v="276.86"/>
        <n v="325.41"/>
        <n v="5858.48"/>
        <n v="162.2"/>
        <n v="16.56"/>
        <n v="19.44"/>
        <n v="1733.28"/>
        <n v="3031.6"/>
        <n v="228.28"/>
        <n v="52.48"/>
        <n v="3250"/>
        <n v="3900"/>
        <n v="530.4"/>
        <n v="55.84"/>
        <n v="45.84"/>
        <n v="23.88"/>
        <n v="22.1"/>
        <n v="19.88"/>
        <n v="24.36"/>
        <n v="26.06"/>
        <n v="139.05"/>
        <n v="35.21"/>
        <n v="49.19"/>
        <n v="23.87"/>
        <n v="68.28"/>
        <n v="42.98"/>
        <n v="17.68"/>
        <n v="13.77"/>
        <n v="137.9"/>
        <n v="443.64"/>
        <n v="52.8"/>
        <n v="44.4"/>
        <n v="200.08"/>
        <n v="770.8"/>
        <n v="142"/>
        <n v="768"/>
        <n v="32.16"/>
        <n v="64"/>
        <n v="287.5"/>
        <n v="385.92"/>
        <n v="35.22"/>
        <n v="1072"/>
        <n v="181.32"/>
        <n v="19.74"/>
        <n v="90.4"/>
        <n v="56.9"/>
        <n v="98.15"/>
        <n v="116"/>
        <n v="54.33"/>
        <n v="675"/>
        <n v="500"/>
        <n v="36"/>
        <n v="9981.33"/>
        <n v="471.25"/>
        <n v="131.9"/>
        <n v="1130.34"/>
        <n v="39150"/>
        <n v="59.16"/>
        <n v="40.32"/>
        <n v="183.04"/>
        <n v="304.72"/>
        <n v="27.48"/>
        <n v="321.2"/>
        <n v="2856"/>
        <n v="118"/>
        <n v="55.17"/>
        <n v="976.3"/>
        <n v="68883.36"/>
        <n v="136001.6"/>
        <n v="79119.32"/>
        <n v="77235.76"/>
        <n v="39.38"/>
        <n v="22.8"/>
        <n v="370.32"/>
        <n v="68.96"/>
        <n v="133.54"/>
        <n v="52.85"/>
        <n v="152.5"/>
        <n v="142.31"/>
        <n v="1889.91"/>
        <n v="1750"/>
        <n v="75.6"/>
        <n v="138.24"/>
        <n v="18.12"/>
        <n v="18.24"/>
        <n v="29.52"/>
        <n v="114.84"/>
        <n v="10132.5"/>
        <n v="1124.61"/>
        <n v="73.5"/>
        <n v="59.5"/>
        <n v="315"/>
        <n v="90"/>
        <n v="3.8"/>
        <n v="36.92"/>
        <n v="19.56"/>
        <n v="11.36"/>
        <n v="636"/>
        <n v="250"/>
        <n v="1300"/>
        <n v="40"/>
        <n v="196"/>
        <n v="1200"/>
        <n v="203.7"/>
        <n v="69.88"/>
        <n v="10.8"/>
        <n v="10.38"/>
        <n v="5.74"/>
        <n v="7.78"/>
        <n v="3.12"/>
        <n v="3.98"/>
        <n v="4.34"/>
        <n v="4.78"/>
        <n v="13.88"/>
        <n v="1.08"/>
        <n v="7.44"/>
        <n v="6.28"/>
        <n v="7.08"/>
        <n v="8.16"/>
        <n v="1485"/>
        <n v="4200"/>
        <n v="495"/>
        <n v="265"/>
        <n v="50"/>
        <n v="30"/>
        <n v="100"/>
        <n v="20.28"/>
        <n v="13.78"/>
        <n v="11.04"/>
        <n v="3.96"/>
        <n v="3"/>
        <n v="1.38"/>
        <n v="2.21"/>
        <n v="8.45"/>
        <n v="20.6"/>
        <n v="0.17"/>
        <n v="4389"/>
        <n v="1120"/>
        <n v="700"/>
        <n v="285"/>
        <n v="57.84"/>
        <n v="175"/>
        <n v="139386"/>
        <n v="474.3"/>
        <n v="4125"/>
        <n v="2750"/>
        <n v="37.62"/>
        <n v="11.8"/>
        <n v="7.02"/>
        <n v="5.42"/>
        <n v="11.9"/>
        <n v="21.12"/>
        <n v="2.16"/>
        <n v="14.54"/>
        <n v="0.96"/>
        <n v="84.91"/>
        <n v="74.07"/>
        <n v="15.97"/>
        <n v="79.49"/>
        <n v="3.25"/>
        <n v="7.2"/>
        <n v="60.3"/>
        <n v="123.96"/>
        <n v="72.34"/>
        <n v="193.48"/>
        <n v="56.82"/>
        <n v="32.4"/>
        <n v="3.19"/>
        <n v="172.8"/>
        <n v="264.95"/>
        <n v="3784.56"/>
        <n v="76.23"/>
        <n v="2739843"/>
        <n v="21.64"/>
        <n v="336.16"/>
        <n v="296.4"/>
        <n v="503.5"/>
        <n v="910"/>
        <n v="830"/>
        <n v="1540"/>
        <n v="222"/>
        <n v="5000"/>
        <n v="647.78"/>
        <n v="2804.4"/>
        <n v="306.72"/>
        <n v="184.8"/>
        <n v="56.94"/>
        <n v="135.5"/>
        <n v="3083.93"/>
        <n v="959.44"/>
        <n v="366.91"/>
        <n v="153645.92"/>
      </sharedItems>
    </cacheField>
    <cacheField name="Voucher Amount" numFmtId="43">
      <sharedItems containsSemiMixedTypes="0" containsString="0" containsNumber="1" minValue="0" maxValue="2739843" count="159">
        <n v="38.94"/>
        <n v="30.51"/>
        <n v="568.32"/>
        <n v="128.9"/>
        <n v="0"/>
        <n v="776.38"/>
        <n v="26.35"/>
        <n v="53.9"/>
        <n v="1166.4"/>
        <n v="670.26"/>
        <n v="518.76"/>
        <n v="162.24"/>
        <n v="1072.5"/>
        <n v="276.86"/>
        <n v="325.41"/>
        <n v="16.56"/>
        <n v="19.44"/>
        <n v="1733.28"/>
        <n v="3031.6"/>
        <n v="228.28"/>
        <n v="52.48"/>
        <n v="3250"/>
        <n v="3900"/>
        <n v="443.64"/>
        <n v="52.8"/>
        <n v="44.4"/>
        <n v="200.08"/>
        <n v="770.8"/>
        <n v="142"/>
        <n v="768"/>
        <n v="32.16"/>
        <n v="64"/>
        <n v="287.5"/>
        <n v="385.92"/>
        <n v="35.22"/>
        <n v="1072"/>
        <n v="181.32"/>
        <n v="19.74"/>
        <n v="98.15"/>
        <n v="116"/>
        <n v="54.33"/>
        <n v="36"/>
        <n v="9981.33"/>
        <n v="471.25"/>
        <n v="131.9"/>
        <n v="1130.34"/>
        <n v="39150"/>
        <n v="59.16"/>
        <n v="40.32"/>
        <n v="183.04"/>
        <n v="304.72"/>
        <n v="27.48"/>
        <n v="321.2"/>
        <n v="2856"/>
        <n v="118"/>
        <n v="976.3"/>
        <n v="68883.36"/>
        <n v="19488"/>
        <n v="25370.24"/>
        <n v="30134.72"/>
        <n v="61008.64"/>
        <n v="5880"/>
        <n v="8820"/>
        <n v="12568.5"/>
        <n v="25382"/>
        <n v="26468.82"/>
        <n v="2597"/>
        <n v="74638.76"/>
        <n v="39.38"/>
        <n v="370.32"/>
        <n v="68.96"/>
        <n v="133.54"/>
        <n v="52.85"/>
        <n v="152.5"/>
        <n v="142.31"/>
        <n v="1889.91"/>
        <n v="1750"/>
        <n v="18.12"/>
        <n v="18.24"/>
        <n v="29.52"/>
        <n v="114.84"/>
        <n v="5066.25"/>
        <n v="3.8"/>
        <n v="36.92"/>
        <n v="19.56"/>
        <n v="11.36"/>
        <n v="250"/>
        <n v="10.8"/>
        <n v="10.38"/>
        <n v="5.74"/>
        <n v="7.78"/>
        <n v="3.12"/>
        <n v="3.98"/>
        <n v="4.34"/>
        <n v="4.78"/>
        <n v="13.88"/>
        <n v="1.08"/>
        <n v="7.44"/>
        <n v="6.28"/>
        <n v="7.08"/>
        <n v="8.16"/>
        <n v="495"/>
        <n v="525"/>
        <n v="20.28"/>
        <n v="13.78"/>
        <n v="11.04"/>
        <n v="3.96"/>
        <n v="3"/>
        <n v="1.38"/>
        <n v="2.21"/>
        <n v="8.45"/>
        <n v="20.6"/>
        <n v="0.17"/>
        <n v="1120"/>
        <n v="700"/>
        <n v="285"/>
        <n v="57.84"/>
        <n v="175"/>
        <n v="139386"/>
        <n v="474.3"/>
        <n v="4125"/>
        <n v="2750"/>
        <n v="37.62"/>
        <n v="11.8"/>
        <n v="7.02"/>
        <n v="5.42"/>
        <n v="11.9"/>
        <n v="21.12"/>
        <n v="2.16"/>
        <n v="14.54"/>
        <n v="0.96"/>
        <n v="84.91"/>
        <n v="74.07"/>
        <n v="15.97"/>
        <n v="79.49"/>
        <n v="3.25"/>
        <n v="7.2"/>
        <n v="60.3"/>
        <n v="123.96"/>
        <n v="72.34"/>
        <n v="193.48"/>
        <n v="56.82"/>
        <n v="32.4"/>
        <n v="3.19"/>
        <n v="172.8"/>
        <n v="3784.56"/>
        <n v="76.23"/>
        <n v="2739843"/>
        <n v="296.4"/>
        <n v="503.5"/>
        <n v="600"/>
        <n v="710"/>
        <n v="635"/>
        <n v="1540"/>
        <n v="415"/>
        <n v="647.78"/>
        <n v="2804.4"/>
        <n v="306.72"/>
        <n v="153645.92"/>
      </sharedItems>
    </cacheField>
    <cacheField name="Voucher" numFmtId="180">
      <sharedItems containsString="0" containsBlank="1" containsNumber="1" containsInteger="1" minValue="0" maxValue="560955" count="94">
        <n v="559598"/>
        <n v="559050"/>
        <m/>
        <n v="559010"/>
        <n v="560369"/>
        <n v="560153"/>
        <n v="558405"/>
        <n v="559795"/>
        <n v="560519"/>
        <n v="560917"/>
        <n v="560787"/>
        <n v="558246"/>
        <n v="559788"/>
        <n v="560130"/>
        <n v="560479"/>
        <n v="559004"/>
        <n v="559611"/>
        <n v="559754"/>
        <n v="559260"/>
        <n v="559254"/>
        <n v="559600"/>
        <n v="560808"/>
        <n v="559819"/>
        <n v="560112"/>
        <n v="560172"/>
        <n v="560951"/>
        <n v="560955"/>
        <n v="558725"/>
        <n v="559750"/>
        <n v="559751"/>
        <n v="560735"/>
        <n v="559789"/>
        <n v="559806"/>
        <n v="558916"/>
        <n v="558913"/>
        <n v="558914"/>
        <n v="560068"/>
        <n v="558905"/>
        <n v="558910"/>
        <n v="558907"/>
        <n v="558912"/>
        <n v="558909"/>
        <n v="559783"/>
        <n v="559782"/>
        <n v="559747"/>
        <n v="559314"/>
        <n v="559313"/>
        <n v="559309"/>
        <n v="560793"/>
        <n v="558891"/>
        <n v="560527"/>
        <n v="558671"/>
        <n v="558672"/>
        <n v="560801"/>
        <n v="558887"/>
        <n v="560176"/>
        <n v="560742"/>
        <n v="560058"/>
        <n v="560062"/>
        <n v="560067"/>
        <n v="560072"/>
        <n v="560073"/>
        <n v="560077"/>
        <n v="560079"/>
        <n v="560083"/>
        <n v="560085"/>
        <n v="560086"/>
        <n v="560088"/>
        <n v="560152"/>
        <n v="559533"/>
        <n v="559535"/>
        <n v="559226"/>
        <n v="559755"/>
        <n v="560207"/>
        <n v="559206"/>
        <n v="560940"/>
        <n v="559836"/>
        <n v="560175"/>
        <n v="560254"/>
        <n v="560179"/>
        <n v="560847"/>
        <n v="560852"/>
        <n v="560237"/>
        <n v="560182"/>
        <n v="560746"/>
        <n v="560687"/>
        <n v="560202"/>
        <n v="559804"/>
        <n v="559784"/>
        <n v="560236"/>
        <n v="559771"/>
        <n v="559798"/>
        <n v="560156"/>
        <n v="560794"/>
      </sharedItems>
    </cacheField>
    <cacheField name="Fund" numFmtId="0">
      <sharedItems containsSemiMixedTypes="0" containsString="0" containsNumber="1" containsInteger="1" minValue="0" maxValue="21022" count="5">
        <n v="12001"/>
        <n v="21009"/>
        <n v="12062"/>
        <n v="13033"/>
        <n v="21022"/>
      </sharedItems>
    </cacheField>
    <cacheField name="Account" numFmtId="0">
      <sharedItems containsSemiMixedTypes="0" containsString="0" containsNumber="1" containsInteger="1" minValue="0" maxValue="55850" count="29">
        <n v="53015"/>
        <n v="54100"/>
        <n v="54070"/>
        <n v="53012"/>
        <n v="51580"/>
        <n v="55050"/>
        <n v="55850"/>
        <n v="53402"/>
        <n v="54071"/>
        <n v="53406"/>
        <n v="54120"/>
        <n v="53401"/>
        <n v="54060"/>
        <n v="53013"/>
        <n v="55470"/>
        <n v="51200"/>
        <n v="51620"/>
        <n v="52541"/>
        <n v="51190"/>
        <n v="53450"/>
        <n v="53038"/>
        <n v="51780"/>
        <n v="54074"/>
        <n v="51982"/>
        <n v="54770"/>
        <n v="51970"/>
        <n v="53755"/>
        <n v="53920"/>
        <n v="51230"/>
      </sharedItems>
    </cacheField>
    <cacheField name="SID" numFmtId="0">
      <sharedItems containsSemiMixedTypes="0" containsString="0" containsNumber="1" containsInteger="1" minValue="0" maxValue="40001" count="5">
        <n v="10020"/>
        <n v="40001"/>
        <n v="20559"/>
        <n v="22086"/>
        <n v="12175"/>
      </sharedItems>
    </cacheField>
    <cacheField name="Due Date" numFmtId="179">
      <sharedItems containsSemiMixedTypes="0" containsString="0" containsNonDate="0" containsDate="1" minDate="2013-01-11T00:00:00" maxDate="2013-02-28T00:00:00" count="19">
        <d v="2013-02-11T00:00:00"/>
        <d v="2013-02-12T00:00:00"/>
        <d v="2013-02-06T00:00:00"/>
        <d v="2013-02-07T00:00:00"/>
        <d v="2013-02-05T00:00:00"/>
        <d v="2013-02-01T00:00:00"/>
        <d v="2013-02-08T00:00:00"/>
        <d v="2013-02-21T00:00:00"/>
        <d v="2013-01-31T00:00:00"/>
        <d v="2013-02-17T00:00:00"/>
        <d v="2013-02-09T00:00:00"/>
        <d v="2013-02-13T00:00:00"/>
        <d v="2013-02-14T00:00:00"/>
        <d v="2013-02-15T00:00:00"/>
        <d v="2013-02-28T00:00:00"/>
        <d v="2013-02-16T00:00:00"/>
        <d v="2013-01-11T00:00:00"/>
        <d v="2013-02-19T00:00:00"/>
        <d v="2013-02-20T00:00:00"/>
      </sharedItems>
    </cacheField>
    <cacheField name="Acctg Date" numFmtId="0">
      <sharedItems containsString="0" containsBlank="1" containsNonDate="0" containsDate="1" minDate="2013-02-07T00:00:00" maxDate="2013-02-22T00:00:00" count="9">
        <d v="2013-02-19T00:00:00"/>
        <d v="2013-02-15T00:00:00"/>
        <m/>
        <d v="2013-02-14T00:00:00"/>
        <d v="2013-02-21T00:00:00"/>
        <d v="2013-02-20T00:00:00"/>
        <d v="2013-02-13T00:00:00"/>
        <d v="2013-02-22T00:00:00"/>
        <d v="2013-02-07T00:00:00"/>
      </sharedItems>
    </cacheField>
  </cacheFields>
</pivotCacheDefinition>
</file>

<file path=xl/pivotCache/pivotCacheRecords1.xml><?xml version="1.0" encoding="utf-8"?>
<pivotCacheRecords xmlns="http://schemas.openxmlformats.org/spreadsheetml/2006/main" xmlns:r="http://schemas.openxmlformats.org/officeDocument/2006/relationships" count="213">
  <r>
    <x v="0"/>
    <x v="0"/>
    <x v="0"/>
    <x v="0"/>
    <x v="0"/>
  </r>
  <r>
    <x v="1"/>
    <x v="0"/>
    <x v="1"/>
    <x v="1"/>
    <x v="1"/>
  </r>
  <r>
    <x v="1"/>
    <x v="0"/>
    <x v="1"/>
    <x v="0"/>
    <x v="0"/>
  </r>
  <r>
    <x v="2"/>
    <x v="0"/>
    <x v="2"/>
    <x v="1"/>
    <x v="1"/>
  </r>
  <r>
    <x v="3"/>
    <x v="0"/>
    <x v="1"/>
    <x v="0"/>
    <x v="0"/>
  </r>
  <r>
    <x v="0"/>
    <x v="0"/>
    <x v="3"/>
    <x v="0"/>
    <x v="0"/>
  </r>
  <r>
    <x v="2"/>
    <x v="0"/>
    <x v="4"/>
    <x v="1"/>
    <x v="1"/>
  </r>
  <r>
    <x v="4"/>
    <x v="0"/>
    <x v="1"/>
    <x v="0"/>
    <x v="0"/>
  </r>
  <r>
    <x v="1"/>
    <x v="0"/>
    <x v="1"/>
    <x v="1"/>
    <x v="1"/>
  </r>
  <r>
    <x v="4"/>
    <x v="0"/>
    <x v="1"/>
    <x v="1"/>
    <x v="1"/>
  </r>
  <r>
    <x v="4"/>
    <x v="0"/>
    <x v="1"/>
    <x v="0"/>
    <x v="0"/>
  </r>
  <r>
    <x v="0"/>
    <x v="0"/>
    <x v="5"/>
    <x v="1"/>
    <x v="1"/>
  </r>
  <r>
    <x v="0"/>
    <x v="0"/>
    <x v="6"/>
    <x v="0"/>
    <x v="0"/>
  </r>
  <r>
    <x v="0"/>
    <x v="0"/>
    <x v="6"/>
    <x v="1"/>
    <x v="1"/>
  </r>
  <r>
    <x v="0"/>
    <x v="0"/>
    <x v="0"/>
    <x v="1"/>
    <x v="1"/>
  </r>
  <r>
    <x v="0"/>
    <x v="0"/>
    <x v="4"/>
    <x v="1"/>
    <x v="1"/>
  </r>
  <r>
    <x v="0"/>
    <x v="0"/>
    <x v="0"/>
    <x v="1"/>
    <x v="1"/>
  </r>
  <r>
    <x v="0"/>
    <x v="0"/>
    <x v="7"/>
    <x v="0"/>
    <x v="0"/>
  </r>
  <r>
    <x v="4"/>
    <x v="0"/>
    <x v="1"/>
    <x v="0"/>
    <x v="0"/>
  </r>
  <r>
    <x v="0"/>
    <x v="0"/>
    <x v="8"/>
    <x v="0"/>
    <x v="0"/>
  </r>
  <r>
    <x v="2"/>
    <x v="0"/>
    <x v="5"/>
    <x v="0"/>
    <x v="0"/>
  </r>
  <r>
    <x v="2"/>
    <x v="0"/>
    <x v="7"/>
    <x v="1"/>
    <x v="1"/>
  </r>
  <r>
    <x v="0"/>
    <x v="0"/>
    <x v="9"/>
    <x v="2"/>
    <x v="2"/>
  </r>
  <r>
    <x v="3"/>
    <x v="0"/>
    <x v="3"/>
    <x v="2"/>
    <x v="2"/>
  </r>
  <r>
    <x v="0"/>
    <x v="0"/>
    <x v="0"/>
    <x v="3"/>
    <x v="3"/>
  </r>
  <r>
    <x v="4"/>
    <x v="0"/>
    <x v="10"/>
    <x v="4"/>
    <x v="1"/>
  </r>
  <r>
    <x v="0"/>
    <x v="0"/>
    <x v="4"/>
    <x v="5"/>
    <x v="4"/>
  </r>
  <r>
    <x v="0"/>
    <x v="0"/>
    <x v="11"/>
    <x v="4"/>
    <x v="1"/>
  </r>
  <r>
    <x v="0"/>
    <x v="0"/>
    <x v="6"/>
    <x v="3"/>
    <x v="3"/>
  </r>
  <r>
    <x v="0"/>
    <x v="0"/>
    <x v="3"/>
    <x v="2"/>
    <x v="2"/>
  </r>
  <r>
    <x v="0"/>
    <x v="0"/>
    <x v="0"/>
    <x v="3"/>
    <x v="3"/>
  </r>
  <r>
    <x v="0"/>
    <x v="0"/>
    <x v="5"/>
    <x v="6"/>
    <x v="3"/>
  </r>
  <r>
    <x v="2"/>
    <x v="0"/>
    <x v="12"/>
    <x v="6"/>
    <x v="3"/>
  </r>
  <r>
    <x v="4"/>
    <x v="0"/>
    <x v="1"/>
    <x v="4"/>
    <x v="1"/>
  </r>
  <r>
    <x v="4"/>
    <x v="0"/>
    <x v="0"/>
    <x v="4"/>
    <x v="1"/>
  </r>
  <r>
    <x v="0"/>
    <x v="0"/>
    <x v="0"/>
    <x v="4"/>
    <x v="1"/>
  </r>
  <r>
    <x v="0"/>
    <x v="0"/>
    <x v="5"/>
    <x v="3"/>
    <x v="3"/>
  </r>
  <r>
    <x v="4"/>
    <x v="0"/>
    <x v="1"/>
    <x v="7"/>
    <x v="0"/>
  </r>
  <r>
    <x v="4"/>
    <x v="0"/>
    <x v="13"/>
    <x v="8"/>
    <x v="1"/>
  </r>
  <r>
    <x v="0"/>
    <x v="0"/>
    <x v="0"/>
    <x v="2"/>
    <x v="2"/>
  </r>
  <r>
    <x v="3"/>
    <x v="0"/>
    <x v="3"/>
    <x v="5"/>
    <x v="4"/>
  </r>
  <r>
    <x v="2"/>
    <x v="0"/>
    <x v="1"/>
    <x v="9"/>
    <x v="4"/>
  </r>
  <r>
    <x v="2"/>
    <x v="0"/>
    <x v="3"/>
    <x v="10"/>
    <x v="3"/>
  </r>
  <r>
    <x v="4"/>
    <x v="0"/>
    <x v="1"/>
    <x v="8"/>
    <x v="1"/>
  </r>
  <r>
    <x v="4"/>
    <x v="0"/>
    <x v="0"/>
    <x v="4"/>
    <x v="1"/>
  </r>
  <r>
    <x v="4"/>
    <x v="0"/>
    <x v="1"/>
    <x v="11"/>
    <x v="0"/>
  </r>
  <r>
    <x v="4"/>
    <x v="0"/>
    <x v="12"/>
    <x v="3"/>
    <x v="3"/>
  </r>
  <r>
    <x v="4"/>
    <x v="0"/>
    <x v="1"/>
    <x v="7"/>
    <x v="0"/>
  </r>
  <r>
    <x v="4"/>
    <x v="0"/>
    <x v="1"/>
    <x v="8"/>
    <x v="1"/>
  </r>
  <r>
    <x v="4"/>
    <x v="0"/>
    <x v="1"/>
    <x v="4"/>
    <x v="1"/>
  </r>
  <r>
    <x v="4"/>
    <x v="0"/>
    <x v="14"/>
    <x v="6"/>
    <x v="3"/>
  </r>
  <r>
    <x v="3"/>
    <x v="0"/>
    <x v="3"/>
    <x v="2"/>
    <x v="2"/>
  </r>
  <r>
    <x v="0"/>
    <x v="0"/>
    <x v="0"/>
    <x v="5"/>
    <x v="4"/>
  </r>
  <r>
    <x v="0"/>
    <x v="0"/>
    <x v="1"/>
    <x v="4"/>
    <x v="1"/>
  </r>
  <r>
    <x v="4"/>
    <x v="0"/>
    <x v="1"/>
    <x v="3"/>
    <x v="3"/>
  </r>
  <r>
    <x v="0"/>
    <x v="0"/>
    <x v="0"/>
    <x v="2"/>
    <x v="2"/>
  </r>
  <r>
    <x v="0"/>
    <x v="0"/>
    <x v="12"/>
    <x v="5"/>
    <x v="4"/>
  </r>
  <r>
    <x v="2"/>
    <x v="0"/>
    <x v="15"/>
    <x v="5"/>
    <x v="4"/>
  </r>
  <r>
    <x v="4"/>
    <x v="0"/>
    <x v="1"/>
    <x v="5"/>
    <x v="4"/>
  </r>
  <r>
    <x v="3"/>
    <x v="0"/>
    <x v="1"/>
    <x v="6"/>
    <x v="3"/>
  </r>
  <r>
    <x v="3"/>
    <x v="0"/>
    <x v="3"/>
    <x v="2"/>
    <x v="2"/>
  </r>
  <r>
    <x v="0"/>
    <x v="0"/>
    <x v="11"/>
    <x v="2"/>
    <x v="2"/>
  </r>
  <r>
    <x v="0"/>
    <x v="0"/>
    <x v="5"/>
    <x v="6"/>
    <x v="3"/>
  </r>
  <r>
    <x v="0"/>
    <x v="0"/>
    <x v="1"/>
    <x v="5"/>
    <x v="4"/>
  </r>
  <r>
    <x v="0"/>
    <x v="0"/>
    <x v="16"/>
    <x v="5"/>
    <x v="4"/>
  </r>
  <r>
    <x v="0"/>
    <x v="0"/>
    <x v="17"/>
    <x v="8"/>
    <x v="1"/>
  </r>
  <r>
    <x v="0"/>
    <x v="0"/>
    <x v="5"/>
    <x v="6"/>
    <x v="3"/>
  </r>
  <r>
    <x v="0"/>
    <x v="0"/>
    <x v="12"/>
    <x v="8"/>
    <x v="1"/>
  </r>
  <r>
    <x v="2"/>
    <x v="0"/>
    <x v="1"/>
    <x v="2"/>
    <x v="2"/>
  </r>
  <r>
    <x v="1"/>
    <x v="0"/>
    <x v="1"/>
    <x v="5"/>
    <x v="4"/>
  </r>
  <r>
    <x v="1"/>
    <x v="0"/>
    <x v="1"/>
    <x v="6"/>
    <x v="3"/>
  </r>
  <r>
    <x v="1"/>
    <x v="0"/>
    <x v="1"/>
    <x v="4"/>
    <x v="1"/>
  </r>
  <r>
    <x v="4"/>
    <x v="0"/>
    <x v="1"/>
    <x v="7"/>
    <x v="0"/>
  </r>
  <r>
    <x v="4"/>
    <x v="0"/>
    <x v="1"/>
    <x v="7"/>
    <x v="0"/>
  </r>
  <r>
    <x v="4"/>
    <x v="0"/>
    <x v="3"/>
    <x v="6"/>
    <x v="3"/>
  </r>
  <r>
    <x v="4"/>
    <x v="0"/>
    <x v="1"/>
    <x v="4"/>
    <x v="1"/>
  </r>
  <r>
    <x v="4"/>
    <x v="0"/>
    <x v="1"/>
    <x v="11"/>
    <x v="0"/>
  </r>
  <r>
    <x v="3"/>
    <x v="0"/>
    <x v="0"/>
    <x v="4"/>
    <x v="1"/>
  </r>
  <r>
    <x v="4"/>
    <x v="0"/>
    <x v="1"/>
    <x v="3"/>
    <x v="3"/>
  </r>
  <r>
    <x v="4"/>
    <x v="0"/>
    <x v="1"/>
    <x v="8"/>
    <x v="1"/>
  </r>
  <r>
    <x v="4"/>
    <x v="0"/>
    <x v="1"/>
    <x v="7"/>
    <x v="0"/>
  </r>
  <r>
    <x v="4"/>
    <x v="0"/>
    <x v="1"/>
    <x v="3"/>
    <x v="3"/>
  </r>
  <r>
    <x v="4"/>
    <x v="0"/>
    <x v="3"/>
    <x v="6"/>
    <x v="3"/>
  </r>
  <r>
    <x v="4"/>
    <x v="0"/>
    <x v="1"/>
    <x v="5"/>
    <x v="4"/>
  </r>
  <r>
    <x v="4"/>
    <x v="0"/>
    <x v="1"/>
    <x v="2"/>
    <x v="2"/>
  </r>
  <r>
    <x v="4"/>
    <x v="0"/>
    <x v="1"/>
    <x v="3"/>
    <x v="3"/>
  </r>
  <r>
    <x v="0"/>
    <x v="0"/>
    <x v="0"/>
    <x v="5"/>
    <x v="4"/>
  </r>
  <r>
    <x v="0"/>
    <x v="0"/>
    <x v="3"/>
    <x v="2"/>
    <x v="2"/>
  </r>
  <r>
    <x v="4"/>
    <x v="0"/>
    <x v="1"/>
    <x v="6"/>
    <x v="3"/>
  </r>
  <r>
    <x v="0"/>
    <x v="0"/>
    <x v="5"/>
    <x v="5"/>
    <x v="4"/>
  </r>
  <r>
    <x v="2"/>
    <x v="0"/>
    <x v="3"/>
    <x v="10"/>
    <x v="3"/>
  </r>
  <r>
    <x v="2"/>
    <x v="0"/>
    <x v="2"/>
    <x v="10"/>
    <x v="3"/>
  </r>
  <r>
    <x v="2"/>
    <x v="0"/>
    <x v="18"/>
    <x v="10"/>
    <x v="3"/>
  </r>
  <r>
    <x v="2"/>
    <x v="0"/>
    <x v="12"/>
    <x v="12"/>
    <x v="1"/>
  </r>
  <r>
    <x v="0"/>
    <x v="0"/>
    <x v="5"/>
    <x v="9"/>
    <x v="4"/>
  </r>
  <r>
    <x v="4"/>
    <x v="0"/>
    <x v="19"/>
    <x v="13"/>
    <x v="0"/>
  </r>
  <r>
    <x v="2"/>
    <x v="0"/>
    <x v="1"/>
    <x v="14"/>
    <x v="2"/>
  </r>
  <r>
    <x v="0"/>
    <x v="0"/>
    <x v="20"/>
    <x v="0"/>
    <x v="0"/>
  </r>
  <r>
    <x v="0"/>
    <x v="0"/>
    <x v="21"/>
    <x v="0"/>
    <x v="0"/>
  </r>
  <r>
    <x v="0"/>
    <x v="0"/>
    <x v="0"/>
    <x v="0"/>
    <x v="0"/>
  </r>
  <r>
    <x v="0"/>
    <x v="0"/>
    <x v="12"/>
    <x v="0"/>
    <x v="0"/>
  </r>
  <r>
    <x v="4"/>
    <x v="0"/>
    <x v="3"/>
    <x v="0"/>
    <x v="0"/>
  </r>
  <r>
    <x v="4"/>
    <x v="0"/>
    <x v="12"/>
    <x v="1"/>
    <x v="1"/>
  </r>
  <r>
    <x v="4"/>
    <x v="0"/>
    <x v="1"/>
    <x v="0"/>
    <x v="0"/>
  </r>
  <r>
    <x v="4"/>
    <x v="0"/>
    <x v="19"/>
    <x v="1"/>
    <x v="1"/>
  </r>
  <r>
    <x v="0"/>
    <x v="0"/>
    <x v="5"/>
    <x v="0"/>
    <x v="0"/>
  </r>
  <r>
    <x v="4"/>
    <x v="0"/>
    <x v="1"/>
    <x v="1"/>
    <x v="1"/>
  </r>
  <r>
    <x v="0"/>
    <x v="0"/>
    <x v="8"/>
    <x v="0"/>
    <x v="0"/>
  </r>
  <r>
    <x v="0"/>
    <x v="0"/>
    <x v="7"/>
    <x v="0"/>
    <x v="0"/>
  </r>
  <r>
    <x v="0"/>
    <x v="0"/>
    <x v="1"/>
    <x v="1"/>
    <x v="1"/>
  </r>
  <r>
    <x v="0"/>
    <x v="0"/>
    <x v="6"/>
    <x v="1"/>
    <x v="1"/>
  </r>
  <r>
    <x v="4"/>
    <x v="0"/>
    <x v="22"/>
    <x v="0"/>
    <x v="0"/>
  </r>
  <r>
    <x v="0"/>
    <x v="0"/>
    <x v="5"/>
    <x v="0"/>
    <x v="0"/>
  </r>
  <r>
    <x v="0"/>
    <x v="0"/>
    <x v="13"/>
    <x v="1"/>
    <x v="1"/>
  </r>
  <r>
    <x v="0"/>
    <x v="0"/>
    <x v="4"/>
    <x v="0"/>
    <x v="0"/>
  </r>
  <r>
    <x v="4"/>
    <x v="0"/>
    <x v="6"/>
    <x v="0"/>
    <x v="0"/>
  </r>
  <r>
    <x v="4"/>
    <x v="0"/>
    <x v="3"/>
    <x v="1"/>
    <x v="1"/>
  </r>
  <r>
    <x v="4"/>
    <x v="0"/>
    <x v="1"/>
    <x v="0"/>
    <x v="0"/>
  </r>
  <r>
    <x v="4"/>
    <x v="0"/>
    <x v="1"/>
    <x v="0"/>
    <x v="0"/>
  </r>
  <r>
    <x v="3"/>
    <x v="0"/>
    <x v="0"/>
    <x v="0"/>
    <x v="0"/>
  </r>
  <r>
    <x v="0"/>
    <x v="0"/>
    <x v="5"/>
    <x v="4"/>
    <x v="1"/>
  </r>
  <r>
    <x v="4"/>
    <x v="0"/>
    <x v="1"/>
    <x v="6"/>
    <x v="3"/>
  </r>
  <r>
    <x v="4"/>
    <x v="0"/>
    <x v="1"/>
    <x v="6"/>
    <x v="3"/>
  </r>
  <r>
    <x v="0"/>
    <x v="0"/>
    <x v="0"/>
    <x v="2"/>
    <x v="2"/>
  </r>
  <r>
    <x v="0"/>
    <x v="0"/>
    <x v="5"/>
    <x v="3"/>
    <x v="3"/>
  </r>
  <r>
    <x v="0"/>
    <x v="0"/>
    <x v="5"/>
    <x v="5"/>
    <x v="4"/>
  </r>
  <r>
    <x v="0"/>
    <x v="0"/>
    <x v="0"/>
    <x v="11"/>
    <x v="0"/>
  </r>
  <r>
    <x v="3"/>
    <x v="0"/>
    <x v="12"/>
    <x v="5"/>
    <x v="4"/>
  </r>
  <r>
    <x v="4"/>
    <x v="0"/>
    <x v="2"/>
    <x v="8"/>
    <x v="1"/>
  </r>
  <r>
    <x v="0"/>
    <x v="0"/>
    <x v="5"/>
    <x v="2"/>
    <x v="2"/>
  </r>
  <r>
    <x v="0"/>
    <x v="0"/>
    <x v="3"/>
    <x v="3"/>
    <x v="3"/>
  </r>
  <r>
    <x v="0"/>
    <x v="0"/>
    <x v="0"/>
    <x v="2"/>
    <x v="2"/>
  </r>
  <r>
    <x v="4"/>
    <x v="0"/>
    <x v="1"/>
    <x v="3"/>
    <x v="3"/>
  </r>
  <r>
    <x v="2"/>
    <x v="0"/>
    <x v="13"/>
    <x v="2"/>
    <x v="2"/>
  </r>
  <r>
    <x v="4"/>
    <x v="0"/>
    <x v="12"/>
    <x v="5"/>
    <x v="4"/>
  </r>
  <r>
    <x v="4"/>
    <x v="0"/>
    <x v="12"/>
    <x v="2"/>
    <x v="2"/>
  </r>
  <r>
    <x v="4"/>
    <x v="0"/>
    <x v="1"/>
    <x v="8"/>
    <x v="1"/>
  </r>
  <r>
    <x v="4"/>
    <x v="0"/>
    <x v="1"/>
    <x v="6"/>
    <x v="3"/>
  </r>
  <r>
    <x v="4"/>
    <x v="0"/>
    <x v="12"/>
    <x v="4"/>
    <x v="1"/>
  </r>
  <r>
    <x v="4"/>
    <x v="0"/>
    <x v="12"/>
    <x v="3"/>
    <x v="3"/>
  </r>
  <r>
    <x v="4"/>
    <x v="0"/>
    <x v="12"/>
    <x v="8"/>
    <x v="1"/>
  </r>
  <r>
    <x v="0"/>
    <x v="0"/>
    <x v="0"/>
    <x v="4"/>
    <x v="1"/>
  </r>
  <r>
    <x v="0"/>
    <x v="0"/>
    <x v="4"/>
    <x v="5"/>
    <x v="4"/>
  </r>
  <r>
    <x v="0"/>
    <x v="0"/>
    <x v="12"/>
    <x v="2"/>
    <x v="2"/>
  </r>
  <r>
    <x v="4"/>
    <x v="0"/>
    <x v="3"/>
    <x v="6"/>
    <x v="3"/>
  </r>
  <r>
    <x v="4"/>
    <x v="0"/>
    <x v="0"/>
    <x v="4"/>
    <x v="1"/>
  </r>
  <r>
    <x v="4"/>
    <x v="0"/>
    <x v="1"/>
    <x v="8"/>
    <x v="1"/>
  </r>
  <r>
    <x v="0"/>
    <x v="0"/>
    <x v="5"/>
    <x v="9"/>
    <x v="4"/>
  </r>
  <r>
    <x v="4"/>
    <x v="0"/>
    <x v="1"/>
    <x v="3"/>
    <x v="3"/>
  </r>
  <r>
    <x v="4"/>
    <x v="0"/>
    <x v="0"/>
    <x v="3"/>
    <x v="3"/>
  </r>
  <r>
    <x v="0"/>
    <x v="0"/>
    <x v="17"/>
    <x v="8"/>
    <x v="1"/>
  </r>
  <r>
    <x v="0"/>
    <x v="0"/>
    <x v="4"/>
    <x v="2"/>
    <x v="2"/>
  </r>
  <r>
    <x v="2"/>
    <x v="0"/>
    <x v="1"/>
    <x v="3"/>
    <x v="3"/>
  </r>
  <r>
    <x v="0"/>
    <x v="0"/>
    <x v="0"/>
    <x v="8"/>
    <x v="1"/>
  </r>
  <r>
    <x v="2"/>
    <x v="0"/>
    <x v="17"/>
    <x v="4"/>
    <x v="1"/>
  </r>
  <r>
    <x v="0"/>
    <x v="0"/>
    <x v="1"/>
    <x v="3"/>
    <x v="3"/>
  </r>
  <r>
    <x v="0"/>
    <x v="0"/>
    <x v="21"/>
    <x v="4"/>
    <x v="1"/>
  </r>
  <r>
    <x v="4"/>
    <x v="0"/>
    <x v="1"/>
    <x v="2"/>
    <x v="2"/>
  </r>
  <r>
    <x v="4"/>
    <x v="0"/>
    <x v="1"/>
    <x v="6"/>
    <x v="3"/>
  </r>
  <r>
    <x v="4"/>
    <x v="0"/>
    <x v="1"/>
    <x v="11"/>
    <x v="0"/>
  </r>
  <r>
    <x v="4"/>
    <x v="0"/>
    <x v="1"/>
    <x v="3"/>
    <x v="3"/>
  </r>
  <r>
    <x v="4"/>
    <x v="0"/>
    <x v="1"/>
    <x v="8"/>
    <x v="1"/>
  </r>
  <r>
    <x v="4"/>
    <x v="0"/>
    <x v="1"/>
    <x v="7"/>
    <x v="0"/>
  </r>
  <r>
    <x v="4"/>
    <x v="0"/>
    <x v="1"/>
    <x v="6"/>
    <x v="3"/>
  </r>
  <r>
    <x v="4"/>
    <x v="0"/>
    <x v="3"/>
    <x v="5"/>
    <x v="4"/>
  </r>
  <r>
    <x v="4"/>
    <x v="0"/>
    <x v="23"/>
    <x v="2"/>
    <x v="2"/>
  </r>
  <r>
    <x v="0"/>
    <x v="0"/>
    <x v="0"/>
    <x v="8"/>
    <x v="1"/>
  </r>
  <r>
    <x v="4"/>
    <x v="0"/>
    <x v="24"/>
    <x v="3"/>
    <x v="3"/>
  </r>
  <r>
    <x v="4"/>
    <x v="0"/>
    <x v="1"/>
    <x v="3"/>
    <x v="3"/>
  </r>
  <r>
    <x v="4"/>
    <x v="0"/>
    <x v="24"/>
    <x v="8"/>
    <x v="1"/>
  </r>
  <r>
    <x v="4"/>
    <x v="0"/>
    <x v="1"/>
    <x v="8"/>
    <x v="1"/>
  </r>
  <r>
    <x v="4"/>
    <x v="0"/>
    <x v="24"/>
    <x v="7"/>
    <x v="0"/>
  </r>
  <r>
    <x v="4"/>
    <x v="0"/>
    <x v="1"/>
    <x v="7"/>
    <x v="0"/>
  </r>
  <r>
    <x v="4"/>
    <x v="0"/>
    <x v="1"/>
    <x v="3"/>
    <x v="3"/>
  </r>
  <r>
    <x v="4"/>
    <x v="0"/>
    <x v="24"/>
    <x v="3"/>
    <x v="3"/>
  </r>
  <r>
    <x v="4"/>
    <x v="0"/>
    <x v="1"/>
    <x v="12"/>
    <x v="1"/>
  </r>
  <r>
    <x v="0"/>
    <x v="0"/>
    <x v="4"/>
    <x v="14"/>
    <x v="2"/>
  </r>
  <r>
    <x v="0"/>
    <x v="0"/>
    <x v="21"/>
    <x v="15"/>
    <x v="1"/>
  </r>
  <r>
    <x v="0"/>
    <x v="0"/>
    <x v="0"/>
    <x v="16"/>
    <x v="2"/>
  </r>
  <r>
    <x v="0"/>
    <x v="0"/>
    <x v="0"/>
    <x v="12"/>
    <x v="1"/>
  </r>
  <r>
    <x v="4"/>
    <x v="0"/>
    <x v="1"/>
    <x v="9"/>
    <x v="4"/>
  </r>
  <r>
    <x v="4"/>
    <x v="0"/>
    <x v="1"/>
    <x v="10"/>
    <x v="3"/>
  </r>
  <r>
    <x v="0"/>
    <x v="0"/>
    <x v="5"/>
    <x v="9"/>
    <x v="4"/>
  </r>
  <r>
    <x v="0"/>
    <x v="0"/>
    <x v="1"/>
    <x v="12"/>
    <x v="1"/>
  </r>
  <r>
    <x v="2"/>
    <x v="0"/>
    <x v="11"/>
    <x v="13"/>
    <x v="0"/>
  </r>
  <r>
    <x v="2"/>
    <x v="0"/>
    <x v="6"/>
    <x v="13"/>
    <x v="0"/>
  </r>
  <r>
    <x v="2"/>
    <x v="0"/>
    <x v="6"/>
    <x v="12"/>
    <x v="1"/>
  </r>
  <r>
    <x v="4"/>
    <x v="0"/>
    <x v="1"/>
    <x v="12"/>
    <x v="1"/>
  </r>
  <r>
    <x v="0"/>
    <x v="0"/>
    <x v="16"/>
    <x v="17"/>
    <x v="0"/>
  </r>
  <r>
    <x v="4"/>
    <x v="0"/>
    <x v="12"/>
    <x v="18"/>
    <x v="4"/>
  </r>
  <r>
    <x v="2"/>
    <x v="0"/>
    <x v="1"/>
    <x v="9"/>
    <x v="4"/>
  </r>
  <r>
    <x v="0"/>
    <x v="0"/>
    <x v="5"/>
    <x v="13"/>
    <x v="0"/>
  </r>
  <r>
    <x v="0"/>
    <x v="0"/>
    <x v="16"/>
    <x v="18"/>
    <x v="4"/>
  </r>
  <r>
    <x v="0"/>
    <x v="0"/>
    <x v="0"/>
    <x v="19"/>
    <x v="3"/>
  </r>
  <r>
    <x v="0"/>
    <x v="0"/>
    <x v="0"/>
    <x v="14"/>
    <x v="2"/>
  </r>
  <r>
    <x v="0"/>
    <x v="0"/>
    <x v="4"/>
    <x v="18"/>
    <x v="4"/>
  </r>
  <r>
    <x v="4"/>
    <x v="0"/>
    <x v="1"/>
    <x v="9"/>
    <x v="4"/>
  </r>
  <r>
    <x v="4"/>
    <x v="0"/>
    <x v="1"/>
    <x v="10"/>
    <x v="3"/>
  </r>
  <r>
    <x v="4"/>
    <x v="0"/>
    <x v="1"/>
    <x v="12"/>
    <x v="1"/>
  </r>
  <r>
    <x v="4"/>
    <x v="0"/>
    <x v="1"/>
    <x v="13"/>
    <x v="0"/>
  </r>
  <r>
    <x v="4"/>
    <x v="0"/>
    <x v="1"/>
    <x v="14"/>
    <x v="2"/>
  </r>
  <r>
    <x v="4"/>
    <x v="0"/>
    <x v="6"/>
    <x v="18"/>
    <x v="4"/>
  </r>
  <r>
    <x v="0"/>
    <x v="0"/>
    <x v="3"/>
    <x v="10"/>
    <x v="3"/>
  </r>
  <r>
    <x v="0"/>
    <x v="0"/>
    <x v="3"/>
    <x v="19"/>
    <x v="3"/>
  </r>
  <r>
    <x v="0"/>
    <x v="0"/>
    <x v="6"/>
    <x v="13"/>
    <x v="0"/>
  </r>
  <r>
    <x v="4"/>
    <x v="0"/>
    <x v="1"/>
    <x v="14"/>
    <x v="2"/>
  </r>
  <r>
    <x v="0"/>
    <x v="0"/>
    <x v="21"/>
    <x v="9"/>
    <x v="4"/>
  </r>
  <r>
    <x v="0"/>
    <x v="0"/>
    <x v="1"/>
    <x v="19"/>
    <x v="3"/>
  </r>
  <r>
    <x v="0"/>
    <x v="0"/>
    <x v="5"/>
    <x v="19"/>
    <x v="3"/>
  </r>
  <r>
    <x v="0"/>
    <x v="0"/>
    <x v="6"/>
    <x v="13"/>
    <x v="0"/>
  </r>
  <r>
    <x v="0"/>
    <x v="0"/>
    <x v="12"/>
    <x v="13"/>
    <x v="0"/>
  </r>
  <r>
    <x v="0"/>
    <x v="0"/>
    <x v="0"/>
    <x v="10"/>
    <x v="3"/>
  </r>
  <r>
    <x v="0"/>
    <x v="0"/>
    <x v="12"/>
    <x v="15"/>
    <x v="1"/>
  </r>
</pivotCacheRecords>
</file>

<file path=xl/pivotCache/pivotCacheRecords2.xml><?xml version="1.0" encoding="utf-8"?>
<pivotCacheRecords xmlns="http://schemas.openxmlformats.org/spreadsheetml/2006/main" xmlns:r="http://schemas.openxmlformats.org/officeDocument/2006/relationships" count="248">
  <r>
    <x v="0"/>
    <x v="0"/>
    <x v="0"/>
    <x v="0"/>
    <x v="0"/>
    <x v="0"/>
    <x v="0"/>
    <x v="0"/>
    <x v="0"/>
    <x v="0"/>
    <x v="0"/>
    <x v="0"/>
    <x v="0"/>
    <x v="0"/>
    <x v="0"/>
  </r>
  <r>
    <x v="0"/>
    <x v="0"/>
    <x v="0"/>
    <x v="0"/>
    <x v="0"/>
    <x v="1"/>
    <x v="0"/>
    <x v="1"/>
    <x v="1"/>
    <x v="0"/>
    <x v="0"/>
    <x v="0"/>
    <x v="0"/>
    <x v="0"/>
    <x v="0"/>
  </r>
  <r>
    <x v="0"/>
    <x v="1"/>
    <x v="0"/>
    <x v="0"/>
    <x v="1"/>
    <x v="1"/>
    <x v="0"/>
    <x v="2"/>
    <x v="2"/>
    <x v="1"/>
    <x v="0"/>
    <x v="0"/>
    <x v="0"/>
    <x v="1"/>
    <x v="1"/>
  </r>
  <r>
    <x v="0"/>
    <x v="1"/>
    <x v="0"/>
    <x v="0"/>
    <x v="1"/>
    <x v="0"/>
    <x v="0"/>
    <x v="3"/>
    <x v="3"/>
    <x v="1"/>
    <x v="0"/>
    <x v="0"/>
    <x v="0"/>
    <x v="1"/>
    <x v="1"/>
  </r>
  <r>
    <x v="0"/>
    <x v="2"/>
    <x v="0"/>
    <x v="0"/>
    <x v="1"/>
    <x v="1"/>
    <x v="0"/>
    <x v="4"/>
    <x v="4"/>
    <x v="2"/>
    <x v="0"/>
    <x v="0"/>
    <x v="0"/>
    <x v="2"/>
    <x v="2"/>
  </r>
  <r>
    <x v="0"/>
    <x v="2"/>
    <x v="0"/>
    <x v="0"/>
    <x v="1"/>
    <x v="2"/>
    <x v="0"/>
    <x v="5"/>
    <x v="4"/>
    <x v="2"/>
    <x v="0"/>
    <x v="0"/>
    <x v="0"/>
    <x v="2"/>
    <x v="2"/>
  </r>
  <r>
    <x v="0"/>
    <x v="2"/>
    <x v="0"/>
    <x v="0"/>
    <x v="1"/>
    <x v="3"/>
    <x v="0"/>
    <x v="6"/>
    <x v="4"/>
    <x v="2"/>
    <x v="0"/>
    <x v="0"/>
    <x v="0"/>
    <x v="2"/>
    <x v="2"/>
  </r>
  <r>
    <x v="0"/>
    <x v="2"/>
    <x v="0"/>
    <x v="0"/>
    <x v="1"/>
    <x v="0"/>
    <x v="0"/>
    <x v="7"/>
    <x v="4"/>
    <x v="2"/>
    <x v="0"/>
    <x v="0"/>
    <x v="0"/>
    <x v="2"/>
    <x v="2"/>
  </r>
  <r>
    <x v="0"/>
    <x v="2"/>
    <x v="0"/>
    <x v="0"/>
    <x v="1"/>
    <x v="4"/>
    <x v="0"/>
    <x v="8"/>
    <x v="4"/>
    <x v="2"/>
    <x v="0"/>
    <x v="0"/>
    <x v="0"/>
    <x v="2"/>
    <x v="2"/>
  </r>
  <r>
    <x v="0"/>
    <x v="3"/>
    <x v="0"/>
    <x v="0"/>
    <x v="1"/>
    <x v="1"/>
    <x v="0"/>
    <x v="9"/>
    <x v="5"/>
    <x v="3"/>
    <x v="0"/>
    <x v="0"/>
    <x v="0"/>
    <x v="3"/>
    <x v="3"/>
  </r>
  <r>
    <x v="0"/>
    <x v="4"/>
    <x v="0"/>
    <x v="0"/>
    <x v="2"/>
    <x v="1"/>
    <x v="0"/>
    <x v="10"/>
    <x v="4"/>
    <x v="2"/>
    <x v="0"/>
    <x v="0"/>
    <x v="0"/>
    <x v="0"/>
    <x v="2"/>
  </r>
  <r>
    <x v="0"/>
    <x v="5"/>
    <x v="0"/>
    <x v="0"/>
    <x v="2"/>
    <x v="1"/>
    <x v="0"/>
    <x v="11"/>
    <x v="6"/>
    <x v="4"/>
    <x v="0"/>
    <x v="0"/>
    <x v="0"/>
    <x v="3"/>
    <x v="4"/>
  </r>
  <r>
    <x v="0"/>
    <x v="6"/>
    <x v="0"/>
    <x v="0"/>
    <x v="3"/>
    <x v="1"/>
    <x v="0"/>
    <x v="12"/>
    <x v="4"/>
    <x v="2"/>
    <x v="0"/>
    <x v="0"/>
    <x v="0"/>
    <x v="4"/>
    <x v="2"/>
  </r>
  <r>
    <x v="0"/>
    <x v="6"/>
    <x v="0"/>
    <x v="0"/>
    <x v="3"/>
    <x v="0"/>
    <x v="0"/>
    <x v="13"/>
    <x v="4"/>
    <x v="2"/>
    <x v="0"/>
    <x v="0"/>
    <x v="0"/>
    <x v="4"/>
    <x v="2"/>
  </r>
  <r>
    <x v="0"/>
    <x v="7"/>
    <x v="0"/>
    <x v="0"/>
    <x v="4"/>
    <x v="1"/>
    <x v="0"/>
    <x v="14"/>
    <x v="7"/>
    <x v="5"/>
    <x v="0"/>
    <x v="1"/>
    <x v="0"/>
    <x v="2"/>
    <x v="5"/>
  </r>
  <r>
    <x v="0"/>
    <x v="8"/>
    <x v="0"/>
    <x v="0"/>
    <x v="5"/>
    <x v="1"/>
    <x v="0"/>
    <x v="15"/>
    <x v="8"/>
    <x v="6"/>
    <x v="0"/>
    <x v="0"/>
    <x v="0"/>
    <x v="5"/>
    <x v="6"/>
  </r>
  <r>
    <x v="0"/>
    <x v="9"/>
    <x v="0"/>
    <x v="0"/>
    <x v="6"/>
    <x v="1"/>
    <x v="0"/>
    <x v="16"/>
    <x v="9"/>
    <x v="7"/>
    <x v="0"/>
    <x v="0"/>
    <x v="0"/>
    <x v="6"/>
    <x v="0"/>
  </r>
  <r>
    <x v="0"/>
    <x v="10"/>
    <x v="0"/>
    <x v="0"/>
    <x v="7"/>
    <x v="1"/>
    <x v="0"/>
    <x v="17"/>
    <x v="10"/>
    <x v="8"/>
    <x v="0"/>
    <x v="2"/>
    <x v="0"/>
    <x v="4"/>
    <x v="4"/>
  </r>
  <r>
    <x v="0"/>
    <x v="11"/>
    <x v="0"/>
    <x v="0"/>
    <x v="8"/>
    <x v="1"/>
    <x v="0"/>
    <x v="18"/>
    <x v="11"/>
    <x v="9"/>
    <x v="0"/>
    <x v="0"/>
    <x v="0"/>
    <x v="7"/>
    <x v="7"/>
  </r>
  <r>
    <x v="0"/>
    <x v="12"/>
    <x v="0"/>
    <x v="0"/>
    <x v="9"/>
    <x v="1"/>
    <x v="0"/>
    <x v="19"/>
    <x v="12"/>
    <x v="10"/>
    <x v="0"/>
    <x v="3"/>
    <x v="0"/>
    <x v="8"/>
    <x v="4"/>
  </r>
  <r>
    <x v="0"/>
    <x v="12"/>
    <x v="0"/>
    <x v="0"/>
    <x v="9"/>
    <x v="0"/>
    <x v="0"/>
    <x v="20"/>
    <x v="13"/>
    <x v="10"/>
    <x v="0"/>
    <x v="0"/>
    <x v="0"/>
    <x v="8"/>
    <x v="4"/>
  </r>
  <r>
    <x v="0"/>
    <x v="13"/>
    <x v="1"/>
    <x v="1"/>
    <x v="10"/>
    <x v="1"/>
    <x v="0"/>
    <x v="21"/>
    <x v="14"/>
    <x v="11"/>
    <x v="0"/>
    <x v="4"/>
    <x v="0"/>
    <x v="8"/>
    <x v="8"/>
  </r>
  <r>
    <x v="0"/>
    <x v="14"/>
    <x v="1"/>
    <x v="1"/>
    <x v="11"/>
    <x v="1"/>
    <x v="0"/>
    <x v="22"/>
    <x v="4"/>
    <x v="2"/>
    <x v="0"/>
    <x v="0"/>
    <x v="0"/>
    <x v="9"/>
    <x v="2"/>
  </r>
  <r>
    <x v="0"/>
    <x v="15"/>
    <x v="1"/>
    <x v="1"/>
    <x v="11"/>
    <x v="1"/>
    <x v="0"/>
    <x v="23"/>
    <x v="4"/>
    <x v="2"/>
    <x v="0"/>
    <x v="0"/>
    <x v="0"/>
    <x v="9"/>
    <x v="2"/>
  </r>
  <r>
    <x v="0"/>
    <x v="16"/>
    <x v="1"/>
    <x v="1"/>
    <x v="12"/>
    <x v="1"/>
    <x v="0"/>
    <x v="24"/>
    <x v="15"/>
    <x v="12"/>
    <x v="1"/>
    <x v="2"/>
    <x v="1"/>
    <x v="5"/>
    <x v="0"/>
  </r>
  <r>
    <x v="0"/>
    <x v="16"/>
    <x v="1"/>
    <x v="1"/>
    <x v="12"/>
    <x v="0"/>
    <x v="0"/>
    <x v="25"/>
    <x v="16"/>
    <x v="12"/>
    <x v="1"/>
    <x v="2"/>
    <x v="1"/>
    <x v="5"/>
    <x v="0"/>
  </r>
  <r>
    <x v="0"/>
    <x v="17"/>
    <x v="1"/>
    <x v="1"/>
    <x v="13"/>
    <x v="1"/>
    <x v="0"/>
    <x v="26"/>
    <x v="17"/>
    <x v="13"/>
    <x v="0"/>
    <x v="0"/>
    <x v="0"/>
    <x v="10"/>
    <x v="5"/>
  </r>
  <r>
    <x v="0"/>
    <x v="18"/>
    <x v="1"/>
    <x v="1"/>
    <x v="13"/>
    <x v="1"/>
    <x v="0"/>
    <x v="27"/>
    <x v="18"/>
    <x v="14"/>
    <x v="0"/>
    <x v="0"/>
    <x v="0"/>
    <x v="10"/>
    <x v="4"/>
  </r>
  <r>
    <x v="0"/>
    <x v="18"/>
    <x v="1"/>
    <x v="1"/>
    <x v="13"/>
    <x v="0"/>
    <x v="0"/>
    <x v="28"/>
    <x v="19"/>
    <x v="14"/>
    <x v="0"/>
    <x v="0"/>
    <x v="0"/>
    <x v="3"/>
    <x v="4"/>
  </r>
  <r>
    <x v="0"/>
    <x v="19"/>
    <x v="1"/>
    <x v="1"/>
    <x v="14"/>
    <x v="1"/>
    <x v="0"/>
    <x v="29"/>
    <x v="20"/>
    <x v="15"/>
    <x v="2"/>
    <x v="5"/>
    <x v="2"/>
    <x v="3"/>
    <x v="3"/>
  </r>
  <r>
    <x v="0"/>
    <x v="20"/>
    <x v="1"/>
    <x v="1"/>
    <x v="15"/>
    <x v="0"/>
    <x v="0"/>
    <x v="30"/>
    <x v="4"/>
    <x v="2"/>
    <x v="3"/>
    <x v="6"/>
    <x v="1"/>
    <x v="0"/>
    <x v="2"/>
  </r>
  <r>
    <x v="0"/>
    <x v="20"/>
    <x v="1"/>
    <x v="1"/>
    <x v="15"/>
    <x v="1"/>
    <x v="0"/>
    <x v="31"/>
    <x v="4"/>
    <x v="2"/>
    <x v="3"/>
    <x v="6"/>
    <x v="1"/>
    <x v="0"/>
    <x v="2"/>
  </r>
  <r>
    <x v="0"/>
    <x v="20"/>
    <x v="1"/>
    <x v="1"/>
    <x v="15"/>
    <x v="0"/>
    <x v="0"/>
    <x v="30"/>
    <x v="21"/>
    <x v="16"/>
    <x v="3"/>
    <x v="6"/>
    <x v="1"/>
    <x v="0"/>
    <x v="0"/>
  </r>
  <r>
    <x v="0"/>
    <x v="20"/>
    <x v="1"/>
    <x v="1"/>
    <x v="15"/>
    <x v="1"/>
    <x v="0"/>
    <x v="31"/>
    <x v="22"/>
    <x v="16"/>
    <x v="3"/>
    <x v="6"/>
    <x v="1"/>
    <x v="0"/>
    <x v="0"/>
  </r>
  <r>
    <x v="0"/>
    <x v="21"/>
    <x v="2"/>
    <x v="0"/>
    <x v="16"/>
    <x v="5"/>
    <x v="0"/>
    <x v="32"/>
    <x v="4"/>
    <x v="2"/>
    <x v="0"/>
    <x v="7"/>
    <x v="0"/>
    <x v="6"/>
    <x v="2"/>
  </r>
  <r>
    <x v="0"/>
    <x v="21"/>
    <x v="2"/>
    <x v="0"/>
    <x v="16"/>
    <x v="6"/>
    <x v="0"/>
    <x v="33"/>
    <x v="4"/>
    <x v="2"/>
    <x v="0"/>
    <x v="7"/>
    <x v="0"/>
    <x v="6"/>
    <x v="2"/>
  </r>
  <r>
    <x v="0"/>
    <x v="21"/>
    <x v="2"/>
    <x v="0"/>
    <x v="16"/>
    <x v="6"/>
    <x v="1"/>
    <x v="33"/>
    <x v="4"/>
    <x v="2"/>
    <x v="0"/>
    <x v="7"/>
    <x v="0"/>
    <x v="6"/>
    <x v="2"/>
  </r>
  <r>
    <x v="0"/>
    <x v="21"/>
    <x v="2"/>
    <x v="0"/>
    <x v="16"/>
    <x v="7"/>
    <x v="0"/>
    <x v="34"/>
    <x v="4"/>
    <x v="2"/>
    <x v="0"/>
    <x v="7"/>
    <x v="0"/>
    <x v="6"/>
    <x v="2"/>
  </r>
  <r>
    <x v="0"/>
    <x v="21"/>
    <x v="2"/>
    <x v="0"/>
    <x v="16"/>
    <x v="8"/>
    <x v="0"/>
    <x v="35"/>
    <x v="4"/>
    <x v="2"/>
    <x v="0"/>
    <x v="7"/>
    <x v="0"/>
    <x v="6"/>
    <x v="2"/>
  </r>
  <r>
    <x v="0"/>
    <x v="21"/>
    <x v="2"/>
    <x v="0"/>
    <x v="16"/>
    <x v="9"/>
    <x v="0"/>
    <x v="36"/>
    <x v="4"/>
    <x v="2"/>
    <x v="0"/>
    <x v="7"/>
    <x v="0"/>
    <x v="6"/>
    <x v="2"/>
  </r>
  <r>
    <x v="0"/>
    <x v="21"/>
    <x v="2"/>
    <x v="0"/>
    <x v="16"/>
    <x v="10"/>
    <x v="0"/>
    <x v="37"/>
    <x v="4"/>
    <x v="2"/>
    <x v="0"/>
    <x v="7"/>
    <x v="0"/>
    <x v="6"/>
    <x v="2"/>
  </r>
  <r>
    <x v="0"/>
    <x v="21"/>
    <x v="2"/>
    <x v="0"/>
    <x v="16"/>
    <x v="11"/>
    <x v="0"/>
    <x v="38"/>
    <x v="4"/>
    <x v="2"/>
    <x v="0"/>
    <x v="7"/>
    <x v="0"/>
    <x v="6"/>
    <x v="2"/>
  </r>
  <r>
    <x v="0"/>
    <x v="21"/>
    <x v="2"/>
    <x v="0"/>
    <x v="16"/>
    <x v="12"/>
    <x v="0"/>
    <x v="39"/>
    <x v="4"/>
    <x v="2"/>
    <x v="0"/>
    <x v="7"/>
    <x v="0"/>
    <x v="6"/>
    <x v="2"/>
  </r>
  <r>
    <x v="0"/>
    <x v="21"/>
    <x v="2"/>
    <x v="0"/>
    <x v="16"/>
    <x v="13"/>
    <x v="0"/>
    <x v="40"/>
    <x v="4"/>
    <x v="2"/>
    <x v="0"/>
    <x v="7"/>
    <x v="0"/>
    <x v="6"/>
    <x v="2"/>
  </r>
  <r>
    <x v="0"/>
    <x v="21"/>
    <x v="2"/>
    <x v="0"/>
    <x v="16"/>
    <x v="14"/>
    <x v="0"/>
    <x v="41"/>
    <x v="4"/>
    <x v="2"/>
    <x v="0"/>
    <x v="7"/>
    <x v="0"/>
    <x v="6"/>
    <x v="2"/>
  </r>
  <r>
    <x v="0"/>
    <x v="21"/>
    <x v="2"/>
    <x v="0"/>
    <x v="16"/>
    <x v="3"/>
    <x v="0"/>
    <x v="42"/>
    <x v="4"/>
    <x v="2"/>
    <x v="0"/>
    <x v="7"/>
    <x v="0"/>
    <x v="6"/>
    <x v="2"/>
  </r>
  <r>
    <x v="0"/>
    <x v="21"/>
    <x v="2"/>
    <x v="0"/>
    <x v="16"/>
    <x v="15"/>
    <x v="0"/>
    <x v="43"/>
    <x v="4"/>
    <x v="2"/>
    <x v="0"/>
    <x v="7"/>
    <x v="0"/>
    <x v="6"/>
    <x v="2"/>
  </r>
  <r>
    <x v="0"/>
    <x v="21"/>
    <x v="2"/>
    <x v="0"/>
    <x v="16"/>
    <x v="1"/>
    <x v="0"/>
    <x v="44"/>
    <x v="4"/>
    <x v="2"/>
    <x v="0"/>
    <x v="7"/>
    <x v="0"/>
    <x v="6"/>
    <x v="2"/>
  </r>
  <r>
    <x v="0"/>
    <x v="21"/>
    <x v="2"/>
    <x v="0"/>
    <x v="16"/>
    <x v="16"/>
    <x v="0"/>
    <x v="45"/>
    <x v="4"/>
    <x v="2"/>
    <x v="0"/>
    <x v="7"/>
    <x v="0"/>
    <x v="6"/>
    <x v="2"/>
  </r>
  <r>
    <x v="0"/>
    <x v="21"/>
    <x v="2"/>
    <x v="0"/>
    <x v="16"/>
    <x v="2"/>
    <x v="0"/>
    <x v="46"/>
    <x v="4"/>
    <x v="2"/>
    <x v="0"/>
    <x v="7"/>
    <x v="0"/>
    <x v="6"/>
    <x v="2"/>
  </r>
  <r>
    <x v="0"/>
    <x v="21"/>
    <x v="2"/>
    <x v="0"/>
    <x v="16"/>
    <x v="4"/>
    <x v="0"/>
    <x v="47"/>
    <x v="4"/>
    <x v="2"/>
    <x v="0"/>
    <x v="7"/>
    <x v="0"/>
    <x v="6"/>
    <x v="2"/>
  </r>
  <r>
    <x v="0"/>
    <x v="21"/>
    <x v="2"/>
    <x v="0"/>
    <x v="16"/>
    <x v="0"/>
    <x v="0"/>
    <x v="48"/>
    <x v="4"/>
    <x v="2"/>
    <x v="0"/>
    <x v="7"/>
    <x v="0"/>
    <x v="6"/>
    <x v="2"/>
  </r>
  <r>
    <x v="0"/>
    <x v="22"/>
    <x v="1"/>
    <x v="1"/>
    <x v="16"/>
    <x v="1"/>
    <x v="0"/>
    <x v="49"/>
    <x v="23"/>
    <x v="17"/>
    <x v="0"/>
    <x v="8"/>
    <x v="0"/>
    <x v="5"/>
    <x v="0"/>
  </r>
  <r>
    <x v="0"/>
    <x v="23"/>
    <x v="1"/>
    <x v="1"/>
    <x v="0"/>
    <x v="2"/>
    <x v="0"/>
    <x v="50"/>
    <x v="24"/>
    <x v="18"/>
    <x v="0"/>
    <x v="0"/>
    <x v="0"/>
    <x v="0"/>
    <x v="1"/>
  </r>
  <r>
    <x v="0"/>
    <x v="23"/>
    <x v="1"/>
    <x v="1"/>
    <x v="0"/>
    <x v="3"/>
    <x v="0"/>
    <x v="51"/>
    <x v="25"/>
    <x v="18"/>
    <x v="0"/>
    <x v="2"/>
    <x v="0"/>
    <x v="0"/>
    <x v="1"/>
  </r>
  <r>
    <x v="0"/>
    <x v="23"/>
    <x v="1"/>
    <x v="1"/>
    <x v="0"/>
    <x v="1"/>
    <x v="0"/>
    <x v="52"/>
    <x v="26"/>
    <x v="18"/>
    <x v="0"/>
    <x v="0"/>
    <x v="0"/>
    <x v="0"/>
    <x v="1"/>
  </r>
  <r>
    <x v="0"/>
    <x v="23"/>
    <x v="1"/>
    <x v="1"/>
    <x v="0"/>
    <x v="0"/>
    <x v="0"/>
    <x v="53"/>
    <x v="27"/>
    <x v="18"/>
    <x v="0"/>
    <x v="0"/>
    <x v="0"/>
    <x v="0"/>
    <x v="1"/>
  </r>
  <r>
    <x v="0"/>
    <x v="23"/>
    <x v="1"/>
    <x v="1"/>
    <x v="0"/>
    <x v="4"/>
    <x v="0"/>
    <x v="54"/>
    <x v="28"/>
    <x v="18"/>
    <x v="0"/>
    <x v="0"/>
    <x v="0"/>
    <x v="0"/>
    <x v="1"/>
  </r>
  <r>
    <x v="0"/>
    <x v="24"/>
    <x v="1"/>
    <x v="1"/>
    <x v="0"/>
    <x v="8"/>
    <x v="0"/>
    <x v="55"/>
    <x v="29"/>
    <x v="19"/>
    <x v="0"/>
    <x v="9"/>
    <x v="0"/>
    <x v="0"/>
    <x v="1"/>
  </r>
  <r>
    <x v="0"/>
    <x v="24"/>
    <x v="1"/>
    <x v="1"/>
    <x v="0"/>
    <x v="7"/>
    <x v="0"/>
    <x v="56"/>
    <x v="30"/>
    <x v="19"/>
    <x v="0"/>
    <x v="9"/>
    <x v="0"/>
    <x v="0"/>
    <x v="1"/>
  </r>
  <r>
    <x v="0"/>
    <x v="24"/>
    <x v="1"/>
    <x v="1"/>
    <x v="0"/>
    <x v="3"/>
    <x v="0"/>
    <x v="57"/>
    <x v="31"/>
    <x v="19"/>
    <x v="0"/>
    <x v="9"/>
    <x v="0"/>
    <x v="0"/>
    <x v="1"/>
  </r>
  <r>
    <x v="0"/>
    <x v="24"/>
    <x v="1"/>
    <x v="1"/>
    <x v="0"/>
    <x v="4"/>
    <x v="0"/>
    <x v="58"/>
    <x v="32"/>
    <x v="19"/>
    <x v="0"/>
    <x v="9"/>
    <x v="0"/>
    <x v="0"/>
    <x v="1"/>
  </r>
  <r>
    <x v="0"/>
    <x v="24"/>
    <x v="1"/>
    <x v="1"/>
    <x v="0"/>
    <x v="0"/>
    <x v="0"/>
    <x v="59"/>
    <x v="33"/>
    <x v="19"/>
    <x v="0"/>
    <x v="0"/>
    <x v="0"/>
    <x v="0"/>
    <x v="1"/>
  </r>
  <r>
    <x v="0"/>
    <x v="24"/>
    <x v="1"/>
    <x v="1"/>
    <x v="0"/>
    <x v="1"/>
    <x v="0"/>
    <x v="60"/>
    <x v="34"/>
    <x v="19"/>
    <x v="0"/>
    <x v="0"/>
    <x v="0"/>
    <x v="0"/>
    <x v="1"/>
  </r>
  <r>
    <x v="0"/>
    <x v="24"/>
    <x v="1"/>
    <x v="1"/>
    <x v="0"/>
    <x v="2"/>
    <x v="0"/>
    <x v="61"/>
    <x v="35"/>
    <x v="19"/>
    <x v="0"/>
    <x v="10"/>
    <x v="0"/>
    <x v="0"/>
    <x v="1"/>
  </r>
  <r>
    <x v="0"/>
    <x v="25"/>
    <x v="1"/>
    <x v="1"/>
    <x v="0"/>
    <x v="1"/>
    <x v="0"/>
    <x v="62"/>
    <x v="36"/>
    <x v="20"/>
    <x v="0"/>
    <x v="0"/>
    <x v="0"/>
    <x v="2"/>
    <x v="0"/>
  </r>
  <r>
    <x v="0"/>
    <x v="25"/>
    <x v="1"/>
    <x v="1"/>
    <x v="0"/>
    <x v="0"/>
    <x v="0"/>
    <x v="63"/>
    <x v="37"/>
    <x v="20"/>
    <x v="0"/>
    <x v="0"/>
    <x v="0"/>
    <x v="2"/>
    <x v="0"/>
  </r>
  <r>
    <x v="0"/>
    <x v="26"/>
    <x v="3"/>
    <x v="1"/>
    <x v="2"/>
    <x v="1"/>
    <x v="0"/>
    <x v="64"/>
    <x v="4"/>
    <x v="2"/>
    <x v="0"/>
    <x v="0"/>
    <x v="0"/>
    <x v="3"/>
    <x v="2"/>
  </r>
  <r>
    <x v="0"/>
    <x v="26"/>
    <x v="3"/>
    <x v="1"/>
    <x v="2"/>
    <x v="0"/>
    <x v="0"/>
    <x v="65"/>
    <x v="4"/>
    <x v="2"/>
    <x v="0"/>
    <x v="0"/>
    <x v="0"/>
    <x v="3"/>
    <x v="2"/>
  </r>
  <r>
    <x v="0"/>
    <x v="27"/>
    <x v="3"/>
    <x v="1"/>
    <x v="17"/>
    <x v="1"/>
    <x v="0"/>
    <x v="66"/>
    <x v="38"/>
    <x v="21"/>
    <x v="0"/>
    <x v="7"/>
    <x v="0"/>
    <x v="2"/>
    <x v="7"/>
  </r>
  <r>
    <x v="0"/>
    <x v="28"/>
    <x v="3"/>
    <x v="1"/>
    <x v="18"/>
    <x v="1"/>
    <x v="0"/>
    <x v="67"/>
    <x v="39"/>
    <x v="22"/>
    <x v="0"/>
    <x v="0"/>
    <x v="0"/>
    <x v="3"/>
    <x v="0"/>
  </r>
  <r>
    <x v="0"/>
    <x v="29"/>
    <x v="3"/>
    <x v="1"/>
    <x v="19"/>
    <x v="1"/>
    <x v="0"/>
    <x v="68"/>
    <x v="40"/>
    <x v="23"/>
    <x v="0"/>
    <x v="9"/>
    <x v="0"/>
    <x v="4"/>
    <x v="5"/>
  </r>
  <r>
    <x v="0"/>
    <x v="30"/>
    <x v="3"/>
    <x v="1"/>
    <x v="20"/>
    <x v="0"/>
    <x v="0"/>
    <x v="69"/>
    <x v="4"/>
    <x v="2"/>
    <x v="0"/>
    <x v="11"/>
    <x v="0"/>
    <x v="3"/>
    <x v="2"/>
  </r>
  <r>
    <x v="0"/>
    <x v="30"/>
    <x v="3"/>
    <x v="1"/>
    <x v="20"/>
    <x v="2"/>
    <x v="0"/>
    <x v="70"/>
    <x v="4"/>
    <x v="2"/>
    <x v="0"/>
    <x v="11"/>
    <x v="0"/>
    <x v="3"/>
    <x v="2"/>
  </r>
  <r>
    <x v="0"/>
    <x v="31"/>
    <x v="1"/>
    <x v="1"/>
    <x v="21"/>
    <x v="1"/>
    <x v="0"/>
    <x v="71"/>
    <x v="41"/>
    <x v="24"/>
    <x v="0"/>
    <x v="12"/>
    <x v="0"/>
    <x v="4"/>
    <x v="5"/>
  </r>
  <r>
    <x v="0"/>
    <x v="32"/>
    <x v="4"/>
    <x v="2"/>
    <x v="22"/>
    <x v="1"/>
    <x v="0"/>
    <x v="72"/>
    <x v="42"/>
    <x v="25"/>
    <x v="0"/>
    <x v="0"/>
    <x v="0"/>
    <x v="4"/>
    <x v="7"/>
  </r>
  <r>
    <x v="0"/>
    <x v="33"/>
    <x v="4"/>
    <x v="2"/>
    <x v="23"/>
    <x v="0"/>
    <x v="0"/>
    <x v="73"/>
    <x v="43"/>
    <x v="26"/>
    <x v="0"/>
    <x v="0"/>
    <x v="0"/>
    <x v="2"/>
    <x v="7"/>
  </r>
  <r>
    <x v="0"/>
    <x v="33"/>
    <x v="4"/>
    <x v="2"/>
    <x v="23"/>
    <x v="1"/>
    <x v="0"/>
    <x v="74"/>
    <x v="44"/>
    <x v="26"/>
    <x v="0"/>
    <x v="3"/>
    <x v="0"/>
    <x v="2"/>
    <x v="7"/>
  </r>
  <r>
    <x v="0"/>
    <x v="33"/>
    <x v="4"/>
    <x v="2"/>
    <x v="23"/>
    <x v="2"/>
    <x v="0"/>
    <x v="75"/>
    <x v="45"/>
    <x v="26"/>
    <x v="0"/>
    <x v="0"/>
    <x v="0"/>
    <x v="2"/>
    <x v="7"/>
  </r>
  <r>
    <x v="0"/>
    <x v="34"/>
    <x v="4"/>
    <x v="2"/>
    <x v="24"/>
    <x v="1"/>
    <x v="0"/>
    <x v="76"/>
    <x v="46"/>
    <x v="27"/>
    <x v="0"/>
    <x v="11"/>
    <x v="0"/>
    <x v="0"/>
    <x v="3"/>
  </r>
  <r>
    <x v="0"/>
    <x v="35"/>
    <x v="4"/>
    <x v="2"/>
    <x v="16"/>
    <x v="0"/>
    <x v="0"/>
    <x v="77"/>
    <x v="47"/>
    <x v="28"/>
    <x v="0"/>
    <x v="7"/>
    <x v="0"/>
    <x v="0"/>
    <x v="0"/>
  </r>
  <r>
    <x v="0"/>
    <x v="35"/>
    <x v="4"/>
    <x v="2"/>
    <x v="16"/>
    <x v="1"/>
    <x v="0"/>
    <x v="78"/>
    <x v="48"/>
    <x v="28"/>
    <x v="0"/>
    <x v="7"/>
    <x v="0"/>
    <x v="0"/>
    <x v="0"/>
  </r>
  <r>
    <x v="0"/>
    <x v="36"/>
    <x v="4"/>
    <x v="2"/>
    <x v="16"/>
    <x v="1"/>
    <x v="0"/>
    <x v="79"/>
    <x v="49"/>
    <x v="29"/>
    <x v="0"/>
    <x v="7"/>
    <x v="0"/>
    <x v="11"/>
    <x v="0"/>
  </r>
  <r>
    <x v="0"/>
    <x v="36"/>
    <x v="4"/>
    <x v="2"/>
    <x v="16"/>
    <x v="0"/>
    <x v="0"/>
    <x v="80"/>
    <x v="50"/>
    <x v="29"/>
    <x v="0"/>
    <x v="7"/>
    <x v="0"/>
    <x v="11"/>
    <x v="0"/>
  </r>
  <r>
    <x v="0"/>
    <x v="36"/>
    <x v="4"/>
    <x v="2"/>
    <x v="16"/>
    <x v="2"/>
    <x v="0"/>
    <x v="81"/>
    <x v="51"/>
    <x v="29"/>
    <x v="0"/>
    <x v="7"/>
    <x v="0"/>
    <x v="11"/>
    <x v="0"/>
  </r>
  <r>
    <x v="0"/>
    <x v="37"/>
    <x v="4"/>
    <x v="2"/>
    <x v="25"/>
    <x v="1"/>
    <x v="0"/>
    <x v="82"/>
    <x v="52"/>
    <x v="30"/>
    <x v="0"/>
    <x v="7"/>
    <x v="0"/>
    <x v="11"/>
    <x v="4"/>
  </r>
  <r>
    <x v="0"/>
    <x v="38"/>
    <x v="4"/>
    <x v="2"/>
    <x v="5"/>
    <x v="1"/>
    <x v="0"/>
    <x v="83"/>
    <x v="53"/>
    <x v="31"/>
    <x v="0"/>
    <x v="0"/>
    <x v="0"/>
    <x v="3"/>
    <x v="0"/>
  </r>
  <r>
    <x v="0"/>
    <x v="38"/>
    <x v="4"/>
    <x v="2"/>
    <x v="5"/>
    <x v="0"/>
    <x v="0"/>
    <x v="84"/>
    <x v="54"/>
    <x v="31"/>
    <x v="0"/>
    <x v="0"/>
    <x v="0"/>
    <x v="3"/>
    <x v="0"/>
  </r>
  <r>
    <x v="0"/>
    <x v="39"/>
    <x v="4"/>
    <x v="2"/>
    <x v="26"/>
    <x v="1"/>
    <x v="0"/>
    <x v="85"/>
    <x v="4"/>
    <x v="2"/>
    <x v="0"/>
    <x v="1"/>
    <x v="0"/>
    <x v="12"/>
    <x v="2"/>
  </r>
  <r>
    <x v="0"/>
    <x v="40"/>
    <x v="4"/>
    <x v="2"/>
    <x v="27"/>
    <x v="1"/>
    <x v="0"/>
    <x v="86"/>
    <x v="55"/>
    <x v="32"/>
    <x v="0"/>
    <x v="0"/>
    <x v="0"/>
    <x v="3"/>
    <x v="0"/>
  </r>
  <r>
    <x v="0"/>
    <x v="41"/>
    <x v="4"/>
    <x v="2"/>
    <x v="28"/>
    <x v="0"/>
    <x v="0"/>
    <x v="87"/>
    <x v="56"/>
    <x v="33"/>
    <x v="0"/>
    <x v="11"/>
    <x v="0"/>
    <x v="0"/>
    <x v="3"/>
  </r>
  <r>
    <x v="0"/>
    <x v="41"/>
    <x v="4"/>
    <x v="2"/>
    <x v="28"/>
    <x v="1"/>
    <x v="0"/>
    <x v="88"/>
    <x v="57"/>
    <x v="34"/>
    <x v="0"/>
    <x v="11"/>
    <x v="0"/>
    <x v="0"/>
    <x v="3"/>
  </r>
  <r>
    <x v="0"/>
    <x v="41"/>
    <x v="4"/>
    <x v="2"/>
    <x v="28"/>
    <x v="1"/>
    <x v="0"/>
    <x v="88"/>
    <x v="58"/>
    <x v="35"/>
    <x v="0"/>
    <x v="11"/>
    <x v="0"/>
    <x v="0"/>
    <x v="3"/>
  </r>
  <r>
    <x v="0"/>
    <x v="41"/>
    <x v="4"/>
    <x v="2"/>
    <x v="28"/>
    <x v="1"/>
    <x v="0"/>
    <x v="88"/>
    <x v="59"/>
    <x v="36"/>
    <x v="0"/>
    <x v="11"/>
    <x v="0"/>
    <x v="0"/>
    <x v="5"/>
  </r>
  <r>
    <x v="0"/>
    <x v="41"/>
    <x v="4"/>
    <x v="2"/>
    <x v="28"/>
    <x v="1"/>
    <x v="0"/>
    <x v="88"/>
    <x v="60"/>
    <x v="33"/>
    <x v="0"/>
    <x v="11"/>
    <x v="0"/>
    <x v="0"/>
    <x v="3"/>
  </r>
  <r>
    <x v="0"/>
    <x v="42"/>
    <x v="4"/>
    <x v="2"/>
    <x v="28"/>
    <x v="1"/>
    <x v="0"/>
    <x v="89"/>
    <x v="61"/>
    <x v="37"/>
    <x v="0"/>
    <x v="11"/>
    <x v="0"/>
    <x v="0"/>
    <x v="3"/>
  </r>
  <r>
    <x v="0"/>
    <x v="42"/>
    <x v="4"/>
    <x v="2"/>
    <x v="28"/>
    <x v="1"/>
    <x v="0"/>
    <x v="89"/>
    <x v="62"/>
    <x v="38"/>
    <x v="0"/>
    <x v="11"/>
    <x v="0"/>
    <x v="0"/>
    <x v="3"/>
  </r>
  <r>
    <x v="0"/>
    <x v="42"/>
    <x v="4"/>
    <x v="2"/>
    <x v="28"/>
    <x v="1"/>
    <x v="0"/>
    <x v="89"/>
    <x v="63"/>
    <x v="39"/>
    <x v="0"/>
    <x v="11"/>
    <x v="0"/>
    <x v="0"/>
    <x v="3"/>
  </r>
  <r>
    <x v="0"/>
    <x v="42"/>
    <x v="4"/>
    <x v="2"/>
    <x v="28"/>
    <x v="1"/>
    <x v="0"/>
    <x v="89"/>
    <x v="64"/>
    <x v="40"/>
    <x v="0"/>
    <x v="11"/>
    <x v="0"/>
    <x v="0"/>
    <x v="3"/>
  </r>
  <r>
    <x v="0"/>
    <x v="42"/>
    <x v="4"/>
    <x v="2"/>
    <x v="28"/>
    <x v="1"/>
    <x v="0"/>
    <x v="89"/>
    <x v="65"/>
    <x v="41"/>
    <x v="0"/>
    <x v="11"/>
    <x v="0"/>
    <x v="0"/>
    <x v="3"/>
  </r>
  <r>
    <x v="0"/>
    <x v="43"/>
    <x v="4"/>
    <x v="2"/>
    <x v="29"/>
    <x v="1"/>
    <x v="0"/>
    <x v="90"/>
    <x v="66"/>
    <x v="42"/>
    <x v="0"/>
    <x v="11"/>
    <x v="0"/>
    <x v="0"/>
    <x v="0"/>
  </r>
  <r>
    <x v="0"/>
    <x v="43"/>
    <x v="4"/>
    <x v="2"/>
    <x v="29"/>
    <x v="1"/>
    <x v="0"/>
    <x v="90"/>
    <x v="67"/>
    <x v="43"/>
    <x v="0"/>
    <x v="11"/>
    <x v="0"/>
    <x v="0"/>
    <x v="0"/>
  </r>
  <r>
    <x v="0"/>
    <x v="44"/>
    <x v="4"/>
    <x v="2"/>
    <x v="16"/>
    <x v="2"/>
    <x v="0"/>
    <x v="91"/>
    <x v="68"/>
    <x v="44"/>
    <x v="0"/>
    <x v="7"/>
    <x v="0"/>
    <x v="1"/>
    <x v="0"/>
  </r>
  <r>
    <x v="0"/>
    <x v="45"/>
    <x v="4"/>
    <x v="2"/>
    <x v="16"/>
    <x v="1"/>
    <x v="0"/>
    <x v="92"/>
    <x v="4"/>
    <x v="2"/>
    <x v="0"/>
    <x v="7"/>
    <x v="0"/>
    <x v="0"/>
    <x v="2"/>
  </r>
  <r>
    <x v="0"/>
    <x v="46"/>
    <x v="4"/>
    <x v="2"/>
    <x v="30"/>
    <x v="0"/>
    <x v="0"/>
    <x v="93"/>
    <x v="69"/>
    <x v="45"/>
    <x v="0"/>
    <x v="0"/>
    <x v="0"/>
    <x v="13"/>
    <x v="1"/>
  </r>
  <r>
    <x v="0"/>
    <x v="46"/>
    <x v="4"/>
    <x v="2"/>
    <x v="30"/>
    <x v="1"/>
    <x v="0"/>
    <x v="94"/>
    <x v="70"/>
    <x v="45"/>
    <x v="0"/>
    <x v="0"/>
    <x v="0"/>
    <x v="13"/>
    <x v="1"/>
  </r>
  <r>
    <x v="0"/>
    <x v="47"/>
    <x v="4"/>
    <x v="2"/>
    <x v="30"/>
    <x v="0"/>
    <x v="0"/>
    <x v="95"/>
    <x v="71"/>
    <x v="46"/>
    <x v="0"/>
    <x v="13"/>
    <x v="0"/>
    <x v="0"/>
    <x v="1"/>
  </r>
  <r>
    <x v="0"/>
    <x v="47"/>
    <x v="4"/>
    <x v="2"/>
    <x v="30"/>
    <x v="1"/>
    <x v="0"/>
    <x v="96"/>
    <x v="72"/>
    <x v="46"/>
    <x v="0"/>
    <x v="13"/>
    <x v="0"/>
    <x v="0"/>
    <x v="1"/>
  </r>
  <r>
    <x v="0"/>
    <x v="48"/>
    <x v="4"/>
    <x v="2"/>
    <x v="30"/>
    <x v="1"/>
    <x v="0"/>
    <x v="97"/>
    <x v="73"/>
    <x v="47"/>
    <x v="0"/>
    <x v="0"/>
    <x v="0"/>
    <x v="1"/>
    <x v="1"/>
  </r>
  <r>
    <x v="0"/>
    <x v="49"/>
    <x v="4"/>
    <x v="2"/>
    <x v="13"/>
    <x v="0"/>
    <x v="0"/>
    <x v="98"/>
    <x v="74"/>
    <x v="48"/>
    <x v="0"/>
    <x v="0"/>
    <x v="0"/>
    <x v="11"/>
    <x v="7"/>
  </r>
  <r>
    <x v="0"/>
    <x v="49"/>
    <x v="4"/>
    <x v="2"/>
    <x v="13"/>
    <x v="1"/>
    <x v="0"/>
    <x v="99"/>
    <x v="75"/>
    <x v="48"/>
    <x v="0"/>
    <x v="0"/>
    <x v="0"/>
    <x v="11"/>
    <x v="7"/>
  </r>
  <r>
    <x v="0"/>
    <x v="50"/>
    <x v="4"/>
    <x v="2"/>
    <x v="31"/>
    <x v="1"/>
    <x v="0"/>
    <x v="100"/>
    <x v="76"/>
    <x v="49"/>
    <x v="3"/>
    <x v="14"/>
    <x v="1"/>
    <x v="11"/>
    <x v="3"/>
  </r>
  <r>
    <x v="0"/>
    <x v="51"/>
    <x v="4"/>
    <x v="2"/>
    <x v="32"/>
    <x v="0"/>
    <x v="0"/>
    <x v="101"/>
    <x v="4"/>
    <x v="2"/>
    <x v="3"/>
    <x v="12"/>
    <x v="0"/>
    <x v="8"/>
    <x v="2"/>
  </r>
  <r>
    <x v="0"/>
    <x v="51"/>
    <x v="4"/>
    <x v="2"/>
    <x v="32"/>
    <x v="4"/>
    <x v="0"/>
    <x v="101"/>
    <x v="4"/>
    <x v="2"/>
    <x v="3"/>
    <x v="12"/>
    <x v="0"/>
    <x v="8"/>
    <x v="2"/>
  </r>
  <r>
    <x v="0"/>
    <x v="51"/>
    <x v="4"/>
    <x v="2"/>
    <x v="32"/>
    <x v="2"/>
    <x v="0"/>
    <x v="101"/>
    <x v="4"/>
    <x v="2"/>
    <x v="3"/>
    <x v="12"/>
    <x v="0"/>
    <x v="8"/>
    <x v="2"/>
  </r>
  <r>
    <x v="0"/>
    <x v="51"/>
    <x v="4"/>
    <x v="2"/>
    <x v="32"/>
    <x v="1"/>
    <x v="0"/>
    <x v="102"/>
    <x v="4"/>
    <x v="2"/>
    <x v="3"/>
    <x v="12"/>
    <x v="0"/>
    <x v="8"/>
    <x v="2"/>
  </r>
  <r>
    <x v="0"/>
    <x v="52"/>
    <x v="4"/>
    <x v="2"/>
    <x v="17"/>
    <x v="2"/>
    <x v="0"/>
    <x v="103"/>
    <x v="77"/>
    <x v="50"/>
    <x v="3"/>
    <x v="7"/>
    <x v="0"/>
    <x v="11"/>
    <x v="4"/>
  </r>
  <r>
    <x v="0"/>
    <x v="52"/>
    <x v="4"/>
    <x v="2"/>
    <x v="17"/>
    <x v="0"/>
    <x v="0"/>
    <x v="104"/>
    <x v="78"/>
    <x v="50"/>
    <x v="3"/>
    <x v="7"/>
    <x v="0"/>
    <x v="11"/>
    <x v="4"/>
  </r>
  <r>
    <x v="0"/>
    <x v="52"/>
    <x v="4"/>
    <x v="2"/>
    <x v="17"/>
    <x v="1"/>
    <x v="0"/>
    <x v="105"/>
    <x v="79"/>
    <x v="50"/>
    <x v="3"/>
    <x v="7"/>
    <x v="0"/>
    <x v="11"/>
    <x v="4"/>
  </r>
  <r>
    <x v="0"/>
    <x v="52"/>
    <x v="4"/>
    <x v="2"/>
    <x v="17"/>
    <x v="4"/>
    <x v="0"/>
    <x v="106"/>
    <x v="80"/>
    <x v="50"/>
    <x v="3"/>
    <x v="7"/>
    <x v="0"/>
    <x v="11"/>
    <x v="4"/>
  </r>
  <r>
    <x v="0"/>
    <x v="53"/>
    <x v="5"/>
    <x v="3"/>
    <x v="33"/>
    <x v="1"/>
    <x v="0"/>
    <x v="107"/>
    <x v="81"/>
    <x v="51"/>
    <x v="3"/>
    <x v="15"/>
    <x v="0"/>
    <x v="12"/>
    <x v="6"/>
  </r>
  <r>
    <x v="0"/>
    <x v="53"/>
    <x v="5"/>
    <x v="3"/>
    <x v="33"/>
    <x v="1"/>
    <x v="0"/>
    <x v="107"/>
    <x v="81"/>
    <x v="52"/>
    <x v="3"/>
    <x v="15"/>
    <x v="0"/>
    <x v="12"/>
    <x v="6"/>
  </r>
  <r>
    <x v="0"/>
    <x v="54"/>
    <x v="5"/>
    <x v="3"/>
    <x v="11"/>
    <x v="1"/>
    <x v="0"/>
    <x v="108"/>
    <x v="4"/>
    <x v="2"/>
    <x v="1"/>
    <x v="9"/>
    <x v="0"/>
    <x v="10"/>
    <x v="2"/>
  </r>
  <r>
    <x v="0"/>
    <x v="55"/>
    <x v="5"/>
    <x v="3"/>
    <x v="34"/>
    <x v="3"/>
    <x v="0"/>
    <x v="109"/>
    <x v="4"/>
    <x v="2"/>
    <x v="1"/>
    <x v="2"/>
    <x v="0"/>
    <x v="5"/>
    <x v="2"/>
  </r>
  <r>
    <x v="0"/>
    <x v="55"/>
    <x v="5"/>
    <x v="3"/>
    <x v="34"/>
    <x v="4"/>
    <x v="0"/>
    <x v="110"/>
    <x v="4"/>
    <x v="2"/>
    <x v="1"/>
    <x v="2"/>
    <x v="0"/>
    <x v="5"/>
    <x v="2"/>
  </r>
  <r>
    <x v="0"/>
    <x v="55"/>
    <x v="5"/>
    <x v="3"/>
    <x v="34"/>
    <x v="1"/>
    <x v="0"/>
    <x v="111"/>
    <x v="4"/>
    <x v="2"/>
    <x v="1"/>
    <x v="2"/>
    <x v="0"/>
    <x v="5"/>
    <x v="2"/>
  </r>
  <r>
    <x v="0"/>
    <x v="55"/>
    <x v="5"/>
    <x v="3"/>
    <x v="34"/>
    <x v="0"/>
    <x v="0"/>
    <x v="111"/>
    <x v="4"/>
    <x v="2"/>
    <x v="1"/>
    <x v="2"/>
    <x v="0"/>
    <x v="5"/>
    <x v="2"/>
  </r>
  <r>
    <x v="0"/>
    <x v="55"/>
    <x v="5"/>
    <x v="3"/>
    <x v="34"/>
    <x v="2"/>
    <x v="0"/>
    <x v="112"/>
    <x v="4"/>
    <x v="2"/>
    <x v="1"/>
    <x v="2"/>
    <x v="0"/>
    <x v="5"/>
    <x v="2"/>
  </r>
  <r>
    <x v="0"/>
    <x v="56"/>
    <x v="6"/>
    <x v="2"/>
    <x v="12"/>
    <x v="3"/>
    <x v="0"/>
    <x v="113"/>
    <x v="82"/>
    <x v="53"/>
    <x v="1"/>
    <x v="12"/>
    <x v="0"/>
    <x v="4"/>
    <x v="7"/>
  </r>
  <r>
    <x v="0"/>
    <x v="56"/>
    <x v="6"/>
    <x v="2"/>
    <x v="12"/>
    <x v="4"/>
    <x v="0"/>
    <x v="113"/>
    <x v="82"/>
    <x v="53"/>
    <x v="1"/>
    <x v="12"/>
    <x v="0"/>
    <x v="4"/>
    <x v="7"/>
  </r>
  <r>
    <x v="0"/>
    <x v="56"/>
    <x v="6"/>
    <x v="2"/>
    <x v="12"/>
    <x v="7"/>
    <x v="0"/>
    <x v="113"/>
    <x v="82"/>
    <x v="53"/>
    <x v="1"/>
    <x v="12"/>
    <x v="0"/>
    <x v="4"/>
    <x v="7"/>
  </r>
  <r>
    <x v="0"/>
    <x v="56"/>
    <x v="6"/>
    <x v="2"/>
    <x v="12"/>
    <x v="1"/>
    <x v="0"/>
    <x v="114"/>
    <x v="83"/>
    <x v="53"/>
    <x v="1"/>
    <x v="12"/>
    <x v="0"/>
    <x v="4"/>
    <x v="7"/>
  </r>
  <r>
    <x v="0"/>
    <x v="56"/>
    <x v="6"/>
    <x v="2"/>
    <x v="12"/>
    <x v="2"/>
    <x v="0"/>
    <x v="115"/>
    <x v="84"/>
    <x v="53"/>
    <x v="1"/>
    <x v="12"/>
    <x v="0"/>
    <x v="4"/>
    <x v="7"/>
  </r>
  <r>
    <x v="0"/>
    <x v="56"/>
    <x v="6"/>
    <x v="2"/>
    <x v="12"/>
    <x v="0"/>
    <x v="0"/>
    <x v="116"/>
    <x v="85"/>
    <x v="53"/>
    <x v="1"/>
    <x v="12"/>
    <x v="0"/>
    <x v="4"/>
    <x v="7"/>
  </r>
  <r>
    <x v="0"/>
    <x v="57"/>
    <x v="5"/>
    <x v="3"/>
    <x v="35"/>
    <x v="1"/>
    <x v="0"/>
    <x v="117"/>
    <x v="4"/>
    <x v="2"/>
    <x v="1"/>
    <x v="7"/>
    <x v="0"/>
    <x v="11"/>
    <x v="2"/>
  </r>
  <r>
    <x v="0"/>
    <x v="58"/>
    <x v="5"/>
    <x v="3"/>
    <x v="36"/>
    <x v="1"/>
    <x v="0"/>
    <x v="118"/>
    <x v="86"/>
    <x v="54"/>
    <x v="2"/>
    <x v="16"/>
    <x v="3"/>
    <x v="3"/>
    <x v="3"/>
  </r>
  <r>
    <x v="0"/>
    <x v="59"/>
    <x v="5"/>
    <x v="3"/>
    <x v="37"/>
    <x v="0"/>
    <x v="0"/>
    <x v="119"/>
    <x v="4"/>
    <x v="2"/>
    <x v="3"/>
    <x v="17"/>
    <x v="1"/>
    <x v="3"/>
    <x v="2"/>
  </r>
  <r>
    <x v="0"/>
    <x v="59"/>
    <x v="5"/>
    <x v="3"/>
    <x v="37"/>
    <x v="4"/>
    <x v="0"/>
    <x v="120"/>
    <x v="4"/>
    <x v="2"/>
    <x v="3"/>
    <x v="17"/>
    <x v="1"/>
    <x v="3"/>
    <x v="2"/>
  </r>
  <r>
    <x v="0"/>
    <x v="59"/>
    <x v="5"/>
    <x v="3"/>
    <x v="37"/>
    <x v="2"/>
    <x v="0"/>
    <x v="121"/>
    <x v="4"/>
    <x v="2"/>
    <x v="3"/>
    <x v="17"/>
    <x v="1"/>
    <x v="3"/>
    <x v="2"/>
  </r>
  <r>
    <x v="0"/>
    <x v="59"/>
    <x v="5"/>
    <x v="3"/>
    <x v="37"/>
    <x v="1"/>
    <x v="0"/>
    <x v="122"/>
    <x v="4"/>
    <x v="2"/>
    <x v="3"/>
    <x v="17"/>
    <x v="1"/>
    <x v="3"/>
    <x v="2"/>
  </r>
  <r>
    <x v="0"/>
    <x v="60"/>
    <x v="5"/>
    <x v="3"/>
    <x v="16"/>
    <x v="1"/>
    <x v="0"/>
    <x v="123"/>
    <x v="4"/>
    <x v="2"/>
    <x v="1"/>
    <x v="7"/>
    <x v="0"/>
    <x v="6"/>
    <x v="2"/>
  </r>
  <r>
    <x v="0"/>
    <x v="61"/>
    <x v="5"/>
    <x v="3"/>
    <x v="16"/>
    <x v="1"/>
    <x v="0"/>
    <x v="124"/>
    <x v="4"/>
    <x v="2"/>
    <x v="1"/>
    <x v="7"/>
    <x v="0"/>
    <x v="0"/>
    <x v="2"/>
  </r>
  <r>
    <x v="0"/>
    <x v="62"/>
    <x v="5"/>
    <x v="3"/>
    <x v="21"/>
    <x v="0"/>
    <x v="0"/>
    <x v="125"/>
    <x v="87"/>
    <x v="55"/>
    <x v="1"/>
    <x v="12"/>
    <x v="0"/>
    <x v="12"/>
    <x v="5"/>
  </r>
  <r>
    <x v="0"/>
    <x v="62"/>
    <x v="5"/>
    <x v="3"/>
    <x v="21"/>
    <x v="1"/>
    <x v="0"/>
    <x v="126"/>
    <x v="88"/>
    <x v="55"/>
    <x v="1"/>
    <x v="12"/>
    <x v="0"/>
    <x v="12"/>
    <x v="5"/>
  </r>
  <r>
    <x v="0"/>
    <x v="62"/>
    <x v="5"/>
    <x v="3"/>
    <x v="21"/>
    <x v="2"/>
    <x v="0"/>
    <x v="127"/>
    <x v="89"/>
    <x v="55"/>
    <x v="1"/>
    <x v="12"/>
    <x v="0"/>
    <x v="12"/>
    <x v="5"/>
  </r>
  <r>
    <x v="0"/>
    <x v="62"/>
    <x v="5"/>
    <x v="3"/>
    <x v="21"/>
    <x v="4"/>
    <x v="0"/>
    <x v="128"/>
    <x v="90"/>
    <x v="55"/>
    <x v="1"/>
    <x v="12"/>
    <x v="0"/>
    <x v="12"/>
    <x v="5"/>
  </r>
  <r>
    <x v="0"/>
    <x v="63"/>
    <x v="5"/>
    <x v="3"/>
    <x v="25"/>
    <x v="7"/>
    <x v="0"/>
    <x v="129"/>
    <x v="91"/>
    <x v="56"/>
    <x v="1"/>
    <x v="7"/>
    <x v="0"/>
    <x v="6"/>
    <x v="4"/>
  </r>
  <r>
    <x v="0"/>
    <x v="63"/>
    <x v="5"/>
    <x v="3"/>
    <x v="25"/>
    <x v="9"/>
    <x v="0"/>
    <x v="130"/>
    <x v="92"/>
    <x v="56"/>
    <x v="1"/>
    <x v="7"/>
    <x v="0"/>
    <x v="6"/>
    <x v="4"/>
  </r>
  <r>
    <x v="0"/>
    <x v="63"/>
    <x v="5"/>
    <x v="3"/>
    <x v="25"/>
    <x v="8"/>
    <x v="0"/>
    <x v="131"/>
    <x v="93"/>
    <x v="56"/>
    <x v="1"/>
    <x v="7"/>
    <x v="0"/>
    <x v="6"/>
    <x v="4"/>
  </r>
  <r>
    <x v="0"/>
    <x v="63"/>
    <x v="5"/>
    <x v="3"/>
    <x v="25"/>
    <x v="3"/>
    <x v="0"/>
    <x v="132"/>
    <x v="94"/>
    <x v="56"/>
    <x v="1"/>
    <x v="7"/>
    <x v="0"/>
    <x v="6"/>
    <x v="4"/>
  </r>
  <r>
    <x v="0"/>
    <x v="63"/>
    <x v="5"/>
    <x v="3"/>
    <x v="25"/>
    <x v="4"/>
    <x v="0"/>
    <x v="133"/>
    <x v="95"/>
    <x v="56"/>
    <x v="1"/>
    <x v="7"/>
    <x v="0"/>
    <x v="6"/>
    <x v="4"/>
  </r>
  <r>
    <x v="0"/>
    <x v="63"/>
    <x v="5"/>
    <x v="3"/>
    <x v="25"/>
    <x v="13"/>
    <x v="0"/>
    <x v="134"/>
    <x v="96"/>
    <x v="56"/>
    <x v="1"/>
    <x v="7"/>
    <x v="0"/>
    <x v="6"/>
    <x v="4"/>
  </r>
  <r>
    <x v="0"/>
    <x v="63"/>
    <x v="5"/>
    <x v="3"/>
    <x v="25"/>
    <x v="10"/>
    <x v="0"/>
    <x v="135"/>
    <x v="97"/>
    <x v="56"/>
    <x v="1"/>
    <x v="7"/>
    <x v="0"/>
    <x v="6"/>
    <x v="4"/>
  </r>
  <r>
    <x v="0"/>
    <x v="63"/>
    <x v="5"/>
    <x v="3"/>
    <x v="25"/>
    <x v="2"/>
    <x v="0"/>
    <x v="136"/>
    <x v="98"/>
    <x v="56"/>
    <x v="1"/>
    <x v="7"/>
    <x v="0"/>
    <x v="6"/>
    <x v="4"/>
  </r>
  <r>
    <x v="0"/>
    <x v="63"/>
    <x v="5"/>
    <x v="3"/>
    <x v="25"/>
    <x v="11"/>
    <x v="0"/>
    <x v="137"/>
    <x v="99"/>
    <x v="56"/>
    <x v="1"/>
    <x v="7"/>
    <x v="0"/>
    <x v="6"/>
    <x v="4"/>
  </r>
  <r>
    <x v="0"/>
    <x v="63"/>
    <x v="5"/>
    <x v="3"/>
    <x v="25"/>
    <x v="12"/>
    <x v="0"/>
    <x v="138"/>
    <x v="100"/>
    <x v="56"/>
    <x v="1"/>
    <x v="7"/>
    <x v="0"/>
    <x v="6"/>
    <x v="4"/>
  </r>
  <r>
    <x v="0"/>
    <x v="64"/>
    <x v="5"/>
    <x v="3"/>
    <x v="38"/>
    <x v="1"/>
    <x v="0"/>
    <x v="139"/>
    <x v="101"/>
    <x v="57"/>
    <x v="1"/>
    <x v="0"/>
    <x v="0"/>
    <x v="11"/>
    <x v="5"/>
  </r>
  <r>
    <x v="0"/>
    <x v="64"/>
    <x v="5"/>
    <x v="3"/>
    <x v="38"/>
    <x v="1"/>
    <x v="0"/>
    <x v="139"/>
    <x v="101"/>
    <x v="58"/>
    <x v="1"/>
    <x v="0"/>
    <x v="0"/>
    <x v="11"/>
    <x v="5"/>
  </r>
  <r>
    <x v="0"/>
    <x v="64"/>
    <x v="5"/>
    <x v="3"/>
    <x v="38"/>
    <x v="1"/>
    <x v="0"/>
    <x v="139"/>
    <x v="101"/>
    <x v="59"/>
    <x v="1"/>
    <x v="0"/>
    <x v="0"/>
    <x v="11"/>
    <x v="5"/>
  </r>
  <r>
    <x v="0"/>
    <x v="64"/>
    <x v="5"/>
    <x v="3"/>
    <x v="38"/>
    <x v="0"/>
    <x v="0"/>
    <x v="140"/>
    <x v="102"/>
    <x v="60"/>
    <x v="1"/>
    <x v="0"/>
    <x v="0"/>
    <x v="11"/>
    <x v="5"/>
  </r>
  <r>
    <x v="0"/>
    <x v="64"/>
    <x v="5"/>
    <x v="3"/>
    <x v="38"/>
    <x v="0"/>
    <x v="0"/>
    <x v="140"/>
    <x v="102"/>
    <x v="61"/>
    <x v="1"/>
    <x v="0"/>
    <x v="0"/>
    <x v="11"/>
    <x v="5"/>
  </r>
  <r>
    <x v="0"/>
    <x v="64"/>
    <x v="5"/>
    <x v="3"/>
    <x v="38"/>
    <x v="0"/>
    <x v="0"/>
    <x v="140"/>
    <x v="102"/>
    <x v="62"/>
    <x v="1"/>
    <x v="0"/>
    <x v="0"/>
    <x v="11"/>
    <x v="5"/>
  </r>
  <r>
    <x v="0"/>
    <x v="64"/>
    <x v="5"/>
    <x v="3"/>
    <x v="38"/>
    <x v="0"/>
    <x v="0"/>
    <x v="140"/>
    <x v="102"/>
    <x v="63"/>
    <x v="1"/>
    <x v="0"/>
    <x v="0"/>
    <x v="11"/>
    <x v="5"/>
  </r>
  <r>
    <x v="0"/>
    <x v="64"/>
    <x v="5"/>
    <x v="3"/>
    <x v="38"/>
    <x v="0"/>
    <x v="0"/>
    <x v="140"/>
    <x v="102"/>
    <x v="64"/>
    <x v="1"/>
    <x v="0"/>
    <x v="0"/>
    <x v="11"/>
    <x v="5"/>
  </r>
  <r>
    <x v="0"/>
    <x v="64"/>
    <x v="5"/>
    <x v="3"/>
    <x v="38"/>
    <x v="0"/>
    <x v="0"/>
    <x v="140"/>
    <x v="102"/>
    <x v="65"/>
    <x v="1"/>
    <x v="0"/>
    <x v="0"/>
    <x v="11"/>
    <x v="5"/>
  </r>
  <r>
    <x v="0"/>
    <x v="64"/>
    <x v="5"/>
    <x v="3"/>
    <x v="38"/>
    <x v="0"/>
    <x v="0"/>
    <x v="140"/>
    <x v="102"/>
    <x v="66"/>
    <x v="1"/>
    <x v="0"/>
    <x v="0"/>
    <x v="11"/>
    <x v="5"/>
  </r>
  <r>
    <x v="0"/>
    <x v="64"/>
    <x v="5"/>
    <x v="3"/>
    <x v="38"/>
    <x v="0"/>
    <x v="0"/>
    <x v="140"/>
    <x v="102"/>
    <x v="67"/>
    <x v="1"/>
    <x v="0"/>
    <x v="0"/>
    <x v="11"/>
    <x v="5"/>
  </r>
  <r>
    <x v="0"/>
    <x v="65"/>
    <x v="5"/>
    <x v="3"/>
    <x v="39"/>
    <x v="1"/>
    <x v="0"/>
    <x v="141"/>
    <x v="4"/>
    <x v="2"/>
    <x v="1"/>
    <x v="7"/>
    <x v="0"/>
    <x v="11"/>
    <x v="2"/>
  </r>
  <r>
    <x v="0"/>
    <x v="65"/>
    <x v="5"/>
    <x v="3"/>
    <x v="39"/>
    <x v="0"/>
    <x v="0"/>
    <x v="142"/>
    <x v="4"/>
    <x v="2"/>
    <x v="1"/>
    <x v="7"/>
    <x v="0"/>
    <x v="11"/>
    <x v="2"/>
  </r>
  <r>
    <x v="0"/>
    <x v="65"/>
    <x v="5"/>
    <x v="3"/>
    <x v="39"/>
    <x v="3"/>
    <x v="0"/>
    <x v="143"/>
    <x v="4"/>
    <x v="2"/>
    <x v="1"/>
    <x v="7"/>
    <x v="0"/>
    <x v="11"/>
    <x v="2"/>
  </r>
  <r>
    <x v="0"/>
    <x v="65"/>
    <x v="5"/>
    <x v="3"/>
    <x v="39"/>
    <x v="2"/>
    <x v="0"/>
    <x v="144"/>
    <x v="4"/>
    <x v="2"/>
    <x v="1"/>
    <x v="7"/>
    <x v="0"/>
    <x v="11"/>
    <x v="2"/>
  </r>
  <r>
    <x v="0"/>
    <x v="65"/>
    <x v="5"/>
    <x v="3"/>
    <x v="39"/>
    <x v="4"/>
    <x v="0"/>
    <x v="145"/>
    <x v="4"/>
    <x v="2"/>
    <x v="1"/>
    <x v="7"/>
    <x v="0"/>
    <x v="11"/>
    <x v="2"/>
  </r>
  <r>
    <x v="0"/>
    <x v="66"/>
    <x v="5"/>
    <x v="3"/>
    <x v="12"/>
    <x v="4"/>
    <x v="0"/>
    <x v="146"/>
    <x v="103"/>
    <x v="68"/>
    <x v="0"/>
    <x v="12"/>
    <x v="0"/>
    <x v="12"/>
    <x v="5"/>
  </r>
  <r>
    <x v="0"/>
    <x v="66"/>
    <x v="5"/>
    <x v="3"/>
    <x v="12"/>
    <x v="10"/>
    <x v="0"/>
    <x v="147"/>
    <x v="104"/>
    <x v="68"/>
    <x v="0"/>
    <x v="12"/>
    <x v="0"/>
    <x v="12"/>
    <x v="5"/>
  </r>
  <r>
    <x v="0"/>
    <x v="66"/>
    <x v="5"/>
    <x v="3"/>
    <x v="12"/>
    <x v="9"/>
    <x v="0"/>
    <x v="148"/>
    <x v="105"/>
    <x v="68"/>
    <x v="0"/>
    <x v="12"/>
    <x v="0"/>
    <x v="12"/>
    <x v="5"/>
  </r>
  <r>
    <x v="0"/>
    <x v="66"/>
    <x v="5"/>
    <x v="3"/>
    <x v="12"/>
    <x v="2"/>
    <x v="0"/>
    <x v="149"/>
    <x v="106"/>
    <x v="68"/>
    <x v="0"/>
    <x v="12"/>
    <x v="0"/>
    <x v="12"/>
    <x v="5"/>
  </r>
  <r>
    <x v="0"/>
    <x v="66"/>
    <x v="5"/>
    <x v="3"/>
    <x v="12"/>
    <x v="11"/>
    <x v="0"/>
    <x v="150"/>
    <x v="107"/>
    <x v="68"/>
    <x v="0"/>
    <x v="12"/>
    <x v="0"/>
    <x v="12"/>
    <x v="5"/>
  </r>
  <r>
    <x v="0"/>
    <x v="66"/>
    <x v="5"/>
    <x v="3"/>
    <x v="12"/>
    <x v="7"/>
    <x v="0"/>
    <x v="151"/>
    <x v="108"/>
    <x v="68"/>
    <x v="0"/>
    <x v="12"/>
    <x v="0"/>
    <x v="12"/>
    <x v="5"/>
  </r>
  <r>
    <x v="0"/>
    <x v="66"/>
    <x v="5"/>
    <x v="3"/>
    <x v="12"/>
    <x v="1"/>
    <x v="0"/>
    <x v="152"/>
    <x v="109"/>
    <x v="68"/>
    <x v="0"/>
    <x v="12"/>
    <x v="0"/>
    <x v="12"/>
    <x v="5"/>
  </r>
  <r>
    <x v="0"/>
    <x v="66"/>
    <x v="5"/>
    <x v="3"/>
    <x v="12"/>
    <x v="0"/>
    <x v="0"/>
    <x v="153"/>
    <x v="110"/>
    <x v="68"/>
    <x v="0"/>
    <x v="12"/>
    <x v="0"/>
    <x v="12"/>
    <x v="5"/>
  </r>
  <r>
    <x v="0"/>
    <x v="66"/>
    <x v="5"/>
    <x v="3"/>
    <x v="12"/>
    <x v="8"/>
    <x v="0"/>
    <x v="154"/>
    <x v="111"/>
    <x v="68"/>
    <x v="0"/>
    <x v="12"/>
    <x v="0"/>
    <x v="12"/>
    <x v="5"/>
  </r>
  <r>
    <x v="0"/>
    <x v="66"/>
    <x v="5"/>
    <x v="3"/>
    <x v="12"/>
    <x v="3"/>
    <x v="0"/>
    <x v="155"/>
    <x v="112"/>
    <x v="68"/>
    <x v="0"/>
    <x v="12"/>
    <x v="0"/>
    <x v="12"/>
    <x v="5"/>
  </r>
  <r>
    <x v="0"/>
    <x v="67"/>
    <x v="5"/>
    <x v="3"/>
    <x v="13"/>
    <x v="1"/>
    <x v="0"/>
    <x v="156"/>
    <x v="4"/>
    <x v="2"/>
    <x v="0"/>
    <x v="0"/>
    <x v="0"/>
    <x v="13"/>
    <x v="2"/>
  </r>
  <r>
    <x v="0"/>
    <x v="68"/>
    <x v="7"/>
    <x v="3"/>
    <x v="40"/>
    <x v="1"/>
    <x v="0"/>
    <x v="157"/>
    <x v="113"/>
    <x v="69"/>
    <x v="3"/>
    <x v="18"/>
    <x v="4"/>
    <x v="12"/>
    <x v="1"/>
  </r>
  <r>
    <x v="0"/>
    <x v="69"/>
    <x v="7"/>
    <x v="3"/>
    <x v="41"/>
    <x v="1"/>
    <x v="0"/>
    <x v="158"/>
    <x v="114"/>
    <x v="70"/>
    <x v="2"/>
    <x v="18"/>
    <x v="3"/>
    <x v="12"/>
    <x v="1"/>
  </r>
  <r>
    <x v="0"/>
    <x v="70"/>
    <x v="7"/>
    <x v="3"/>
    <x v="42"/>
    <x v="1"/>
    <x v="0"/>
    <x v="159"/>
    <x v="115"/>
    <x v="71"/>
    <x v="3"/>
    <x v="19"/>
    <x v="0"/>
    <x v="14"/>
    <x v="1"/>
  </r>
  <r>
    <x v="0"/>
    <x v="71"/>
    <x v="7"/>
    <x v="3"/>
    <x v="43"/>
    <x v="1"/>
    <x v="0"/>
    <x v="160"/>
    <x v="116"/>
    <x v="72"/>
    <x v="3"/>
    <x v="20"/>
    <x v="0"/>
    <x v="12"/>
    <x v="0"/>
  </r>
  <r>
    <x v="0"/>
    <x v="72"/>
    <x v="7"/>
    <x v="3"/>
    <x v="44"/>
    <x v="1"/>
    <x v="0"/>
    <x v="161"/>
    <x v="117"/>
    <x v="73"/>
    <x v="3"/>
    <x v="21"/>
    <x v="0"/>
    <x v="12"/>
    <x v="5"/>
  </r>
  <r>
    <x v="0"/>
    <x v="73"/>
    <x v="7"/>
    <x v="3"/>
    <x v="45"/>
    <x v="1"/>
    <x v="0"/>
    <x v="162"/>
    <x v="118"/>
    <x v="74"/>
    <x v="3"/>
    <x v="14"/>
    <x v="1"/>
    <x v="12"/>
    <x v="1"/>
  </r>
  <r>
    <x v="0"/>
    <x v="74"/>
    <x v="7"/>
    <x v="3"/>
    <x v="46"/>
    <x v="1"/>
    <x v="0"/>
    <x v="163"/>
    <x v="119"/>
    <x v="75"/>
    <x v="3"/>
    <x v="12"/>
    <x v="0"/>
    <x v="3"/>
    <x v="7"/>
  </r>
  <r>
    <x v="0"/>
    <x v="75"/>
    <x v="7"/>
    <x v="3"/>
    <x v="24"/>
    <x v="1"/>
    <x v="0"/>
    <x v="164"/>
    <x v="120"/>
    <x v="76"/>
    <x v="3"/>
    <x v="11"/>
    <x v="0"/>
    <x v="12"/>
    <x v="0"/>
  </r>
  <r>
    <x v="0"/>
    <x v="75"/>
    <x v="7"/>
    <x v="3"/>
    <x v="24"/>
    <x v="0"/>
    <x v="0"/>
    <x v="165"/>
    <x v="121"/>
    <x v="76"/>
    <x v="3"/>
    <x v="11"/>
    <x v="0"/>
    <x v="12"/>
    <x v="0"/>
  </r>
  <r>
    <x v="0"/>
    <x v="76"/>
    <x v="8"/>
    <x v="3"/>
    <x v="21"/>
    <x v="1"/>
    <x v="0"/>
    <x v="166"/>
    <x v="122"/>
    <x v="77"/>
    <x v="2"/>
    <x v="12"/>
    <x v="0"/>
    <x v="1"/>
    <x v="5"/>
  </r>
  <r>
    <x v="0"/>
    <x v="77"/>
    <x v="8"/>
    <x v="3"/>
    <x v="21"/>
    <x v="0"/>
    <x v="0"/>
    <x v="167"/>
    <x v="123"/>
    <x v="78"/>
    <x v="2"/>
    <x v="12"/>
    <x v="0"/>
    <x v="15"/>
    <x v="5"/>
  </r>
  <r>
    <x v="0"/>
    <x v="77"/>
    <x v="8"/>
    <x v="3"/>
    <x v="21"/>
    <x v="1"/>
    <x v="0"/>
    <x v="168"/>
    <x v="124"/>
    <x v="78"/>
    <x v="2"/>
    <x v="12"/>
    <x v="0"/>
    <x v="15"/>
    <x v="5"/>
  </r>
  <r>
    <x v="0"/>
    <x v="78"/>
    <x v="8"/>
    <x v="3"/>
    <x v="21"/>
    <x v="9"/>
    <x v="0"/>
    <x v="169"/>
    <x v="125"/>
    <x v="79"/>
    <x v="2"/>
    <x v="12"/>
    <x v="0"/>
    <x v="11"/>
    <x v="5"/>
  </r>
  <r>
    <x v="0"/>
    <x v="78"/>
    <x v="8"/>
    <x v="3"/>
    <x v="21"/>
    <x v="8"/>
    <x v="0"/>
    <x v="169"/>
    <x v="125"/>
    <x v="79"/>
    <x v="2"/>
    <x v="12"/>
    <x v="0"/>
    <x v="11"/>
    <x v="5"/>
  </r>
  <r>
    <x v="0"/>
    <x v="78"/>
    <x v="8"/>
    <x v="3"/>
    <x v="21"/>
    <x v="10"/>
    <x v="0"/>
    <x v="169"/>
    <x v="125"/>
    <x v="79"/>
    <x v="2"/>
    <x v="12"/>
    <x v="0"/>
    <x v="11"/>
    <x v="5"/>
  </r>
  <r>
    <x v="0"/>
    <x v="78"/>
    <x v="8"/>
    <x v="3"/>
    <x v="21"/>
    <x v="1"/>
    <x v="0"/>
    <x v="170"/>
    <x v="126"/>
    <x v="79"/>
    <x v="2"/>
    <x v="12"/>
    <x v="0"/>
    <x v="11"/>
    <x v="5"/>
  </r>
  <r>
    <x v="0"/>
    <x v="78"/>
    <x v="8"/>
    <x v="3"/>
    <x v="21"/>
    <x v="0"/>
    <x v="0"/>
    <x v="171"/>
    <x v="127"/>
    <x v="79"/>
    <x v="2"/>
    <x v="12"/>
    <x v="0"/>
    <x v="11"/>
    <x v="5"/>
  </r>
  <r>
    <x v="0"/>
    <x v="78"/>
    <x v="8"/>
    <x v="3"/>
    <x v="21"/>
    <x v="7"/>
    <x v="0"/>
    <x v="172"/>
    <x v="128"/>
    <x v="79"/>
    <x v="2"/>
    <x v="12"/>
    <x v="0"/>
    <x v="11"/>
    <x v="5"/>
  </r>
  <r>
    <x v="0"/>
    <x v="78"/>
    <x v="8"/>
    <x v="3"/>
    <x v="21"/>
    <x v="3"/>
    <x v="0"/>
    <x v="172"/>
    <x v="128"/>
    <x v="79"/>
    <x v="2"/>
    <x v="12"/>
    <x v="0"/>
    <x v="11"/>
    <x v="5"/>
  </r>
  <r>
    <x v="0"/>
    <x v="78"/>
    <x v="8"/>
    <x v="3"/>
    <x v="21"/>
    <x v="4"/>
    <x v="0"/>
    <x v="173"/>
    <x v="129"/>
    <x v="79"/>
    <x v="2"/>
    <x v="12"/>
    <x v="0"/>
    <x v="11"/>
    <x v="5"/>
  </r>
  <r>
    <x v="0"/>
    <x v="78"/>
    <x v="8"/>
    <x v="3"/>
    <x v="21"/>
    <x v="2"/>
    <x v="0"/>
    <x v="174"/>
    <x v="130"/>
    <x v="79"/>
    <x v="2"/>
    <x v="12"/>
    <x v="0"/>
    <x v="11"/>
    <x v="5"/>
  </r>
  <r>
    <x v="0"/>
    <x v="79"/>
    <x v="8"/>
    <x v="3"/>
    <x v="21"/>
    <x v="3"/>
    <x v="0"/>
    <x v="175"/>
    <x v="131"/>
    <x v="80"/>
    <x v="2"/>
    <x v="12"/>
    <x v="0"/>
    <x v="14"/>
    <x v="7"/>
  </r>
  <r>
    <x v="0"/>
    <x v="79"/>
    <x v="8"/>
    <x v="3"/>
    <x v="21"/>
    <x v="2"/>
    <x v="0"/>
    <x v="176"/>
    <x v="132"/>
    <x v="81"/>
    <x v="2"/>
    <x v="12"/>
    <x v="0"/>
    <x v="14"/>
    <x v="7"/>
  </r>
  <r>
    <x v="0"/>
    <x v="79"/>
    <x v="8"/>
    <x v="3"/>
    <x v="21"/>
    <x v="1"/>
    <x v="0"/>
    <x v="177"/>
    <x v="133"/>
    <x v="80"/>
    <x v="2"/>
    <x v="12"/>
    <x v="0"/>
    <x v="14"/>
    <x v="7"/>
  </r>
  <r>
    <x v="0"/>
    <x v="79"/>
    <x v="8"/>
    <x v="3"/>
    <x v="21"/>
    <x v="4"/>
    <x v="0"/>
    <x v="178"/>
    <x v="134"/>
    <x v="81"/>
    <x v="2"/>
    <x v="12"/>
    <x v="0"/>
    <x v="14"/>
    <x v="7"/>
  </r>
  <r>
    <x v="0"/>
    <x v="79"/>
    <x v="8"/>
    <x v="3"/>
    <x v="21"/>
    <x v="8"/>
    <x v="0"/>
    <x v="179"/>
    <x v="135"/>
    <x v="80"/>
    <x v="2"/>
    <x v="12"/>
    <x v="0"/>
    <x v="14"/>
    <x v="7"/>
  </r>
  <r>
    <x v="0"/>
    <x v="79"/>
    <x v="8"/>
    <x v="3"/>
    <x v="21"/>
    <x v="7"/>
    <x v="0"/>
    <x v="24"/>
    <x v="15"/>
    <x v="80"/>
    <x v="2"/>
    <x v="12"/>
    <x v="0"/>
    <x v="14"/>
    <x v="7"/>
  </r>
  <r>
    <x v="0"/>
    <x v="79"/>
    <x v="8"/>
    <x v="3"/>
    <x v="21"/>
    <x v="0"/>
    <x v="0"/>
    <x v="180"/>
    <x v="136"/>
    <x v="80"/>
    <x v="2"/>
    <x v="12"/>
    <x v="0"/>
    <x v="14"/>
    <x v="7"/>
  </r>
  <r>
    <x v="0"/>
    <x v="80"/>
    <x v="8"/>
    <x v="3"/>
    <x v="21"/>
    <x v="1"/>
    <x v="0"/>
    <x v="181"/>
    <x v="137"/>
    <x v="82"/>
    <x v="2"/>
    <x v="12"/>
    <x v="0"/>
    <x v="11"/>
    <x v="5"/>
  </r>
  <r>
    <x v="0"/>
    <x v="81"/>
    <x v="8"/>
    <x v="3"/>
    <x v="21"/>
    <x v="1"/>
    <x v="0"/>
    <x v="182"/>
    <x v="138"/>
    <x v="83"/>
    <x v="2"/>
    <x v="12"/>
    <x v="0"/>
    <x v="13"/>
    <x v="5"/>
  </r>
  <r>
    <x v="0"/>
    <x v="81"/>
    <x v="8"/>
    <x v="3"/>
    <x v="21"/>
    <x v="0"/>
    <x v="0"/>
    <x v="183"/>
    <x v="139"/>
    <x v="83"/>
    <x v="2"/>
    <x v="12"/>
    <x v="0"/>
    <x v="13"/>
    <x v="5"/>
  </r>
  <r>
    <x v="0"/>
    <x v="81"/>
    <x v="8"/>
    <x v="3"/>
    <x v="21"/>
    <x v="4"/>
    <x v="0"/>
    <x v="184"/>
    <x v="140"/>
    <x v="83"/>
    <x v="2"/>
    <x v="12"/>
    <x v="0"/>
    <x v="13"/>
    <x v="5"/>
  </r>
  <r>
    <x v="0"/>
    <x v="81"/>
    <x v="8"/>
    <x v="3"/>
    <x v="21"/>
    <x v="2"/>
    <x v="0"/>
    <x v="185"/>
    <x v="141"/>
    <x v="83"/>
    <x v="2"/>
    <x v="12"/>
    <x v="0"/>
    <x v="13"/>
    <x v="5"/>
  </r>
  <r>
    <x v="0"/>
    <x v="81"/>
    <x v="8"/>
    <x v="3"/>
    <x v="21"/>
    <x v="7"/>
    <x v="0"/>
    <x v="186"/>
    <x v="142"/>
    <x v="83"/>
    <x v="2"/>
    <x v="12"/>
    <x v="0"/>
    <x v="13"/>
    <x v="5"/>
  </r>
  <r>
    <x v="0"/>
    <x v="81"/>
    <x v="8"/>
    <x v="3"/>
    <x v="21"/>
    <x v="3"/>
    <x v="0"/>
    <x v="187"/>
    <x v="143"/>
    <x v="83"/>
    <x v="2"/>
    <x v="12"/>
    <x v="0"/>
    <x v="13"/>
    <x v="5"/>
  </r>
  <r>
    <x v="0"/>
    <x v="82"/>
    <x v="8"/>
    <x v="3"/>
    <x v="47"/>
    <x v="1"/>
    <x v="0"/>
    <x v="188"/>
    <x v="144"/>
    <x v="84"/>
    <x v="2"/>
    <x v="17"/>
    <x v="0"/>
    <x v="1"/>
    <x v="4"/>
  </r>
  <r>
    <x v="0"/>
    <x v="83"/>
    <x v="8"/>
    <x v="3"/>
    <x v="48"/>
    <x v="1"/>
    <x v="0"/>
    <x v="189"/>
    <x v="4"/>
    <x v="2"/>
    <x v="2"/>
    <x v="17"/>
    <x v="0"/>
    <x v="0"/>
    <x v="2"/>
  </r>
  <r>
    <x v="0"/>
    <x v="84"/>
    <x v="8"/>
    <x v="3"/>
    <x v="49"/>
    <x v="1"/>
    <x v="0"/>
    <x v="190"/>
    <x v="145"/>
    <x v="85"/>
    <x v="2"/>
    <x v="22"/>
    <x v="0"/>
    <x v="11"/>
    <x v="4"/>
  </r>
  <r>
    <x v="0"/>
    <x v="85"/>
    <x v="8"/>
    <x v="3"/>
    <x v="50"/>
    <x v="1"/>
    <x v="0"/>
    <x v="6"/>
    <x v="4"/>
    <x v="2"/>
    <x v="2"/>
    <x v="23"/>
    <x v="0"/>
    <x v="11"/>
    <x v="2"/>
  </r>
  <r>
    <x v="0"/>
    <x v="86"/>
    <x v="9"/>
    <x v="0"/>
    <x v="51"/>
    <x v="1"/>
    <x v="0"/>
    <x v="191"/>
    <x v="146"/>
    <x v="86"/>
    <x v="2"/>
    <x v="24"/>
    <x v="4"/>
    <x v="13"/>
    <x v="5"/>
  </r>
  <r>
    <x v="0"/>
    <x v="87"/>
    <x v="8"/>
    <x v="3"/>
    <x v="52"/>
    <x v="1"/>
    <x v="0"/>
    <x v="192"/>
    <x v="147"/>
    <x v="87"/>
    <x v="1"/>
    <x v="25"/>
    <x v="1"/>
    <x v="13"/>
    <x v="0"/>
  </r>
  <r>
    <x v="0"/>
    <x v="88"/>
    <x v="9"/>
    <x v="0"/>
    <x v="16"/>
    <x v="1"/>
    <x v="0"/>
    <x v="193"/>
    <x v="4"/>
    <x v="2"/>
    <x v="3"/>
    <x v="2"/>
    <x v="0"/>
    <x v="9"/>
    <x v="2"/>
  </r>
  <r>
    <x v="0"/>
    <x v="89"/>
    <x v="9"/>
    <x v="0"/>
    <x v="53"/>
    <x v="0"/>
    <x v="0"/>
    <x v="194"/>
    <x v="4"/>
    <x v="2"/>
    <x v="3"/>
    <x v="12"/>
    <x v="0"/>
    <x v="13"/>
    <x v="2"/>
  </r>
  <r>
    <x v="0"/>
    <x v="89"/>
    <x v="8"/>
    <x v="3"/>
    <x v="53"/>
    <x v="1"/>
    <x v="0"/>
    <x v="194"/>
    <x v="4"/>
    <x v="2"/>
    <x v="3"/>
    <x v="12"/>
    <x v="0"/>
    <x v="13"/>
    <x v="2"/>
  </r>
  <r>
    <x v="0"/>
    <x v="90"/>
    <x v="9"/>
    <x v="0"/>
    <x v="46"/>
    <x v="1"/>
    <x v="0"/>
    <x v="195"/>
    <x v="148"/>
    <x v="88"/>
    <x v="1"/>
    <x v="10"/>
    <x v="1"/>
    <x v="16"/>
    <x v="0"/>
  </r>
  <r>
    <x v="0"/>
    <x v="90"/>
    <x v="9"/>
    <x v="0"/>
    <x v="46"/>
    <x v="0"/>
    <x v="0"/>
    <x v="196"/>
    <x v="149"/>
    <x v="88"/>
    <x v="1"/>
    <x v="10"/>
    <x v="1"/>
    <x v="16"/>
    <x v="0"/>
  </r>
  <r>
    <x v="0"/>
    <x v="91"/>
    <x v="8"/>
    <x v="3"/>
    <x v="54"/>
    <x v="7"/>
    <x v="0"/>
    <x v="197"/>
    <x v="150"/>
    <x v="89"/>
    <x v="3"/>
    <x v="26"/>
    <x v="4"/>
    <x v="4"/>
    <x v="5"/>
  </r>
  <r>
    <x v="0"/>
    <x v="91"/>
    <x v="8"/>
    <x v="3"/>
    <x v="54"/>
    <x v="2"/>
    <x v="0"/>
    <x v="198"/>
    <x v="151"/>
    <x v="89"/>
    <x v="3"/>
    <x v="26"/>
    <x v="4"/>
    <x v="4"/>
    <x v="5"/>
  </r>
  <r>
    <x v="0"/>
    <x v="91"/>
    <x v="8"/>
    <x v="3"/>
    <x v="54"/>
    <x v="4"/>
    <x v="0"/>
    <x v="198"/>
    <x v="152"/>
    <x v="89"/>
    <x v="3"/>
    <x v="26"/>
    <x v="4"/>
    <x v="4"/>
    <x v="5"/>
  </r>
  <r>
    <x v="0"/>
    <x v="91"/>
    <x v="8"/>
    <x v="3"/>
    <x v="54"/>
    <x v="1"/>
    <x v="0"/>
    <x v="199"/>
    <x v="153"/>
    <x v="89"/>
    <x v="3"/>
    <x v="26"/>
    <x v="4"/>
    <x v="4"/>
    <x v="5"/>
  </r>
  <r>
    <x v="0"/>
    <x v="91"/>
    <x v="8"/>
    <x v="3"/>
    <x v="54"/>
    <x v="0"/>
    <x v="0"/>
    <x v="198"/>
    <x v="154"/>
    <x v="89"/>
    <x v="3"/>
    <x v="26"/>
    <x v="4"/>
    <x v="4"/>
    <x v="5"/>
  </r>
  <r>
    <x v="0"/>
    <x v="91"/>
    <x v="8"/>
    <x v="3"/>
    <x v="54"/>
    <x v="3"/>
    <x v="0"/>
    <x v="198"/>
    <x v="154"/>
    <x v="89"/>
    <x v="3"/>
    <x v="26"/>
    <x v="4"/>
    <x v="4"/>
    <x v="5"/>
  </r>
  <r>
    <x v="0"/>
    <x v="92"/>
    <x v="8"/>
    <x v="3"/>
    <x v="55"/>
    <x v="1"/>
    <x v="0"/>
    <x v="200"/>
    <x v="4"/>
    <x v="2"/>
    <x v="3"/>
    <x v="27"/>
    <x v="0"/>
    <x v="13"/>
    <x v="2"/>
  </r>
  <r>
    <x v="0"/>
    <x v="93"/>
    <x v="8"/>
    <x v="3"/>
    <x v="56"/>
    <x v="1"/>
    <x v="0"/>
    <x v="201"/>
    <x v="4"/>
    <x v="2"/>
    <x v="3"/>
    <x v="7"/>
    <x v="0"/>
    <x v="13"/>
    <x v="2"/>
  </r>
  <r>
    <x v="0"/>
    <x v="94"/>
    <x v="10"/>
    <x v="0"/>
    <x v="57"/>
    <x v="1"/>
    <x v="0"/>
    <x v="202"/>
    <x v="155"/>
    <x v="90"/>
    <x v="2"/>
    <x v="5"/>
    <x v="3"/>
    <x v="17"/>
    <x v="0"/>
  </r>
  <r>
    <x v="0"/>
    <x v="95"/>
    <x v="10"/>
    <x v="0"/>
    <x v="58"/>
    <x v="1"/>
    <x v="0"/>
    <x v="203"/>
    <x v="156"/>
    <x v="91"/>
    <x v="2"/>
    <x v="5"/>
    <x v="3"/>
    <x v="17"/>
    <x v="0"/>
  </r>
  <r>
    <x v="0"/>
    <x v="96"/>
    <x v="11"/>
    <x v="2"/>
    <x v="30"/>
    <x v="1"/>
    <x v="0"/>
    <x v="204"/>
    <x v="157"/>
    <x v="92"/>
    <x v="2"/>
    <x v="0"/>
    <x v="0"/>
    <x v="18"/>
    <x v="5"/>
  </r>
  <r>
    <x v="0"/>
    <x v="97"/>
    <x v="10"/>
    <x v="0"/>
    <x v="59"/>
    <x v="7"/>
    <x v="0"/>
    <x v="205"/>
    <x v="4"/>
    <x v="2"/>
    <x v="2"/>
    <x v="27"/>
    <x v="0"/>
    <x v="17"/>
    <x v="2"/>
  </r>
  <r>
    <x v="0"/>
    <x v="97"/>
    <x v="10"/>
    <x v="0"/>
    <x v="59"/>
    <x v="4"/>
    <x v="0"/>
    <x v="206"/>
    <x v="4"/>
    <x v="2"/>
    <x v="2"/>
    <x v="27"/>
    <x v="0"/>
    <x v="17"/>
    <x v="2"/>
  </r>
  <r>
    <x v="0"/>
    <x v="97"/>
    <x v="10"/>
    <x v="0"/>
    <x v="59"/>
    <x v="8"/>
    <x v="0"/>
    <x v="207"/>
    <x v="4"/>
    <x v="2"/>
    <x v="2"/>
    <x v="27"/>
    <x v="0"/>
    <x v="17"/>
    <x v="2"/>
  </r>
  <r>
    <x v="0"/>
    <x v="97"/>
    <x v="10"/>
    <x v="0"/>
    <x v="59"/>
    <x v="1"/>
    <x v="0"/>
    <x v="208"/>
    <x v="4"/>
    <x v="2"/>
    <x v="2"/>
    <x v="27"/>
    <x v="0"/>
    <x v="17"/>
    <x v="2"/>
  </r>
  <r>
    <x v="0"/>
    <x v="97"/>
    <x v="10"/>
    <x v="0"/>
    <x v="59"/>
    <x v="0"/>
    <x v="0"/>
    <x v="209"/>
    <x v="4"/>
    <x v="2"/>
    <x v="2"/>
    <x v="27"/>
    <x v="0"/>
    <x v="17"/>
    <x v="2"/>
  </r>
  <r>
    <x v="0"/>
    <x v="97"/>
    <x v="10"/>
    <x v="0"/>
    <x v="59"/>
    <x v="2"/>
    <x v="0"/>
    <x v="209"/>
    <x v="4"/>
    <x v="2"/>
    <x v="2"/>
    <x v="27"/>
    <x v="0"/>
    <x v="17"/>
    <x v="2"/>
  </r>
  <r>
    <x v="0"/>
    <x v="97"/>
    <x v="10"/>
    <x v="0"/>
    <x v="59"/>
    <x v="3"/>
    <x v="0"/>
    <x v="210"/>
    <x v="4"/>
    <x v="2"/>
    <x v="2"/>
    <x v="27"/>
    <x v="0"/>
    <x v="17"/>
    <x v="2"/>
  </r>
  <r>
    <x v="0"/>
    <x v="98"/>
    <x v="12"/>
    <x v="3"/>
    <x v="60"/>
    <x v="1"/>
    <x v="0"/>
    <x v="211"/>
    <x v="158"/>
    <x v="93"/>
    <x v="4"/>
    <x v="28"/>
    <x v="1"/>
    <x v="7"/>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8">
  <location ref="A3:B24" firstHeaderRow="1" firstDataRow="1" firstDataCol="1"/>
  <pivotFields count="5">
    <pivotField dataField="1" compact="0" showAll="0">
      <items count="6">
        <item x="0"/>
        <item x="1"/>
        <item x="2"/>
        <item x="3"/>
        <item x="4"/>
        <item t="default"/>
      </items>
    </pivotField>
    <pivotField compact="0" showAll="0">
      <items count="2">
        <item x="0"/>
        <item t="default"/>
      </items>
    </pivotField>
    <pivotField compact="0" numFmtId="183" showAll="0">
      <items count="26">
        <item x="24"/>
        <item x="18"/>
        <item x="20"/>
        <item x="17"/>
        <item x="16"/>
        <item x="5"/>
        <item x="7"/>
        <item x="6"/>
        <item x="21"/>
        <item x="0"/>
        <item x="22"/>
        <item x="11"/>
        <item x="8"/>
        <item x="12"/>
        <item x="15"/>
        <item x="4"/>
        <item x="3"/>
        <item x="10"/>
        <item x="2"/>
        <item x="13"/>
        <item x="14"/>
        <item x="23"/>
        <item x="19"/>
        <item x="1"/>
        <item x="9"/>
        <item t="default"/>
      </items>
    </pivotField>
    <pivotField axis="axisRow" compact="0" numFmtId="179" showAll="0">
      <items count="21">
        <item x="1"/>
        <item x="0"/>
        <item x="2"/>
        <item x="5"/>
        <item x="6"/>
        <item x="4"/>
        <item x="11"/>
        <item x="3"/>
        <item x="8"/>
        <item x="7"/>
        <item x="9"/>
        <item x="10"/>
        <item x="12"/>
        <item x="13"/>
        <item x="14"/>
        <item x="18"/>
        <item x="19"/>
        <item x="15"/>
        <item x="17"/>
        <item x="16"/>
        <item t="default"/>
      </items>
    </pivotField>
    <pivotField compact="0" showAll="0">
      <items count="6">
        <item x="4"/>
        <item x="3"/>
        <item x="1"/>
        <item x="0"/>
        <item x="2"/>
        <item t="default"/>
      </items>
    </pivotField>
  </pivotFields>
  <rowFields count="1">
    <field x="3"/>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Count of TRC"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3:F143" firstHeaderRow="0" firstDataRow="1" firstDataCol="2"/>
  <pivotFields count="15">
    <pivotField dataField="1" compact="0" showAll="0">
      <items count="2">
        <item x="0"/>
        <item t="default"/>
      </items>
    </pivotField>
    <pivotField compact="0"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compact="0" numFmtId="179" showAll="0">
      <items count="14">
        <item x="6"/>
        <item x="11"/>
        <item x="4"/>
        <item x="3"/>
        <item x="1"/>
        <item x="2"/>
        <item x="0"/>
        <item x="9"/>
        <item x="10"/>
        <item x="5"/>
        <item x="7"/>
        <item x="8"/>
        <item x="12"/>
        <item t="default"/>
      </items>
    </pivotField>
    <pivotField axis="axisRow" compact="0" showAll="0">
      <items count="5">
        <item x="0"/>
        <item x="3"/>
        <item x="2"/>
        <item x="1"/>
        <item t="default"/>
      </items>
    </pivotField>
    <pivotField axis="axisRow" compact="0" showAll="0">
      <items count="62">
        <item x="45"/>
        <item x="53"/>
        <item x="51"/>
        <item x="35"/>
        <item x="42"/>
        <item x="4"/>
        <item x="31"/>
        <item x="18"/>
        <item x="37"/>
        <item x="38"/>
        <item x="26"/>
        <item x="19"/>
        <item x="6"/>
        <item x="50"/>
        <item x="28"/>
        <item x="57"/>
        <item x="32"/>
        <item x="14"/>
        <item x="8"/>
        <item x="13"/>
        <item x="52"/>
        <item x="36"/>
        <item x="27"/>
        <item x="55"/>
        <item x="10"/>
        <item x="59"/>
        <item x="17"/>
        <item x="30"/>
        <item x="7"/>
        <item x="0"/>
        <item x="43"/>
        <item x="16"/>
        <item x="25"/>
        <item x="47"/>
        <item x="49"/>
        <item x="46"/>
        <item x="41"/>
        <item x="29"/>
        <item x="34"/>
        <item x="9"/>
        <item x="24"/>
        <item x="22"/>
        <item x="40"/>
        <item x="44"/>
        <item x="39"/>
        <item x="1"/>
        <item x="20"/>
        <item x="60"/>
        <item x="54"/>
        <item x="48"/>
        <item x="2"/>
        <item x="12"/>
        <item x="21"/>
        <item x="33"/>
        <item x="5"/>
        <item x="58"/>
        <item x="15"/>
        <item x="3"/>
        <item x="23"/>
        <item x="11"/>
        <item x="56"/>
        <item t="default"/>
      </items>
    </pivotField>
    <pivotField compact="0" showAll="0">
      <items count="18">
        <item x="1"/>
        <item x="0"/>
        <item x="2"/>
        <item x="4"/>
        <item x="3"/>
        <item x="7"/>
        <item x="8"/>
        <item x="9"/>
        <item x="10"/>
        <item x="11"/>
        <item x="13"/>
        <item x="12"/>
        <item x="16"/>
        <item x="5"/>
        <item x="14"/>
        <item x="6"/>
        <item x="15"/>
        <item t="default"/>
      </items>
    </pivotField>
    <pivotField compact="0" showAll="0">
      <items count="3">
        <item x="0"/>
        <item x="1"/>
        <item t="default"/>
      </items>
    </pivotField>
    <pivotField dataField="1" compact="0" numFmtId="43" showAll="0">
      <items count="213">
        <item x="6"/>
        <item x="155"/>
        <item x="174"/>
        <item x="134"/>
        <item x="151"/>
        <item x="172"/>
        <item x="152"/>
        <item x="150"/>
        <item x="129"/>
        <item x="187"/>
        <item x="179"/>
        <item x="113"/>
        <item x="149"/>
        <item x="130"/>
        <item x="131"/>
        <item x="132"/>
        <item x="169"/>
        <item x="127"/>
        <item x="136"/>
        <item x="168"/>
        <item x="137"/>
        <item x="180"/>
        <item x="135"/>
        <item x="128"/>
        <item x="5"/>
        <item x="138"/>
        <item x="153"/>
        <item x="126"/>
        <item x="125"/>
        <item x="148"/>
        <item x="116"/>
        <item x="167"/>
        <item x="170"/>
        <item x="4"/>
        <item x="47"/>
        <item x="147"/>
        <item x="133"/>
        <item x="173"/>
        <item x="177"/>
        <item x="24"/>
        <item x="46"/>
        <item x="103"/>
        <item x="104"/>
        <item x="25"/>
        <item x="115"/>
        <item x="63"/>
        <item x="37"/>
        <item x="146"/>
        <item x="154"/>
        <item x="171"/>
        <item x="193"/>
        <item x="36"/>
        <item x="92"/>
        <item x="43"/>
        <item x="35"/>
        <item x="38"/>
        <item x="39"/>
        <item x="11"/>
        <item x="81"/>
        <item x="105"/>
        <item x="144"/>
        <item x="1"/>
        <item x="56"/>
        <item x="186"/>
        <item x="8"/>
        <item x="41"/>
        <item x="60"/>
        <item x="71"/>
        <item x="114"/>
        <item x="166"/>
        <item x="0"/>
        <item x="91"/>
        <item x="120"/>
        <item x="78"/>
        <item x="45"/>
        <item x="51"/>
        <item x="34"/>
        <item x="42"/>
        <item x="143"/>
        <item x="29"/>
        <item x="50"/>
        <item x="96"/>
        <item x="14"/>
        <item x="68"/>
        <item x="85"/>
        <item x="33"/>
        <item x="185"/>
        <item x="65"/>
        <item x="206"/>
        <item x="160"/>
        <item x="77"/>
        <item x="110"/>
        <item x="181"/>
        <item x="57"/>
        <item x="44"/>
        <item x="94"/>
        <item x="124"/>
        <item x="183"/>
        <item x="109"/>
        <item x="176"/>
        <item x="101"/>
        <item x="191"/>
        <item x="178"/>
        <item x="175"/>
        <item x="7"/>
        <item x="112"/>
        <item x="64"/>
        <item x="12"/>
        <item x="66"/>
        <item x="145"/>
        <item x="106"/>
        <item x="67"/>
        <item x="84"/>
        <item x="182"/>
        <item x="3"/>
        <item x="74"/>
        <item x="95"/>
        <item x="207"/>
        <item x="48"/>
        <item x="102"/>
        <item x="40"/>
        <item x="54"/>
        <item x="98"/>
        <item x="97"/>
        <item x="13"/>
        <item x="23"/>
        <item x="18"/>
        <item x="188"/>
        <item x="161"/>
        <item x="62"/>
        <item x="79"/>
        <item x="205"/>
        <item x="184"/>
        <item x="121"/>
        <item x="52"/>
        <item x="123"/>
        <item x="200"/>
        <item x="28"/>
        <item x="118"/>
        <item x="189"/>
        <item x="142"/>
        <item x="20"/>
        <item x="159"/>
        <item x="58"/>
        <item x="195"/>
        <item x="80"/>
        <item x="204"/>
        <item x="111"/>
        <item x="82"/>
        <item x="21"/>
        <item x="194"/>
        <item x="210"/>
        <item x="93"/>
        <item x="59"/>
        <item x="49"/>
        <item x="73"/>
        <item x="163"/>
        <item x="141"/>
        <item x="70"/>
        <item x="196"/>
        <item x="17"/>
        <item x="32"/>
        <item x="2"/>
        <item x="117"/>
        <item x="202"/>
        <item x="16"/>
        <item x="69"/>
        <item x="158"/>
        <item x="55"/>
        <item x="53"/>
        <item x="9"/>
        <item x="198"/>
        <item x="197"/>
        <item x="209"/>
        <item x="86"/>
        <item x="10"/>
        <item x="61"/>
        <item x="19"/>
        <item x="157"/>
        <item x="108"/>
        <item x="75"/>
        <item x="15"/>
        <item x="122"/>
        <item x="119"/>
        <item x="139"/>
        <item x="199"/>
        <item x="26"/>
        <item x="100"/>
        <item x="99"/>
        <item x="165"/>
        <item x="203"/>
        <item x="83"/>
        <item x="27"/>
        <item x="208"/>
        <item x="30"/>
        <item x="190"/>
        <item x="31"/>
        <item x="164"/>
        <item x="140"/>
        <item x="156"/>
        <item x="201"/>
        <item x="22"/>
        <item x="72"/>
        <item x="107"/>
        <item x="76"/>
        <item x="87"/>
        <item x="90"/>
        <item x="89"/>
        <item x="88"/>
        <item x="162"/>
        <item x="211"/>
        <item x="192"/>
        <item t="default"/>
      </items>
    </pivotField>
    <pivotField dataField="1" compact="0" numFmtId="43" showAll="0">
      <items count="160">
        <item x="4"/>
        <item x="112"/>
        <item x="130"/>
        <item x="96"/>
        <item x="108"/>
        <item x="128"/>
        <item x="109"/>
        <item x="107"/>
        <item x="91"/>
        <item x="143"/>
        <item x="135"/>
        <item x="82"/>
        <item x="106"/>
        <item x="92"/>
        <item x="93"/>
        <item x="94"/>
        <item x="125"/>
        <item x="89"/>
        <item x="98"/>
        <item x="124"/>
        <item x="99"/>
        <item x="136"/>
        <item x="97"/>
        <item x="90"/>
        <item x="100"/>
        <item x="110"/>
        <item x="88"/>
        <item x="87"/>
        <item x="105"/>
        <item x="85"/>
        <item x="123"/>
        <item x="126"/>
        <item x="104"/>
        <item x="95"/>
        <item x="129"/>
        <item x="133"/>
        <item x="15"/>
        <item x="77"/>
        <item x="78"/>
        <item x="16"/>
        <item x="84"/>
        <item x="37"/>
        <item x="103"/>
        <item x="111"/>
        <item x="127"/>
        <item x="6"/>
        <item x="51"/>
        <item x="79"/>
        <item x="1"/>
        <item x="30"/>
        <item x="142"/>
        <item x="34"/>
        <item x="41"/>
        <item x="83"/>
        <item x="122"/>
        <item x="0"/>
        <item x="68"/>
        <item x="48"/>
        <item x="25"/>
        <item x="20"/>
        <item x="24"/>
        <item x="72"/>
        <item x="7"/>
        <item x="40"/>
        <item x="141"/>
        <item x="116"/>
        <item x="47"/>
        <item x="137"/>
        <item x="31"/>
        <item x="70"/>
        <item x="139"/>
        <item x="132"/>
        <item x="146"/>
        <item x="134"/>
        <item x="131"/>
        <item x="38"/>
        <item x="80"/>
        <item x="39"/>
        <item x="54"/>
        <item x="138"/>
        <item x="3"/>
        <item x="44"/>
        <item x="71"/>
        <item x="28"/>
        <item x="74"/>
        <item x="73"/>
        <item x="11"/>
        <item x="144"/>
        <item x="117"/>
        <item x="36"/>
        <item x="49"/>
        <item x="140"/>
        <item x="26"/>
        <item x="19"/>
        <item x="86"/>
        <item x="13"/>
        <item x="115"/>
        <item x="32"/>
        <item x="148"/>
        <item x="50"/>
        <item x="157"/>
        <item x="52"/>
        <item x="14"/>
        <item x="69"/>
        <item x="33"/>
        <item x="154"/>
        <item x="23"/>
        <item x="43"/>
        <item x="119"/>
        <item x="101"/>
        <item x="149"/>
        <item x="10"/>
        <item x="102"/>
        <item x="2"/>
        <item x="150"/>
        <item x="152"/>
        <item x="155"/>
        <item x="9"/>
        <item x="114"/>
        <item x="151"/>
        <item x="29"/>
        <item x="27"/>
        <item x="5"/>
        <item x="55"/>
        <item x="35"/>
        <item x="12"/>
        <item x="113"/>
        <item x="45"/>
        <item x="8"/>
        <item x="153"/>
        <item x="17"/>
        <item x="76"/>
        <item x="75"/>
        <item x="66"/>
        <item x="121"/>
        <item x="156"/>
        <item x="53"/>
        <item x="18"/>
        <item x="21"/>
        <item x="145"/>
        <item x="22"/>
        <item x="120"/>
        <item x="81"/>
        <item x="61"/>
        <item x="62"/>
        <item x="42"/>
        <item x="63"/>
        <item x="57"/>
        <item x="58"/>
        <item x="64"/>
        <item x="65"/>
        <item x="59"/>
        <item x="46"/>
        <item x="60"/>
        <item x="56"/>
        <item x="67"/>
        <item x="118"/>
        <item x="158"/>
        <item x="147"/>
        <item t="default"/>
      </items>
    </pivotField>
    <pivotField compact="0" showAll="0">
      <items count="95">
        <item x="11"/>
        <item x="6"/>
        <item x="51"/>
        <item x="52"/>
        <item x="27"/>
        <item x="54"/>
        <item x="49"/>
        <item x="37"/>
        <item x="39"/>
        <item x="41"/>
        <item x="38"/>
        <item x="40"/>
        <item x="34"/>
        <item x="35"/>
        <item x="33"/>
        <item x="15"/>
        <item x="3"/>
        <item x="1"/>
        <item x="74"/>
        <item x="71"/>
        <item x="19"/>
        <item x="18"/>
        <item x="47"/>
        <item x="46"/>
        <item x="45"/>
        <item x="69"/>
        <item x="70"/>
        <item x="0"/>
        <item x="20"/>
        <item x="16"/>
        <item x="44"/>
        <item x="28"/>
        <item x="29"/>
        <item x="17"/>
        <item x="72"/>
        <item x="90"/>
        <item x="43"/>
        <item x="42"/>
        <item x="88"/>
        <item x="12"/>
        <item x="31"/>
        <item x="7"/>
        <item x="91"/>
        <item x="87"/>
        <item x="32"/>
        <item x="22"/>
        <item x="76"/>
        <item x="57"/>
        <item x="58"/>
        <item x="59"/>
        <item x="36"/>
        <item x="60"/>
        <item x="61"/>
        <item x="62"/>
        <item x="63"/>
        <item x="64"/>
        <item x="65"/>
        <item x="66"/>
        <item x="67"/>
        <item x="23"/>
        <item x="13"/>
        <item x="68"/>
        <item x="5"/>
        <item x="92"/>
        <item x="24"/>
        <item x="77"/>
        <item x="55"/>
        <item x="79"/>
        <item x="83"/>
        <item x="86"/>
        <item x="73"/>
        <item x="89"/>
        <item x="82"/>
        <item x="78"/>
        <item x="4"/>
        <item x="14"/>
        <item x="8"/>
        <item x="50"/>
        <item x="85"/>
        <item x="30"/>
        <item x="56"/>
        <item x="84"/>
        <item x="10"/>
        <item x="48"/>
        <item x="93"/>
        <item x="53"/>
        <item x="21"/>
        <item x="80"/>
        <item x="81"/>
        <item x="9"/>
        <item x="75"/>
        <item x="25"/>
        <item x="26"/>
        <item x="2"/>
        <item t="default"/>
      </items>
    </pivotField>
    <pivotField dataField="1" compact="0" showAll="0">
      <items count="6">
        <item x="0"/>
        <item x="2"/>
        <item x="3"/>
        <item x="1"/>
        <item x="4"/>
        <item t="default"/>
      </items>
    </pivotField>
    <pivotField compact="0" showAll="0">
      <items count="30">
        <item x="18"/>
        <item x="15"/>
        <item x="28"/>
        <item x="4"/>
        <item x="16"/>
        <item x="21"/>
        <item x="25"/>
        <item x="23"/>
        <item x="17"/>
        <item x="3"/>
        <item x="13"/>
        <item x="0"/>
        <item x="20"/>
        <item x="11"/>
        <item x="7"/>
        <item x="9"/>
        <item x="19"/>
        <item x="26"/>
        <item x="27"/>
        <item x="12"/>
        <item x="2"/>
        <item x="8"/>
        <item x="22"/>
        <item x="1"/>
        <item x="10"/>
        <item x="24"/>
        <item x="5"/>
        <item x="14"/>
        <item x="6"/>
        <item t="default"/>
      </items>
    </pivotField>
    <pivotField compact="0" showAll="0">
      <items count="6">
        <item x="0"/>
        <item x="4"/>
        <item x="2"/>
        <item x="3"/>
        <item x="1"/>
        <item t="default"/>
      </items>
    </pivotField>
    <pivotField compact="0" numFmtId="179" showAll="0">
      <items count="20">
        <item x="16"/>
        <item x="8"/>
        <item x="5"/>
        <item x="4"/>
        <item x="2"/>
        <item x="3"/>
        <item x="6"/>
        <item x="10"/>
        <item x="0"/>
        <item x="1"/>
        <item x="11"/>
        <item x="12"/>
        <item x="13"/>
        <item x="15"/>
        <item x="9"/>
        <item x="17"/>
        <item x="18"/>
        <item x="7"/>
        <item x="14"/>
        <item t="default"/>
      </items>
    </pivotField>
    <pivotField compact="0" showAll="0">
      <items count="10">
        <item x="8"/>
        <item x="6"/>
        <item x="3"/>
        <item x="1"/>
        <item x="0"/>
        <item x="5"/>
        <item x="4"/>
        <item x="7"/>
        <item x="2"/>
        <item t="default"/>
      </items>
    </pivotField>
  </pivotFields>
  <rowFields count="2">
    <field x="4"/>
    <field x="3"/>
  </rowFields>
  <rowItems count="140">
    <i>
      <x/>
    </i>
    <i r="1">
      <x v="1"/>
    </i>
    <i>
      <x v="1"/>
    </i>
    <i r="1">
      <x/>
    </i>
    <i r="1">
      <x v="1"/>
    </i>
    <i>
      <x v="2"/>
    </i>
    <i r="1">
      <x/>
    </i>
    <i>
      <x v="3"/>
    </i>
    <i r="1">
      <x v="1"/>
    </i>
    <i>
      <x v="4"/>
    </i>
    <i r="1">
      <x v="1"/>
    </i>
    <i>
      <x v="5"/>
    </i>
    <i r="1">
      <x/>
    </i>
    <i>
      <x v="6"/>
    </i>
    <i r="1">
      <x v="2"/>
    </i>
    <i>
      <x v="7"/>
    </i>
    <i r="1">
      <x v="3"/>
    </i>
    <i>
      <x v="8"/>
    </i>
    <i r="1">
      <x v="1"/>
    </i>
    <i>
      <x v="9"/>
    </i>
    <i r="1">
      <x v="1"/>
    </i>
    <i>
      <x v="10"/>
    </i>
    <i r="1">
      <x v="2"/>
    </i>
    <i>
      <x v="11"/>
    </i>
    <i r="1">
      <x v="3"/>
    </i>
    <i>
      <x v="12"/>
    </i>
    <i r="1">
      <x/>
    </i>
    <i>
      <x v="13"/>
    </i>
    <i r="1">
      <x v="1"/>
    </i>
    <i>
      <x v="14"/>
    </i>
    <i r="1">
      <x v="2"/>
    </i>
    <i>
      <x v="15"/>
    </i>
    <i r="1">
      <x/>
    </i>
    <i>
      <x v="16"/>
    </i>
    <i r="1">
      <x v="2"/>
    </i>
    <i>
      <x v="17"/>
    </i>
    <i r="1">
      <x v="3"/>
    </i>
    <i>
      <x v="18"/>
    </i>
    <i r="1">
      <x/>
    </i>
    <i>
      <x v="19"/>
    </i>
    <i r="1">
      <x v="1"/>
    </i>
    <i r="1">
      <x v="2"/>
    </i>
    <i r="1">
      <x v="3"/>
    </i>
    <i>
      <x v="20"/>
    </i>
    <i r="1">
      <x v="1"/>
    </i>
    <i>
      <x v="21"/>
    </i>
    <i r="1">
      <x v="1"/>
    </i>
    <i>
      <x v="22"/>
    </i>
    <i r="1">
      <x v="2"/>
    </i>
    <i>
      <x v="23"/>
    </i>
    <i r="1">
      <x v="1"/>
    </i>
    <i>
      <x v="24"/>
    </i>
    <i r="1">
      <x v="3"/>
    </i>
    <i>
      <x v="25"/>
    </i>
    <i r="1">
      <x/>
    </i>
    <i>
      <x v="26"/>
    </i>
    <i r="1">
      <x v="2"/>
    </i>
    <i r="1">
      <x v="3"/>
    </i>
    <i>
      <x v="27"/>
    </i>
    <i r="1">
      <x v="2"/>
    </i>
    <i>
      <x v="28"/>
    </i>
    <i r="1">
      <x/>
    </i>
    <i>
      <x v="29"/>
    </i>
    <i r="1">
      <x/>
    </i>
    <i r="1">
      <x v="3"/>
    </i>
    <i>
      <x v="30"/>
    </i>
    <i r="1">
      <x v="1"/>
    </i>
    <i>
      <x v="31"/>
    </i>
    <i r="1">
      <x/>
    </i>
    <i r="1">
      <x v="1"/>
    </i>
    <i r="1">
      <x v="2"/>
    </i>
    <i r="1">
      <x v="3"/>
    </i>
    <i>
      <x v="32"/>
    </i>
    <i r="1">
      <x v="1"/>
    </i>
    <i r="1">
      <x v="2"/>
    </i>
    <i>
      <x v="33"/>
    </i>
    <i r="1">
      <x v="1"/>
    </i>
    <i>
      <x v="34"/>
    </i>
    <i r="1">
      <x v="1"/>
    </i>
    <i>
      <x v="35"/>
    </i>
    <i r="1">
      <x/>
    </i>
    <i r="1">
      <x v="1"/>
    </i>
    <i>
      <x v="36"/>
    </i>
    <i r="1">
      <x v="1"/>
    </i>
    <i>
      <x v="37"/>
    </i>
    <i r="1">
      <x v="2"/>
    </i>
    <i>
      <x v="38"/>
    </i>
    <i r="1">
      <x v="1"/>
    </i>
    <i>
      <x v="39"/>
    </i>
    <i r="1">
      <x/>
    </i>
    <i>
      <x v="40"/>
    </i>
    <i r="1">
      <x v="1"/>
    </i>
    <i r="1">
      <x v="2"/>
    </i>
    <i>
      <x v="41"/>
    </i>
    <i r="1">
      <x v="2"/>
    </i>
    <i>
      <x v="42"/>
    </i>
    <i r="1">
      <x v="1"/>
    </i>
    <i>
      <x v="43"/>
    </i>
    <i r="1">
      <x v="1"/>
    </i>
    <i>
      <x v="44"/>
    </i>
    <i r="1">
      <x v="1"/>
    </i>
    <i>
      <x v="45"/>
    </i>
    <i r="1">
      <x/>
    </i>
    <i>
      <x v="46"/>
    </i>
    <i r="1">
      <x v="3"/>
    </i>
    <i>
      <x v="47"/>
    </i>
    <i r="1">
      <x v="1"/>
    </i>
    <i>
      <x v="48"/>
    </i>
    <i r="1">
      <x v="1"/>
    </i>
    <i>
      <x v="49"/>
    </i>
    <i r="1">
      <x v="1"/>
    </i>
    <i>
      <x v="50"/>
    </i>
    <i r="1">
      <x/>
    </i>
    <i r="1">
      <x v="3"/>
    </i>
    <i>
      <x v="51"/>
    </i>
    <i r="1">
      <x v="1"/>
    </i>
    <i r="1">
      <x v="2"/>
    </i>
    <i r="1">
      <x v="3"/>
    </i>
    <i>
      <x v="52"/>
    </i>
    <i r="1">
      <x v="1"/>
    </i>
    <i r="1">
      <x v="3"/>
    </i>
    <i>
      <x v="53"/>
    </i>
    <i r="1">
      <x v="1"/>
    </i>
    <i>
      <x v="54"/>
    </i>
    <i r="1">
      <x/>
    </i>
    <i r="1">
      <x v="2"/>
    </i>
    <i>
      <x v="55"/>
    </i>
    <i r="1">
      <x/>
    </i>
    <i>
      <x v="56"/>
    </i>
    <i r="1">
      <x v="3"/>
    </i>
    <i>
      <x v="57"/>
    </i>
    <i r="1">
      <x/>
    </i>
    <i>
      <x v="58"/>
    </i>
    <i r="1">
      <x v="2"/>
    </i>
    <i>
      <x v="59"/>
    </i>
    <i r="1">
      <x v="1"/>
    </i>
    <i r="1">
      <x v="3"/>
    </i>
    <i>
      <x v="60"/>
    </i>
    <i r="1">
      <x v="1"/>
    </i>
    <i t="grand">
      <x/>
    </i>
  </rowItems>
  <colFields count="1">
    <field x="-2"/>
  </colFields>
  <colItems count="4">
    <i>
      <x/>
    </i>
    <i i="1">
      <x v="1"/>
    </i>
    <i i="2">
      <x v="2"/>
    </i>
    <i i="3">
      <x v="3"/>
    </i>
  </colItems>
  <dataFields count="4">
    <dataField name="Sum of PO Amount" fld="7" baseField="0" baseItem="0"/>
    <dataField name="Sum of Voucher Amount" fld="8" baseField="0" baseItem="0"/>
    <dataField name="Sum of Fund" fld="10" baseField="0" baseItem="0"/>
    <dataField name="Count of Unit"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9900"/>
    <pageSetUpPr fitToPage="1"/>
  </sheetPr>
  <dimension ref="A1:P1000"/>
  <sheetViews>
    <sheetView showGridLines="0" topLeftCell="C1" workbookViewId="0">
      <selection activeCell="P28" sqref="P28"/>
    </sheetView>
  </sheetViews>
  <sheetFormatPr defaultColWidth="12.6272727272727" defaultRowHeight="15" customHeight="1"/>
  <cols>
    <col min="1" max="1" width="7.5" customWidth="1"/>
    <col min="2" max="2" width="12.5" customWidth="1"/>
    <col min="3" max="3" width="23.5" customWidth="1"/>
    <col min="4" max="4" width="10.2545454545455" customWidth="1"/>
    <col min="5" max="5" width="12.2545454545455" customWidth="1"/>
    <col min="6" max="6" width="9.5" customWidth="1"/>
    <col min="7" max="7" width="10.7545454545455" customWidth="1"/>
    <col min="8" max="8" width="14" customWidth="1"/>
    <col min="9" max="9" width="6" customWidth="1"/>
    <col min="10" max="10" width="16.5" customWidth="1"/>
    <col min="11" max="11" width="14" customWidth="1"/>
    <col min="12" max="12" width="11.5" customWidth="1"/>
    <col min="13" max="13" width="15.2545454545455" customWidth="1"/>
    <col min="14" max="14" width="12.7545454545455" customWidth="1"/>
    <col min="15" max="15" width="9" customWidth="1"/>
    <col min="16" max="16" width="10.2545454545455" customWidth="1"/>
    <col min="17" max="26" width="8.62727272727273" customWidth="1"/>
  </cols>
  <sheetData>
    <row r="1" ht="12.75" customHeight="1" spans="1:15">
      <c r="A1" s="73" t="s">
        <v>0</v>
      </c>
      <c r="B1" s="74"/>
      <c r="C1" s="74"/>
      <c r="D1" s="74"/>
      <c r="E1" s="74"/>
      <c r="F1" s="74"/>
      <c r="G1" s="74"/>
      <c r="H1" s="34"/>
      <c r="I1" s="34"/>
      <c r="J1" s="34"/>
      <c r="K1" s="34"/>
      <c r="L1" s="34"/>
      <c r="M1" s="34"/>
      <c r="N1" s="34"/>
      <c r="O1" s="34"/>
    </row>
    <row r="2" ht="12.75" customHeight="1" spans="1:15">
      <c r="A2" s="34"/>
      <c r="B2" s="75"/>
      <c r="C2" s="34"/>
      <c r="D2" s="34"/>
      <c r="E2" s="34"/>
      <c r="F2" s="34"/>
      <c r="G2" s="34"/>
      <c r="H2" s="34"/>
      <c r="I2" s="34"/>
      <c r="J2" s="34"/>
      <c r="K2" s="34"/>
      <c r="L2" s="34"/>
      <c r="M2" s="34"/>
      <c r="N2" s="34"/>
      <c r="O2" s="34"/>
    </row>
    <row r="3" ht="12.75" customHeight="1" spans="1:15">
      <c r="A3" s="76"/>
      <c r="B3" s="30"/>
      <c r="C3" s="34"/>
      <c r="D3" s="34"/>
      <c r="E3" s="34"/>
      <c r="F3" s="34"/>
      <c r="G3" s="34"/>
      <c r="H3" s="34"/>
      <c r="I3" s="34"/>
      <c r="J3" s="34"/>
      <c r="K3" s="34"/>
      <c r="L3" s="34"/>
      <c r="M3" s="34"/>
      <c r="N3" s="34"/>
      <c r="O3" s="34"/>
    </row>
    <row r="4" ht="12.75" customHeight="1" spans="1:15">
      <c r="A4" s="76" t="s">
        <v>1</v>
      </c>
      <c r="B4" s="76" t="s">
        <v>2</v>
      </c>
      <c r="C4" s="76" t="s">
        <v>3</v>
      </c>
      <c r="D4" s="76" t="s">
        <v>4</v>
      </c>
      <c r="E4" s="76" t="s">
        <v>5</v>
      </c>
      <c r="F4" s="76" t="s">
        <v>6</v>
      </c>
      <c r="G4" s="76" t="s">
        <v>7</v>
      </c>
      <c r="H4" s="76" t="s">
        <v>8</v>
      </c>
      <c r="I4" s="34"/>
      <c r="J4" s="76" t="s">
        <v>4</v>
      </c>
      <c r="K4" s="76" t="s">
        <v>9</v>
      </c>
      <c r="L4" s="76" t="s">
        <v>6</v>
      </c>
      <c r="M4" s="34"/>
      <c r="N4" s="34"/>
      <c r="O4" s="34"/>
    </row>
    <row r="5" ht="12.75" customHeight="1" spans="1:15">
      <c r="A5" s="28">
        <v>311587</v>
      </c>
      <c r="B5" s="27">
        <v>0</v>
      </c>
      <c r="C5" s="28" t="s">
        <v>10</v>
      </c>
      <c r="D5" s="28" t="s">
        <v>11</v>
      </c>
      <c r="E5" s="28" t="s">
        <v>12</v>
      </c>
      <c r="F5" s="77">
        <v>2</v>
      </c>
      <c r="G5" s="29">
        <v>40528</v>
      </c>
      <c r="H5" s="28" t="s">
        <v>13</v>
      </c>
      <c r="I5" s="34"/>
      <c r="J5" s="78" t="s">
        <v>11</v>
      </c>
      <c r="K5" s="34">
        <f>COUNTIF(D5:D217,"SP")</f>
        <v>88</v>
      </c>
      <c r="L5" s="34">
        <f>SUMIF(D5:D217,J5,F5:F217)</f>
        <v>221.25</v>
      </c>
      <c r="M5" s="34"/>
      <c r="N5" s="34"/>
      <c r="O5" s="34"/>
    </row>
    <row r="6" ht="12.75" customHeight="1" spans="1:15">
      <c r="A6" s="28">
        <v>645109</v>
      </c>
      <c r="B6" s="27">
        <v>0</v>
      </c>
      <c r="C6" s="28" t="s">
        <v>14</v>
      </c>
      <c r="D6" s="28" t="s">
        <v>15</v>
      </c>
      <c r="E6" s="28" t="s">
        <v>12</v>
      </c>
      <c r="F6" s="77">
        <v>8</v>
      </c>
      <c r="G6" s="29">
        <v>40527</v>
      </c>
      <c r="H6" s="28" t="s">
        <v>16</v>
      </c>
      <c r="I6" s="34"/>
      <c r="J6" s="78" t="s">
        <v>15</v>
      </c>
      <c r="K6" s="34">
        <f>COUNTIF(D5:D217,"SFFNR")</f>
        <v>6</v>
      </c>
      <c r="L6" s="34">
        <f>SUMIF(D5:D217,J6,F5:F217)</f>
        <v>48</v>
      </c>
      <c r="M6" s="34"/>
      <c r="N6" s="34"/>
      <c r="O6" s="34"/>
    </row>
    <row r="7" ht="12.75" customHeight="1" spans="1:15">
      <c r="A7" s="28">
        <v>645109</v>
      </c>
      <c r="B7" s="27">
        <v>0</v>
      </c>
      <c r="C7" s="28" t="s">
        <v>14</v>
      </c>
      <c r="D7" s="28" t="s">
        <v>15</v>
      </c>
      <c r="E7" s="28" t="s">
        <v>12</v>
      </c>
      <c r="F7" s="77">
        <v>8</v>
      </c>
      <c r="G7" s="29">
        <v>40528</v>
      </c>
      <c r="H7" s="28" t="s">
        <v>13</v>
      </c>
      <c r="I7" s="34"/>
      <c r="J7" s="78" t="s">
        <v>17</v>
      </c>
      <c r="K7" s="34">
        <f>COUNTIF(D5:D217,"SFAM")</f>
        <v>21</v>
      </c>
      <c r="L7" s="34">
        <f>SUMIF(D5:D217,J7,F5:F217)</f>
        <v>81</v>
      </c>
      <c r="M7" s="34"/>
      <c r="N7" s="34"/>
      <c r="O7" s="34"/>
    </row>
    <row r="8" ht="12.75" customHeight="1" spans="1:15">
      <c r="A8" s="28">
        <v>835119</v>
      </c>
      <c r="B8" s="27">
        <v>0</v>
      </c>
      <c r="C8" s="28" t="s">
        <v>18</v>
      </c>
      <c r="D8" s="28" t="s">
        <v>17</v>
      </c>
      <c r="E8" s="28" t="s">
        <v>12</v>
      </c>
      <c r="F8" s="77">
        <v>5</v>
      </c>
      <c r="G8" s="29">
        <v>40527</v>
      </c>
      <c r="H8" s="28" t="s">
        <v>16</v>
      </c>
      <c r="I8" s="34"/>
      <c r="J8" s="78" t="s">
        <v>19</v>
      </c>
      <c r="K8" s="34">
        <f>COUNTIF(D5:D217,"SFNRL")</f>
        <v>9</v>
      </c>
      <c r="L8" s="34">
        <f>SUMIF(D5:D217,J8,F5:F217)</f>
        <v>39</v>
      </c>
      <c r="M8" s="34"/>
      <c r="N8" s="34"/>
      <c r="O8" s="34"/>
    </row>
    <row r="9" ht="12.75" customHeight="1" spans="1:15">
      <c r="A9" s="28">
        <v>921565</v>
      </c>
      <c r="B9" s="27">
        <v>0</v>
      </c>
      <c r="C9" s="28" t="s">
        <v>20</v>
      </c>
      <c r="D9" s="28" t="s">
        <v>19</v>
      </c>
      <c r="E9" s="28" t="s">
        <v>12</v>
      </c>
      <c r="F9" s="77">
        <v>8</v>
      </c>
      <c r="G9" s="29">
        <v>40528</v>
      </c>
      <c r="H9" s="28" t="s">
        <v>13</v>
      </c>
      <c r="I9" s="34"/>
      <c r="J9" s="78" t="s">
        <v>21</v>
      </c>
      <c r="K9" s="34">
        <f>COUNTIF(D5:D217,"SICK")</f>
        <v>89</v>
      </c>
      <c r="L9" s="34">
        <f>SUMIF(D5:D217,J9,F5:F217)</f>
        <v>528</v>
      </c>
      <c r="M9" s="34"/>
      <c r="N9" s="34"/>
      <c r="O9" s="34"/>
    </row>
    <row r="10" ht="12.75" customHeight="1" spans="1:15">
      <c r="A10" s="28">
        <v>904174</v>
      </c>
      <c r="B10" s="27">
        <v>0</v>
      </c>
      <c r="C10" s="28" t="s">
        <v>22</v>
      </c>
      <c r="D10" s="28" t="s">
        <v>11</v>
      </c>
      <c r="E10" s="28" t="s">
        <v>12</v>
      </c>
      <c r="F10" s="77">
        <v>4</v>
      </c>
      <c r="G10" s="29">
        <v>40528</v>
      </c>
      <c r="H10" s="28" t="s">
        <v>13</v>
      </c>
      <c r="I10" s="34"/>
      <c r="J10" s="34"/>
      <c r="K10" s="34"/>
      <c r="L10" s="34"/>
      <c r="M10" s="34"/>
      <c r="N10" s="34"/>
      <c r="O10" s="34"/>
    </row>
    <row r="11" ht="12.75" customHeight="1" spans="1:15">
      <c r="A11" s="28">
        <v>108501</v>
      </c>
      <c r="B11" s="27">
        <v>0</v>
      </c>
      <c r="C11" s="28" t="s">
        <v>23</v>
      </c>
      <c r="D11" s="28" t="s">
        <v>17</v>
      </c>
      <c r="E11" s="28" t="s">
        <v>12</v>
      </c>
      <c r="F11" s="77">
        <v>3.5</v>
      </c>
      <c r="G11" s="29">
        <v>40527</v>
      </c>
      <c r="H11" s="28" t="s">
        <v>16</v>
      </c>
      <c r="I11" s="34"/>
      <c r="J11" s="34"/>
      <c r="K11" s="34"/>
      <c r="L11" s="34"/>
      <c r="M11" s="34"/>
      <c r="N11" s="34"/>
      <c r="O11" s="34"/>
    </row>
    <row r="12" ht="12.75" customHeight="1" spans="1:15">
      <c r="A12" s="28">
        <v>806984</v>
      </c>
      <c r="B12" s="27">
        <v>0</v>
      </c>
      <c r="C12" s="28" t="s">
        <v>24</v>
      </c>
      <c r="D12" s="28" t="s">
        <v>21</v>
      </c>
      <c r="E12" s="28" t="s">
        <v>12</v>
      </c>
      <c r="F12" s="77">
        <v>8</v>
      </c>
      <c r="G12" s="29">
        <v>40528</v>
      </c>
      <c r="H12" s="28" t="s">
        <v>13</v>
      </c>
      <c r="I12" s="34"/>
      <c r="J12" s="34"/>
      <c r="K12" s="34"/>
      <c r="L12" s="34"/>
      <c r="M12" s="34"/>
      <c r="N12" s="34"/>
      <c r="O12" s="34"/>
    </row>
    <row r="13" ht="12.75" customHeight="1" spans="1:15">
      <c r="A13" s="28">
        <v>605544</v>
      </c>
      <c r="B13" s="27">
        <v>0</v>
      </c>
      <c r="C13" s="28" t="s">
        <v>25</v>
      </c>
      <c r="D13" s="28" t="s">
        <v>15</v>
      </c>
      <c r="E13" s="28" t="s">
        <v>12</v>
      </c>
      <c r="F13" s="77">
        <v>8</v>
      </c>
      <c r="G13" s="29">
        <v>40527</v>
      </c>
      <c r="H13" s="28" t="s">
        <v>16</v>
      </c>
      <c r="I13" s="34"/>
      <c r="J13" s="76" t="s">
        <v>8</v>
      </c>
      <c r="K13" s="76" t="s">
        <v>9</v>
      </c>
      <c r="L13" s="76" t="s">
        <v>6</v>
      </c>
      <c r="M13" s="34"/>
      <c r="N13" s="34"/>
      <c r="O13" s="34"/>
    </row>
    <row r="14" ht="12.75" customHeight="1" spans="1:15">
      <c r="A14" s="28">
        <v>261528</v>
      </c>
      <c r="B14" s="27">
        <v>0</v>
      </c>
      <c r="C14" s="28" t="s">
        <v>26</v>
      </c>
      <c r="D14" s="28" t="s">
        <v>21</v>
      </c>
      <c r="E14" s="28" t="s">
        <v>12</v>
      </c>
      <c r="F14" s="77">
        <v>8</v>
      </c>
      <c r="G14" s="29">
        <v>40527</v>
      </c>
      <c r="H14" s="28" t="s">
        <v>16</v>
      </c>
      <c r="I14" s="34"/>
      <c r="J14" s="79" t="s">
        <v>27</v>
      </c>
      <c r="K14" s="34">
        <f>COUNTIF(H5:H217,J14)</f>
        <v>29</v>
      </c>
      <c r="L14" s="34">
        <f>SUMIF(H5:H217,J14,F5:F217)</f>
        <v>111.5</v>
      </c>
      <c r="M14" s="34"/>
      <c r="N14" s="34"/>
      <c r="O14" s="34"/>
    </row>
    <row r="15" ht="12.75" customHeight="1" spans="1:15">
      <c r="A15" s="28">
        <v>261528</v>
      </c>
      <c r="B15" s="27">
        <v>0</v>
      </c>
      <c r="C15" s="28" t="s">
        <v>26</v>
      </c>
      <c r="D15" s="28" t="s">
        <v>21</v>
      </c>
      <c r="E15" s="28" t="s">
        <v>12</v>
      </c>
      <c r="F15" s="77">
        <v>8</v>
      </c>
      <c r="G15" s="29">
        <v>40528</v>
      </c>
      <c r="H15" s="28" t="s">
        <v>13</v>
      </c>
      <c r="I15" s="34"/>
      <c r="J15" s="79" t="s">
        <v>28</v>
      </c>
      <c r="K15" s="34">
        <f>COUNTIF(H5:H217,J15)</f>
        <v>50</v>
      </c>
      <c r="L15" s="34">
        <f>SUMIF(H5:H217,J15,F5:F217)</f>
        <v>225.75</v>
      </c>
      <c r="M15" s="34"/>
      <c r="N15" s="34"/>
      <c r="O15" s="34"/>
    </row>
    <row r="16" ht="12.75" customHeight="1" spans="1:15">
      <c r="A16" s="28">
        <v>682726</v>
      </c>
      <c r="B16" s="27">
        <v>0</v>
      </c>
      <c r="C16" s="28" t="s">
        <v>29</v>
      </c>
      <c r="D16" s="28" t="s">
        <v>11</v>
      </c>
      <c r="E16" s="28" t="s">
        <v>12</v>
      </c>
      <c r="F16" s="77">
        <v>1</v>
      </c>
      <c r="G16" s="29">
        <v>40527</v>
      </c>
      <c r="H16" s="28" t="s">
        <v>16</v>
      </c>
      <c r="I16" s="34"/>
      <c r="J16" s="79" t="s">
        <v>16</v>
      </c>
      <c r="K16" s="34">
        <f>COUNTIF(H5:H217,J16)</f>
        <v>60</v>
      </c>
      <c r="L16" s="34">
        <f>SUMIF(H5:H217,J16,F5:F217)</f>
        <v>260</v>
      </c>
      <c r="M16" s="34"/>
      <c r="N16" s="34"/>
      <c r="O16" s="34"/>
    </row>
    <row r="17" ht="12.75" customHeight="1" spans="1:15">
      <c r="A17" s="28">
        <v>682726</v>
      </c>
      <c r="B17" s="27">
        <v>0</v>
      </c>
      <c r="C17" s="28" t="s">
        <v>29</v>
      </c>
      <c r="D17" s="28" t="s">
        <v>11</v>
      </c>
      <c r="E17" s="28" t="s">
        <v>12</v>
      </c>
      <c r="F17" s="77">
        <v>1.5</v>
      </c>
      <c r="G17" s="29">
        <v>40528</v>
      </c>
      <c r="H17" s="28" t="s">
        <v>13</v>
      </c>
      <c r="I17" s="34"/>
      <c r="J17" s="79" t="s">
        <v>13</v>
      </c>
      <c r="K17" s="34">
        <f>COUNTIF(H5:H217,J17)</f>
        <v>48</v>
      </c>
      <c r="L17" s="34">
        <f>SUMIF(H5:H217,J17,F5:F217)</f>
        <v>202</v>
      </c>
      <c r="M17" s="34"/>
      <c r="N17" s="34"/>
      <c r="O17" s="34"/>
    </row>
    <row r="18" ht="12.75" customHeight="1" spans="1:15">
      <c r="A18" s="28">
        <v>268234</v>
      </c>
      <c r="B18" s="27">
        <v>0</v>
      </c>
      <c r="C18" s="28" t="s">
        <v>30</v>
      </c>
      <c r="D18" s="28" t="s">
        <v>11</v>
      </c>
      <c r="E18" s="28" t="s">
        <v>12</v>
      </c>
      <c r="F18" s="77">
        <v>1.5</v>
      </c>
      <c r="G18" s="29">
        <v>40527</v>
      </c>
      <c r="H18" s="28" t="s">
        <v>16</v>
      </c>
      <c r="I18" s="34"/>
      <c r="J18" s="79" t="s">
        <v>31</v>
      </c>
      <c r="K18" s="34">
        <f>COUNTIF(H5:H217,J18)</f>
        <v>26</v>
      </c>
      <c r="L18" s="34">
        <f>SUMIF(H5:H217,J18,F5:F217)</f>
        <v>118</v>
      </c>
      <c r="M18" s="34"/>
      <c r="N18" s="34"/>
      <c r="O18" s="34"/>
    </row>
    <row r="19" ht="12.75" customHeight="1" spans="1:15">
      <c r="A19" s="28">
        <v>537900</v>
      </c>
      <c r="B19" s="27">
        <v>0</v>
      </c>
      <c r="C19" s="28" t="s">
        <v>32</v>
      </c>
      <c r="D19" s="28" t="s">
        <v>11</v>
      </c>
      <c r="E19" s="28" t="s">
        <v>12</v>
      </c>
      <c r="F19" s="77">
        <v>2</v>
      </c>
      <c r="G19" s="29">
        <v>40527</v>
      </c>
      <c r="H19" s="28" t="s">
        <v>16</v>
      </c>
      <c r="I19" s="34"/>
      <c r="J19" s="28"/>
      <c r="K19" s="34"/>
      <c r="L19" s="34"/>
      <c r="M19" s="34"/>
      <c r="N19" s="34"/>
      <c r="O19" s="34"/>
    </row>
    <row r="20" ht="12.75" customHeight="1" spans="1:15">
      <c r="A20" s="28">
        <v>935382</v>
      </c>
      <c r="B20" s="27">
        <v>0</v>
      </c>
      <c r="C20" s="28" t="s">
        <v>33</v>
      </c>
      <c r="D20" s="28" t="s">
        <v>11</v>
      </c>
      <c r="E20" s="28" t="s">
        <v>12</v>
      </c>
      <c r="F20" s="77">
        <v>3.5</v>
      </c>
      <c r="G20" s="29">
        <v>40527</v>
      </c>
      <c r="H20" s="28" t="s">
        <v>16</v>
      </c>
      <c r="I20" s="34"/>
      <c r="J20" s="34"/>
      <c r="K20" s="34"/>
      <c r="L20" s="34"/>
      <c r="M20" s="34"/>
      <c r="N20" s="34"/>
      <c r="O20" s="34"/>
    </row>
    <row r="21" ht="12.75" customHeight="1" spans="1:16">
      <c r="A21" s="28">
        <v>602526</v>
      </c>
      <c r="B21" s="27">
        <v>0</v>
      </c>
      <c r="C21" s="28" t="s">
        <v>34</v>
      </c>
      <c r="D21" s="28" t="s">
        <v>11</v>
      </c>
      <c r="E21" s="28" t="s">
        <v>12</v>
      </c>
      <c r="F21" s="77">
        <v>2</v>
      </c>
      <c r="G21" s="29">
        <v>40527</v>
      </c>
      <c r="H21" s="28" t="s">
        <v>16</v>
      </c>
      <c r="I21" s="34"/>
      <c r="J21" s="34"/>
      <c r="K21" s="76" t="s">
        <v>27</v>
      </c>
      <c r="L21" s="76" t="s">
        <v>28</v>
      </c>
      <c r="M21" s="76" t="s">
        <v>16</v>
      </c>
      <c r="N21" s="76" t="s">
        <v>13</v>
      </c>
      <c r="O21" s="76" t="s">
        <v>31</v>
      </c>
      <c r="P21" s="80" t="s">
        <v>35</v>
      </c>
    </row>
    <row r="22" ht="12.75" customHeight="1" spans="1:16">
      <c r="A22" s="28">
        <v>624084</v>
      </c>
      <c r="B22" s="27">
        <v>0</v>
      </c>
      <c r="C22" s="28" t="s">
        <v>36</v>
      </c>
      <c r="D22" s="28" t="s">
        <v>11</v>
      </c>
      <c r="E22" s="28" t="s">
        <v>12</v>
      </c>
      <c r="F22" s="77">
        <v>1.25</v>
      </c>
      <c r="G22" s="29">
        <v>40528</v>
      </c>
      <c r="H22" s="28" t="s">
        <v>13</v>
      </c>
      <c r="I22" s="34"/>
      <c r="J22" s="78" t="s">
        <v>11</v>
      </c>
      <c r="K22" s="81">
        <f>COUNTIFS(H5:H217,K21,D5:D217,J22)</f>
        <v>15</v>
      </c>
      <c r="L22" s="34">
        <f>COUNTIFS(H5:H217,L21,D5:D217,J22)</f>
        <v>16</v>
      </c>
      <c r="M22" s="34">
        <f>COUNTIFS(H5:H217,M21,D5:D217,J22)</f>
        <v>23</v>
      </c>
      <c r="N22" s="34">
        <f>COUNTIFS(H5:H217,N21,D5:D217,J22)</f>
        <v>20</v>
      </c>
      <c r="O22" s="34">
        <f>COUNTIFS(H5:H217,O21,D5:D217,J22)</f>
        <v>14</v>
      </c>
      <c r="P22" s="82">
        <f t="shared" ref="P22:P27" si="0">SUM(K22:O22)</f>
        <v>88</v>
      </c>
    </row>
    <row r="23" ht="12.75" customHeight="1" spans="1:16">
      <c r="A23" s="28">
        <v>341458</v>
      </c>
      <c r="B23" s="27">
        <v>0</v>
      </c>
      <c r="C23" s="28" t="s">
        <v>37</v>
      </c>
      <c r="D23" s="28" t="s">
        <v>21</v>
      </c>
      <c r="E23" s="28" t="s">
        <v>12</v>
      </c>
      <c r="F23" s="77">
        <v>8</v>
      </c>
      <c r="G23" s="29">
        <v>40528</v>
      </c>
      <c r="H23" s="28" t="s">
        <v>13</v>
      </c>
      <c r="I23" s="34"/>
      <c r="J23" s="78" t="s">
        <v>15</v>
      </c>
      <c r="K23" s="34">
        <f>COUNTIFS(H5:H217,K21,D5:D217,J23)</f>
        <v>1</v>
      </c>
      <c r="L23" s="34">
        <f>COUNTIFS(H5:H217,L21,D5:D217,J23)</f>
        <v>1</v>
      </c>
      <c r="M23" s="34">
        <f>COUNTIFS(H5:H217,M21,D5:D217,J23)</f>
        <v>3</v>
      </c>
      <c r="N23" s="34">
        <f>COUNTIFS(H5:H217,N21,D5:D217,J23)</f>
        <v>1</v>
      </c>
      <c r="O23" s="34">
        <f>COUNTIFS(H5:H217,O21,D5:D217,J23)</f>
        <v>0</v>
      </c>
      <c r="P23" s="83">
        <f t="shared" si="0"/>
        <v>6</v>
      </c>
    </row>
    <row r="24" ht="12.75" customHeight="1" spans="1:16">
      <c r="A24" s="28">
        <v>674630</v>
      </c>
      <c r="B24" s="27">
        <v>0</v>
      </c>
      <c r="C24" s="28" t="s">
        <v>38</v>
      </c>
      <c r="D24" s="28" t="s">
        <v>11</v>
      </c>
      <c r="E24" s="28" t="s">
        <v>12</v>
      </c>
      <c r="F24" s="77">
        <v>2.75</v>
      </c>
      <c r="G24" s="29">
        <v>40528</v>
      </c>
      <c r="H24" s="28" t="s">
        <v>13</v>
      </c>
      <c r="I24" s="34"/>
      <c r="J24" s="78" t="s">
        <v>17</v>
      </c>
      <c r="K24" s="34">
        <f>COUNTIFS(H5:H217,K21,D5:D217,J24)</f>
        <v>3</v>
      </c>
      <c r="L24" s="34">
        <f>COUNTIFS(H5:H217,L21,D5:D217,J24)</f>
        <v>6</v>
      </c>
      <c r="M24" s="34">
        <f>COUNTIFS(H5:H217,M21,D5:D217,J24)</f>
        <v>6</v>
      </c>
      <c r="N24" s="34">
        <f>COUNTIFS(H5:H217,N21,D5:D217,J24)</f>
        <v>3</v>
      </c>
      <c r="O24" s="34">
        <f>COUNTIFS(H5:H217,O21,D5:D217,J24)</f>
        <v>3</v>
      </c>
      <c r="P24" s="83">
        <f t="shared" si="0"/>
        <v>21</v>
      </c>
    </row>
    <row r="25" ht="12.75" customHeight="1" spans="1:16">
      <c r="A25" s="28">
        <v>674630</v>
      </c>
      <c r="B25" s="27">
        <v>0</v>
      </c>
      <c r="C25" s="28" t="s">
        <v>38</v>
      </c>
      <c r="D25" s="28" t="s">
        <v>17</v>
      </c>
      <c r="E25" s="28" t="s">
        <v>12</v>
      </c>
      <c r="F25" s="77">
        <v>1</v>
      </c>
      <c r="G25" s="29">
        <v>40528</v>
      </c>
      <c r="H25" s="28" t="s">
        <v>13</v>
      </c>
      <c r="I25" s="34"/>
      <c r="J25" s="78" t="s">
        <v>19</v>
      </c>
      <c r="K25" s="34">
        <f>COUNTIFS(H5:H217,K21,D5:D217,J25)</f>
        <v>2</v>
      </c>
      <c r="L25" s="34">
        <f>COUNTIFS(H5:H217,L21,D5:D217,J25)</f>
        <v>1</v>
      </c>
      <c r="M25" s="34">
        <f>COUNTIFS(H5:H217,M21,D5:D217,J25)</f>
        <v>1</v>
      </c>
      <c r="N25" s="34">
        <f>COUNTIFS(H5:H217,N21,D5:D217,J25)</f>
        <v>2</v>
      </c>
      <c r="O25" s="34">
        <f>COUNTIFS(H5:H217,O21,D5:D217,J25)</f>
        <v>3</v>
      </c>
      <c r="P25" s="83">
        <f t="shared" si="0"/>
        <v>9</v>
      </c>
    </row>
    <row r="26" ht="12.75" customHeight="1" spans="1:16">
      <c r="A26" s="28">
        <v>752850</v>
      </c>
      <c r="B26" s="27">
        <v>0</v>
      </c>
      <c r="C26" s="28" t="s">
        <v>39</v>
      </c>
      <c r="D26" s="28" t="s">
        <v>17</v>
      </c>
      <c r="E26" s="28" t="s">
        <v>12</v>
      </c>
      <c r="F26" s="77">
        <v>1.25</v>
      </c>
      <c r="G26" s="29">
        <v>40527</v>
      </c>
      <c r="H26" s="28" t="s">
        <v>16</v>
      </c>
      <c r="I26" s="34"/>
      <c r="J26" s="78" t="s">
        <v>21</v>
      </c>
      <c r="K26" s="34">
        <f>COUNTIFS(H5:H217,K21,D5:D217,J26)</f>
        <v>8</v>
      </c>
      <c r="L26" s="34">
        <f>COUNTIFS(H5:H217,L21,D5:D217,J26)</f>
        <v>26</v>
      </c>
      <c r="M26" s="34">
        <f>COUNTIFS(H5:H217,M21,D5:D217,J26)</f>
        <v>27</v>
      </c>
      <c r="N26" s="34">
        <f>COUNTIFS(H5:H217,N21,D5:D217,J26)</f>
        <v>22</v>
      </c>
      <c r="O26" s="34">
        <f>COUNTIFS(H5:H217,O21,D5:D217,J26)</f>
        <v>6</v>
      </c>
      <c r="P26" s="83">
        <f t="shared" si="0"/>
        <v>89</v>
      </c>
    </row>
    <row r="27" ht="12.75" customHeight="1" spans="1:16">
      <c r="A27" s="28">
        <v>951321</v>
      </c>
      <c r="B27" s="27">
        <v>1</v>
      </c>
      <c r="C27" s="28" t="s">
        <v>40</v>
      </c>
      <c r="D27" s="28" t="s">
        <v>11</v>
      </c>
      <c r="E27" s="28" t="s">
        <v>12</v>
      </c>
      <c r="F27" s="77">
        <v>8.75</v>
      </c>
      <c r="G27" s="29">
        <v>40529</v>
      </c>
      <c r="H27" s="28" t="s">
        <v>31</v>
      </c>
      <c r="I27" s="34"/>
      <c r="J27" s="84" t="s">
        <v>35</v>
      </c>
      <c r="K27" s="85">
        <f>SUM(K22:K26)</f>
        <v>29</v>
      </c>
      <c r="L27" s="85">
        <f>SUM(L22:L26)</f>
        <v>50</v>
      </c>
      <c r="M27" s="85">
        <f>SUM(M22:M26)</f>
        <v>60</v>
      </c>
      <c r="N27" s="85">
        <f>SUM(N22:N26)</f>
        <v>48</v>
      </c>
      <c r="O27" s="85">
        <f>SUM(O22:O26)</f>
        <v>26</v>
      </c>
      <c r="P27" s="86">
        <f t="shared" si="0"/>
        <v>213</v>
      </c>
    </row>
    <row r="28" ht="12.75" customHeight="1" spans="1:15">
      <c r="A28" s="28">
        <v>311587</v>
      </c>
      <c r="B28" s="27">
        <v>0</v>
      </c>
      <c r="C28" s="28" t="s">
        <v>10</v>
      </c>
      <c r="D28" s="28" t="s">
        <v>19</v>
      </c>
      <c r="E28" s="28" t="s">
        <v>12</v>
      </c>
      <c r="F28" s="77">
        <v>4</v>
      </c>
      <c r="G28" s="29">
        <v>40529</v>
      </c>
      <c r="H28" s="28" t="s">
        <v>31</v>
      </c>
      <c r="I28" s="34"/>
      <c r="J28" s="34"/>
      <c r="K28" s="34"/>
      <c r="L28" s="34"/>
      <c r="M28" s="34"/>
      <c r="N28" s="34"/>
      <c r="O28" s="34"/>
    </row>
    <row r="29" ht="12.75" customHeight="1" spans="1:15">
      <c r="A29" s="28">
        <v>140990</v>
      </c>
      <c r="B29" s="27">
        <v>0</v>
      </c>
      <c r="C29" s="28" t="s">
        <v>41</v>
      </c>
      <c r="D29" s="28" t="s">
        <v>11</v>
      </c>
      <c r="E29" s="28" t="s">
        <v>12</v>
      </c>
      <c r="F29" s="77">
        <v>2</v>
      </c>
      <c r="G29" s="29">
        <v>40540</v>
      </c>
      <c r="H29" s="28" t="s">
        <v>28</v>
      </c>
      <c r="I29" s="34"/>
      <c r="J29" s="34"/>
      <c r="K29" s="34"/>
      <c r="L29" s="34"/>
      <c r="M29" s="34"/>
      <c r="N29" s="34"/>
      <c r="O29" s="34"/>
    </row>
    <row r="30" ht="12.75" customHeight="1" spans="1:15">
      <c r="A30" s="28">
        <v>883669</v>
      </c>
      <c r="B30" s="27">
        <v>0</v>
      </c>
      <c r="C30" s="28" t="s">
        <v>42</v>
      </c>
      <c r="D30" s="28" t="s">
        <v>21</v>
      </c>
      <c r="E30" s="28" t="s">
        <v>12</v>
      </c>
      <c r="F30" s="77">
        <v>4.75</v>
      </c>
      <c r="G30" s="29">
        <v>40534</v>
      </c>
      <c r="H30" s="28" t="s">
        <v>16</v>
      </c>
      <c r="I30" s="34"/>
      <c r="J30" s="34"/>
      <c r="K30" s="34"/>
      <c r="L30" s="34"/>
      <c r="M30" s="34"/>
      <c r="N30" s="34"/>
      <c r="O30" s="34"/>
    </row>
    <row r="31" ht="12.75" customHeight="1" spans="1:15">
      <c r="A31" s="28">
        <v>733760</v>
      </c>
      <c r="B31" s="27">
        <v>0</v>
      </c>
      <c r="C31" s="28" t="s">
        <v>43</v>
      </c>
      <c r="D31" s="28" t="s">
        <v>11</v>
      </c>
      <c r="E31" s="28" t="s">
        <v>12</v>
      </c>
      <c r="F31" s="77">
        <v>3.5</v>
      </c>
      <c r="G31" s="29">
        <v>40532</v>
      </c>
      <c r="H31" s="28" t="s">
        <v>27</v>
      </c>
      <c r="I31" s="34"/>
      <c r="J31" s="34"/>
      <c r="K31" s="34"/>
      <c r="L31" s="34"/>
      <c r="M31" s="34"/>
      <c r="N31" s="34"/>
      <c r="O31" s="34"/>
    </row>
    <row r="32" ht="12.75" customHeight="1" spans="1:15">
      <c r="A32" s="28">
        <v>474941</v>
      </c>
      <c r="B32" s="27">
        <v>0</v>
      </c>
      <c r="C32" s="28" t="s">
        <v>44</v>
      </c>
      <c r="D32" s="28" t="s">
        <v>11</v>
      </c>
      <c r="E32" s="28" t="s">
        <v>12</v>
      </c>
      <c r="F32" s="77">
        <v>2.5</v>
      </c>
      <c r="G32" s="29">
        <v>40534</v>
      </c>
      <c r="H32" s="28" t="s">
        <v>16</v>
      </c>
      <c r="I32" s="34"/>
      <c r="J32" s="34"/>
      <c r="K32" s="34"/>
      <c r="L32" s="34"/>
      <c r="M32" s="34"/>
      <c r="N32" s="34"/>
      <c r="O32" s="34"/>
    </row>
    <row r="33" ht="12.75" customHeight="1" spans="1:15">
      <c r="A33" s="28">
        <v>474941</v>
      </c>
      <c r="B33" s="27">
        <v>0</v>
      </c>
      <c r="C33" s="28" t="s">
        <v>44</v>
      </c>
      <c r="D33" s="28" t="s">
        <v>11</v>
      </c>
      <c r="E33" s="28" t="s">
        <v>12</v>
      </c>
      <c r="F33" s="77">
        <v>1.5</v>
      </c>
      <c r="G33" s="29">
        <v>40540</v>
      </c>
      <c r="H33" s="28" t="s">
        <v>28</v>
      </c>
      <c r="I33" s="34"/>
      <c r="J33" s="34"/>
      <c r="K33" s="34"/>
      <c r="L33" s="34"/>
      <c r="M33" s="34"/>
      <c r="N33" s="34"/>
      <c r="O33" s="34"/>
    </row>
    <row r="34" ht="12.75" customHeight="1" spans="1:16">
      <c r="A34" s="28">
        <v>615307</v>
      </c>
      <c r="B34" s="27">
        <v>0</v>
      </c>
      <c r="C34" s="28" t="s">
        <v>45</v>
      </c>
      <c r="D34" s="28" t="s">
        <v>11</v>
      </c>
      <c r="E34" s="28" t="s">
        <v>12</v>
      </c>
      <c r="F34" s="77">
        <v>4</v>
      </c>
      <c r="G34" s="29">
        <v>40529</v>
      </c>
      <c r="H34" s="28" t="s">
        <v>31</v>
      </c>
      <c r="I34" s="34"/>
      <c r="J34" s="87"/>
      <c r="K34" s="87"/>
      <c r="L34" s="88"/>
      <c r="M34" s="88"/>
      <c r="N34" s="88"/>
      <c r="O34" s="88"/>
      <c r="P34" s="58"/>
    </row>
    <row r="35" ht="12.75" customHeight="1" spans="1:16">
      <c r="A35" s="28">
        <v>144775</v>
      </c>
      <c r="B35" s="27">
        <v>0</v>
      </c>
      <c r="C35" s="28" t="s">
        <v>46</v>
      </c>
      <c r="D35" s="28" t="s">
        <v>11</v>
      </c>
      <c r="E35" s="28" t="s">
        <v>12</v>
      </c>
      <c r="F35" s="77">
        <v>2</v>
      </c>
      <c r="G35" s="29">
        <v>40540</v>
      </c>
      <c r="H35" s="28" t="s">
        <v>28</v>
      </c>
      <c r="I35" s="34"/>
      <c r="J35" s="88"/>
      <c r="K35" s="88"/>
      <c r="L35" s="88"/>
      <c r="M35" s="88"/>
      <c r="N35" s="88"/>
      <c r="O35" s="88"/>
      <c r="P35" s="58"/>
    </row>
    <row r="36" ht="12.75" customHeight="1" spans="1:16">
      <c r="A36" s="28">
        <v>54857</v>
      </c>
      <c r="B36" s="27">
        <v>0</v>
      </c>
      <c r="C36" s="28" t="s">
        <v>47</v>
      </c>
      <c r="D36" s="28" t="s">
        <v>11</v>
      </c>
      <c r="E36" s="28" t="s">
        <v>12</v>
      </c>
      <c r="F36" s="77">
        <v>1</v>
      </c>
      <c r="G36" s="29">
        <v>40533</v>
      </c>
      <c r="H36" s="28" t="s">
        <v>28</v>
      </c>
      <c r="I36" s="34"/>
      <c r="J36" s="88"/>
      <c r="K36" s="87"/>
      <c r="L36" s="88"/>
      <c r="M36" s="88"/>
      <c r="N36" s="88"/>
      <c r="O36" s="88"/>
      <c r="P36" s="58"/>
    </row>
    <row r="37" ht="12.75" customHeight="1" spans="1:16">
      <c r="A37" s="28">
        <v>969490</v>
      </c>
      <c r="B37" s="27">
        <v>0</v>
      </c>
      <c r="C37" s="28" t="s">
        <v>48</v>
      </c>
      <c r="D37" s="28" t="s">
        <v>17</v>
      </c>
      <c r="E37" s="28" t="s">
        <v>12</v>
      </c>
      <c r="F37" s="77">
        <v>3</v>
      </c>
      <c r="G37" s="29">
        <v>40533</v>
      </c>
      <c r="H37" s="28" t="s">
        <v>28</v>
      </c>
      <c r="I37" s="34"/>
      <c r="J37" s="88"/>
      <c r="K37" s="87"/>
      <c r="L37" s="87"/>
      <c r="M37" s="87"/>
      <c r="N37" s="87"/>
      <c r="O37" s="87"/>
      <c r="P37" s="89"/>
    </row>
    <row r="38" ht="12.75" customHeight="1" spans="1:16">
      <c r="A38" s="28">
        <v>969490</v>
      </c>
      <c r="B38" s="27">
        <v>0</v>
      </c>
      <c r="C38" s="28" t="s">
        <v>48</v>
      </c>
      <c r="D38" s="28" t="s">
        <v>21</v>
      </c>
      <c r="E38" s="28" t="s">
        <v>12</v>
      </c>
      <c r="F38" s="77">
        <v>8</v>
      </c>
      <c r="G38" s="29">
        <v>40534</v>
      </c>
      <c r="H38" s="28" t="s">
        <v>16</v>
      </c>
      <c r="I38" s="34"/>
      <c r="J38" s="87"/>
      <c r="K38" s="88"/>
      <c r="L38" s="88"/>
      <c r="M38" s="88"/>
      <c r="N38" s="88"/>
      <c r="O38" s="88"/>
      <c r="P38" s="58"/>
    </row>
    <row r="39" ht="12.75" customHeight="1" spans="1:16">
      <c r="A39" s="28">
        <v>579919</v>
      </c>
      <c r="B39" s="27">
        <v>0</v>
      </c>
      <c r="C39" s="28" t="s">
        <v>49</v>
      </c>
      <c r="D39" s="28" t="s">
        <v>21</v>
      </c>
      <c r="E39" s="28" t="s">
        <v>12</v>
      </c>
      <c r="F39" s="77">
        <v>2</v>
      </c>
      <c r="G39" s="29">
        <v>40534</v>
      </c>
      <c r="H39" s="28" t="s">
        <v>16</v>
      </c>
      <c r="I39" s="34"/>
      <c r="J39" s="87"/>
      <c r="K39" s="88"/>
      <c r="L39" s="88"/>
      <c r="M39" s="88"/>
      <c r="N39" s="88"/>
      <c r="O39" s="88"/>
      <c r="P39" s="58"/>
    </row>
    <row r="40" ht="12.75" customHeight="1" spans="1:16">
      <c r="A40" s="28">
        <v>599675</v>
      </c>
      <c r="B40" s="27">
        <v>0</v>
      </c>
      <c r="C40" s="28" t="s">
        <v>50</v>
      </c>
      <c r="D40" s="28" t="s">
        <v>11</v>
      </c>
      <c r="E40" s="28" t="s">
        <v>12</v>
      </c>
      <c r="F40" s="77">
        <v>2</v>
      </c>
      <c r="G40" s="29">
        <v>40534</v>
      </c>
      <c r="H40" s="28" t="s">
        <v>16</v>
      </c>
      <c r="I40" s="34"/>
      <c r="J40" s="87"/>
      <c r="K40" s="88"/>
      <c r="L40" s="88"/>
      <c r="M40" s="88"/>
      <c r="N40" s="88"/>
      <c r="O40" s="88"/>
      <c r="P40" s="58"/>
    </row>
    <row r="41" ht="12.75" customHeight="1" spans="1:16">
      <c r="A41" s="28">
        <v>625135</v>
      </c>
      <c r="B41" s="27">
        <v>0</v>
      </c>
      <c r="C41" s="28" t="s">
        <v>51</v>
      </c>
      <c r="D41" s="28" t="s">
        <v>11</v>
      </c>
      <c r="E41" s="28" t="s">
        <v>12</v>
      </c>
      <c r="F41" s="77">
        <v>1</v>
      </c>
      <c r="G41" s="29">
        <v>40540</v>
      </c>
      <c r="H41" s="28" t="s">
        <v>28</v>
      </c>
      <c r="I41" s="34"/>
      <c r="J41" s="87"/>
      <c r="K41" s="88"/>
      <c r="L41" s="88"/>
      <c r="M41" s="88"/>
      <c r="N41" s="88"/>
      <c r="O41" s="88"/>
      <c r="P41" s="58"/>
    </row>
    <row r="42" ht="12.75" customHeight="1" spans="1:16">
      <c r="A42" s="28">
        <v>664825</v>
      </c>
      <c r="B42" s="27">
        <v>0</v>
      </c>
      <c r="C42" s="28" t="s">
        <v>52</v>
      </c>
      <c r="D42" s="28" t="s">
        <v>21</v>
      </c>
      <c r="E42" s="28" t="s">
        <v>12</v>
      </c>
      <c r="F42" s="77">
        <v>8</v>
      </c>
      <c r="G42" s="29">
        <v>40542</v>
      </c>
      <c r="H42" s="28" t="s">
        <v>13</v>
      </c>
      <c r="I42" s="34"/>
      <c r="J42" s="87"/>
      <c r="K42" s="88"/>
      <c r="L42" s="88"/>
      <c r="M42" s="88"/>
      <c r="N42" s="88"/>
      <c r="O42" s="88"/>
      <c r="P42" s="58"/>
    </row>
    <row r="43" ht="12.75" customHeight="1" spans="1:16">
      <c r="A43" s="28">
        <v>664825</v>
      </c>
      <c r="B43" s="27">
        <v>0</v>
      </c>
      <c r="C43" s="28" t="s">
        <v>52</v>
      </c>
      <c r="D43" s="28" t="s">
        <v>21</v>
      </c>
      <c r="E43" s="28" t="s">
        <v>12</v>
      </c>
      <c r="F43" s="77">
        <v>6</v>
      </c>
      <c r="G43" s="29">
        <v>40541</v>
      </c>
      <c r="H43" s="28" t="s">
        <v>16</v>
      </c>
      <c r="I43" s="34"/>
      <c r="J43" s="87"/>
      <c r="K43" s="88"/>
      <c r="L43" s="88"/>
      <c r="M43" s="88"/>
      <c r="N43" s="88"/>
      <c r="O43" s="88"/>
      <c r="P43" s="58"/>
    </row>
    <row r="44" ht="12.75" customHeight="1" spans="1:16">
      <c r="A44" s="28">
        <v>459949</v>
      </c>
      <c r="B44" s="27">
        <v>0</v>
      </c>
      <c r="C44" s="28" t="s">
        <v>53</v>
      </c>
      <c r="D44" s="28" t="s">
        <v>11</v>
      </c>
      <c r="E44" s="28" t="s">
        <v>12</v>
      </c>
      <c r="F44" s="77">
        <v>2</v>
      </c>
      <c r="G44" s="29">
        <v>40529</v>
      </c>
      <c r="H44" s="28" t="s">
        <v>31</v>
      </c>
      <c r="I44" s="34"/>
      <c r="J44" s="88"/>
      <c r="K44" s="88"/>
      <c r="L44" s="88"/>
      <c r="M44" s="88"/>
      <c r="N44" s="88"/>
      <c r="O44" s="88"/>
      <c r="P44" s="58"/>
    </row>
    <row r="45" ht="12.75" customHeight="1" spans="1:16">
      <c r="A45" s="28">
        <v>375792</v>
      </c>
      <c r="B45" s="27">
        <v>0</v>
      </c>
      <c r="C45" s="28" t="s">
        <v>54</v>
      </c>
      <c r="D45" s="28" t="s">
        <v>19</v>
      </c>
      <c r="E45" s="28" t="s">
        <v>12</v>
      </c>
      <c r="F45" s="77">
        <v>4</v>
      </c>
      <c r="G45" s="29">
        <v>40532</v>
      </c>
      <c r="H45" s="28" t="s">
        <v>27</v>
      </c>
      <c r="I45" s="34"/>
      <c r="J45" s="88"/>
      <c r="K45" s="88"/>
      <c r="L45" s="88"/>
      <c r="M45" s="88"/>
      <c r="N45" s="88"/>
      <c r="O45" s="88"/>
      <c r="P45" s="58"/>
    </row>
    <row r="46" ht="12.75" customHeight="1" spans="1:15">
      <c r="A46" s="28">
        <v>459949</v>
      </c>
      <c r="B46" s="27">
        <v>0</v>
      </c>
      <c r="C46" s="28" t="s">
        <v>53</v>
      </c>
      <c r="D46" s="28" t="s">
        <v>17</v>
      </c>
      <c r="E46" s="28" t="s">
        <v>12</v>
      </c>
      <c r="F46" s="77">
        <v>8</v>
      </c>
      <c r="G46" s="29">
        <v>40546</v>
      </c>
      <c r="H46" s="28" t="s">
        <v>27</v>
      </c>
      <c r="I46" s="34"/>
      <c r="J46" s="34"/>
      <c r="K46" s="34"/>
      <c r="L46" s="34"/>
      <c r="M46" s="34"/>
      <c r="N46" s="34"/>
      <c r="O46" s="34"/>
    </row>
    <row r="47" ht="12.75" customHeight="1" spans="1:15">
      <c r="A47" s="28">
        <v>459949</v>
      </c>
      <c r="B47" s="27">
        <v>0</v>
      </c>
      <c r="C47" s="28" t="s">
        <v>53</v>
      </c>
      <c r="D47" s="28" t="s">
        <v>17</v>
      </c>
      <c r="E47" s="28" t="s">
        <v>12</v>
      </c>
      <c r="F47" s="77">
        <v>4</v>
      </c>
      <c r="G47" s="29">
        <v>40547</v>
      </c>
      <c r="H47" s="28" t="s">
        <v>28</v>
      </c>
      <c r="I47" s="34"/>
      <c r="J47" s="34"/>
      <c r="K47" s="34"/>
      <c r="L47" s="34"/>
      <c r="M47" s="34"/>
      <c r="N47" s="34"/>
      <c r="O47" s="34"/>
    </row>
    <row r="48" ht="12.75" customHeight="1" spans="1:15">
      <c r="A48" s="28">
        <v>869277</v>
      </c>
      <c r="B48" s="27">
        <v>0</v>
      </c>
      <c r="C48" s="28" t="s">
        <v>55</v>
      </c>
      <c r="D48" s="28" t="s">
        <v>21</v>
      </c>
      <c r="E48" s="28" t="s">
        <v>12</v>
      </c>
      <c r="F48" s="77">
        <v>8</v>
      </c>
      <c r="G48" s="29">
        <v>40541</v>
      </c>
      <c r="H48" s="28" t="s">
        <v>16</v>
      </c>
      <c r="I48" s="34"/>
      <c r="J48" s="34"/>
      <c r="K48" s="34"/>
      <c r="L48" s="34"/>
      <c r="M48" s="34"/>
      <c r="N48" s="34"/>
      <c r="O48" s="34"/>
    </row>
    <row r="49" ht="12.75" customHeight="1" spans="1:15">
      <c r="A49" s="28">
        <v>389844</v>
      </c>
      <c r="B49" s="27">
        <v>0</v>
      </c>
      <c r="C49" s="28" t="s">
        <v>56</v>
      </c>
      <c r="D49" s="28" t="s">
        <v>21</v>
      </c>
      <c r="E49" s="28" t="s">
        <v>12</v>
      </c>
      <c r="F49" s="77">
        <v>2</v>
      </c>
      <c r="G49" s="29">
        <v>40534</v>
      </c>
      <c r="H49" s="28" t="s">
        <v>16</v>
      </c>
      <c r="I49" s="34"/>
      <c r="J49" s="34"/>
      <c r="K49" s="34"/>
      <c r="L49" s="34"/>
      <c r="M49" s="34"/>
      <c r="N49" s="34"/>
      <c r="O49" s="34"/>
    </row>
    <row r="50" ht="12.75" customHeight="1" spans="1:15">
      <c r="A50" s="28">
        <v>389844</v>
      </c>
      <c r="B50" s="27">
        <v>0</v>
      </c>
      <c r="C50" s="28" t="s">
        <v>56</v>
      </c>
      <c r="D50" s="28" t="s">
        <v>21</v>
      </c>
      <c r="E50" s="28" t="s">
        <v>12</v>
      </c>
      <c r="F50" s="77">
        <v>8</v>
      </c>
      <c r="G50" s="29">
        <v>40535</v>
      </c>
      <c r="H50" s="28" t="s">
        <v>13</v>
      </c>
      <c r="I50" s="34"/>
      <c r="J50" s="34"/>
      <c r="K50" s="34"/>
      <c r="L50" s="34"/>
      <c r="M50" s="34"/>
      <c r="N50" s="34"/>
      <c r="O50" s="34"/>
    </row>
    <row r="51" ht="12.75" customHeight="1" spans="1:15">
      <c r="A51" s="28">
        <v>873164</v>
      </c>
      <c r="B51" s="27">
        <v>0</v>
      </c>
      <c r="C51" s="28" t="s">
        <v>57</v>
      </c>
      <c r="D51" s="28" t="s">
        <v>21</v>
      </c>
      <c r="E51" s="28" t="s">
        <v>12</v>
      </c>
      <c r="F51" s="77">
        <v>3</v>
      </c>
      <c r="G51" s="29">
        <v>40540</v>
      </c>
      <c r="H51" s="28" t="s">
        <v>28</v>
      </c>
      <c r="I51" s="34"/>
      <c r="J51" s="34"/>
      <c r="K51" s="34"/>
      <c r="L51" s="34"/>
      <c r="M51" s="34"/>
      <c r="N51" s="34"/>
      <c r="O51" s="34"/>
    </row>
    <row r="52" ht="12.75" customHeight="1" spans="1:15">
      <c r="A52" s="28">
        <v>935382</v>
      </c>
      <c r="B52" s="27">
        <v>0</v>
      </c>
      <c r="C52" s="28" t="s">
        <v>33</v>
      </c>
      <c r="D52" s="28" t="s">
        <v>21</v>
      </c>
      <c r="E52" s="28" t="s">
        <v>12</v>
      </c>
      <c r="F52" s="77">
        <v>8</v>
      </c>
      <c r="G52" s="29">
        <v>40542</v>
      </c>
      <c r="H52" s="28" t="s">
        <v>13</v>
      </c>
      <c r="I52" s="34"/>
      <c r="J52" s="34"/>
      <c r="K52" s="34"/>
      <c r="L52" s="34"/>
      <c r="M52" s="34"/>
      <c r="N52" s="34"/>
      <c r="O52" s="34"/>
    </row>
    <row r="53" ht="12.75" customHeight="1" spans="1:15">
      <c r="A53" s="28">
        <v>935382</v>
      </c>
      <c r="B53" s="27">
        <v>0</v>
      </c>
      <c r="C53" s="28" t="s">
        <v>33</v>
      </c>
      <c r="D53" s="28" t="s">
        <v>21</v>
      </c>
      <c r="E53" s="28" t="s">
        <v>12</v>
      </c>
      <c r="F53" s="77">
        <v>8</v>
      </c>
      <c r="G53" s="29">
        <v>40541</v>
      </c>
      <c r="H53" s="28" t="s">
        <v>16</v>
      </c>
      <c r="I53" s="34"/>
      <c r="J53" s="34"/>
      <c r="K53" s="34"/>
      <c r="L53" s="34"/>
      <c r="M53" s="34"/>
      <c r="N53" s="34"/>
      <c r="O53" s="34"/>
    </row>
    <row r="54" ht="12.75" customHeight="1" spans="1:15">
      <c r="A54" s="28">
        <v>555166</v>
      </c>
      <c r="B54" s="27">
        <v>0</v>
      </c>
      <c r="C54" s="28" t="s">
        <v>58</v>
      </c>
      <c r="D54" s="28" t="s">
        <v>21</v>
      </c>
      <c r="E54" s="28" t="s">
        <v>12</v>
      </c>
      <c r="F54" s="77">
        <v>8</v>
      </c>
      <c r="G54" s="29">
        <v>40534</v>
      </c>
      <c r="H54" s="28" t="s">
        <v>16</v>
      </c>
      <c r="I54" s="34"/>
      <c r="J54" s="34"/>
      <c r="K54" s="34"/>
      <c r="L54" s="34"/>
      <c r="M54" s="34"/>
      <c r="N54" s="34"/>
      <c r="O54" s="34"/>
    </row>
    <row r="55" ht="12.75" customHeight="1" spans="1:15">
      <c r="A55" s="28">
        <v>555166</v>
      </c>
      <c r="B55" s="27">
        <v>0</v>
      </c>
      <c r="C55" s="28" t="s">
        <v>58</v>
      </c>
      <c r="D55" s="28" t="s">
        <v>21</v>
      </c>
      <c r="E55" s="28" t="s">
        <v>12</v>
      </c>
      <c r="F55" s="77">
        <v>6.25</v>
      </c>
      <c r="G55" s="29">
        <v>40533</v>
      </c>
      <c r="H55" s="28" t="s">
        <v>28</v>
      </c>
      <c r="I55" s="34"/>
      <c r="J55" s="34"/>
      <c r="K55" s="34"/>
      <c r="L55" s="34"/>
      <c r="M55" s="34"/>
      <c r="N55" s="34"/>
      <c r="O55" s="34"/>
    </row>
    <row r="56" ht="12.75" customHeight="1" spans="1:15">
      <c r="A56" s="28">
        <v>555166</v>
      </c>
      <c r="B56" s="27">
        <v>0</v>
      </c>
      <c r="C56" s="28" t="s">
        <v>58</v>
      </c>
      <c r="D56" s="28" t="s">
        <v>19</v>
      </c>
      <c r="E56" s="28" t="s">
        <v>12</v>
      </c>
      <c r="F56" s="77">
        <v>4</v>
      </c>
      <c r="G56" s="29">
        <v>40529</v>
      </c>
      <c r="H56" s="28" t="s">
        <v>31</v>
      </c>
      <c r="I56" s="34"/>
      <c r="J56" s="34"/>
      <c r="K56" s="34"/>
      <c r="L56" s="34"/>
      <c r="M56" s="34"/>
      <c r="N56" s="34"/>
      <c r="O56" s="34"/>
    </row>
    <row r="57" ht="12.75" customHeight="1" spans="1:15">
      <c r="A57" s="28">
        <v>503495</v>
      </c>
      <c r="B57" s="27">
        <v>0</v>
      </c>
      <c r="C57" s="28" t="s">
        <v>59</v>
      </c>
      <c r="D57" s="28" t="s">
        <v>11</v>
      </c>
      <c r="E57" s="28" t="s">
        <v>12</v>
      </c>
      <c r="F57" s="77">
        <v>2</v>
      </c>
      <c r="G57" s="29">
        <v>40532</v>
      </c>
      <c r="H57" s="28" t="s">
        <v>27</v>
      </c>
      <c r="I57" s="34"/>
      <c r="J57" s="34"/>
      <c r="K57" s="34"/>
      <c r="L57" s="34"/>
      <c r="M57" s="34"/>
      <c r="N57" s="34"/>
      <c r="O57" s="34"/>
    </row>
    <row r="58" ht="12.75" customHeight="1" spans="1:15">
      <c r="A58" s="28">
        <v>503495</v>
      </c>
      <c r="B58" s="27">
        <v>0</v>
      </c>
      <c r="C58" s="28" t="s">
        <v>59</v>
      </c>
      <c r="D58" s="28" t="s">
        <v>11</v>
      </c>
      <c r="E58" s="28" t="s">
        <v>12</v>
      </c>
      <c r="F58" s="77">
        <v>8</v>
      </c>
      <c r="G58" s="29">
        <v>40534</v>
      </c>
      <c r="H58" s="28" t="s">
        <v>16</v>
      </c>
      <c r="I58" s="34"/>
      <c r="J58" s="34"/>
      <c r="K58" s="34"/>
      <c r="L58" s="34"/>
      <c r="M58" s="34"/>
      <c r="N58" s="34"/>
      <c r="O58" s="34"/>
    </row>
    <row r="59" ht="12.75" customHeight="1" spans="1:15">
      <c r="A59" s="28">
        <v>935382</v>
      </c>
      <c r="B59" s="27">
        <v>0</v>
      </c>
      <c r="C59" s="28" t="s">
        <v>33</v>
      </c>
      <c r="D59" s="28" t="s">
        <v>21</v>
      </c>
      <c r="E59" s="28" t="s">
        <v>12</v>
      </c>
      <c r="F59" s="77">
        <v>8</v>
      </c>
      <c r="G59" s="29">
        <v>40540</v>
      </c>
      <c r="H59" s="28" t="s">
        <v>28</v>
      </c>
      <c r="I59" s="34"/>
      <c r="J59" s="34"/>
      <c r="K59" s="34"/>
      <c r="L59" s="34"/>
      <c r="M59" s="34"/>
      <c r="N59" s="34"/>
      <c r="O59" s="34"/>
    </row>
    <row r="60" ht="12.75" customHeight="1" spans="1:15">
      <c r="A60" s="28">
        <v>35938</v>
      </c>
      <c r="B60" s="27">
        <v>0</v>
      </c>
      <c r="C60" s="28" t="s">
        <v>60</v>
      </c>
      <c r="D60" s="28" t="s">
        <v>11</v>
      </c>
      <c r="E60" s="28" t="s">
        <v>12</v>
      </c>
      <c r="F60" s="77">
        <v>2</v>
      </c>
      <c r="G60" s="29">
        <v>40529</v>
      </c>
      <c r="H60" s="28" t="s">
        <v>31</v>
      </c>
      <c r="I60" s="34"/>
      <c r="J60" s="34"/>
      <c r="K60" s="34"/>
      <c r="L60" s="34"/>
      <c r="M60" s="34"/>
      <c r="N60" s="34"/>
      <c r="O60" s="34"/>
    </row>
    <row r="61" ht="12.75" customHeight="1" spans="1:15">
      <c r="A61" s="28">
        <v>162126</v>
      </c>
      <c r="B61" s="27">
        <v>0</v>
      </c>
      <c r="C61" s="28" t="s">
        <v>61</v>
      </c>
      <c r="D61" s="28" t="s">
        <v>11</v>
      </c>
      <c r="E61" s="28" t="s">
        <v>12</v>
      </c>
      <c r="F61" s="77">
        <v>3</v>
      </c>
      <c r="G61" s="29">
        <v>40532</v>
      </c>
      <c r="H61" s="28" t="s">
        <v>27</v>
      </c>
      <c r="I61" s="34"/>
      <c r="J61" s="34"/>
      <c r="K61" s="34"/>
      <c r="L61" s="34"/>
      <c r="M61" s="34"/>
      <c r="N61" s="34"/>
      <c r="O61" s="34"/>
    </row>
    <row r="62" ht="12.75" customHeight="1" spans="1:15">
      <c r="A62" s="28">
        <v>453743</v>
      </c>
      <c r="B62" s="27">
        <v>0</v>
      </c>
      <c r="C62" s="28" t="s">
        <v>62</v>
      </c>
      <c r="D62" s="28" t="s">
        <v>17</v>
      </c>
      <c r="E62" s="28" t="s">
        <v>12</v>
      </c>
      <c r="F62" s="77">
        <v>3.25</v>
      </c>
      <c r="G62" s="29">
        <v>40532</v>
      </c>
      <c r="H62" s="28" t="s">
        <v>27</v>
      </c>
      <c r="I62" s="34"/>
      <c r="J62" s="34"/>
      <c r="K62" s="34"/>
      <c r="L62" s="34"/>
      <c r="M62" s="34"/>
      <c r="N62" s="34"/>
      <c r="O62" s="34"/>
    </row>
    <row r="63" ht="12.75" customHeight="1" spans="1:15">
      <c r="A63" s="28">
        <v>674630</v>
      </c>
      <c r="B63" s="27">
        <v>0</v>
      </c>
      <c r="C63" s="28" t="s">
        <v>38</v>
      </c>
      <c r="D63" s="28" t="s">
        <v>21</v>
      </c>
      <c r="E63" s="28" t="s">
        <v>12</v>
      </c>
      <c r="F63" s="77">
        <v>8</v>
      </c>
      <c r="G63" s="29">
        <v>40532</v>
      </c>
      <c r="H63" s="28" t="s">
        <v>27</v>
      </c>
      <c r="I63" s="34"/>
      <c r="J63" s="34"/>
      <c r="K63" s="34"/>
      <c r="L63" s="34"/>
      <c r="M63" s="34"/>
      <c r="N63" s="34"/>
      <c r="O63" s="34"/>
    </row>
    <row r="64" ht="12.75" customHeight="1" spans="1:15">
      <c r="A64" s="28">
        <v>422727</v>
      </c>
      <c r="B64" s="27">
        <v>0</v>
      </c>
      <c r="C64" s="28" t="s">
        <v>63</v>
      </c>
      <c r="D64" s="28" t="s">
        <v>19</v>
      </c>
      <c r="E64" s="28" t="s">
        <v>12</v>
      </c>
      <c r="F64" s="77">
        <v>8</v>
      </c>
      <c r="G64" s="29">
        <v>40533</v>
      </c>
      <c r="H64" s="28" t="s">
        <v>28</v>
      </c>
      <c r="I64" s="34"/>
      <c r="J64" s="34"/>
      <c r="K64" s="34"/>
      <c r="L64" s="34"/>
      <c r="M64" s="34"/>
      <c r="N64" s="34"/>
      <c r="O64" s="34"/>
    </row>
    <row r="65" ht="12.75" customHeight="1" spans="1:15">
      <c r="A65" s="28">
        <v>820836</v>
      </c>
      <c r="B65" s="27">
        <v>0</v>
      </c>
      <c r="C65" s="28" t="s">
        <v>64</v>
      </c>
      <c r="D65" s="28" t="s">
        <v>19</v>
      </c>
      <c r="E65" s="28" t="s">
        <v>12</v>
      </c>
      <c r="F65" s="77">
        <v>4</v>
      </c>
      <c r="G65" s="29">
        <v>40529</v>
      </c>
      <c r="H65" s="28" t="s">
        <v>31</v>
      </c>
      <c r="I65" s="34"/>
      <c r="J65" s="34"/>
      <c r="K65" s="34"/>
      <c r="L65" s="34"/>
      <c r="M65" s="34"/>
      <c r="N65" s="34"/>
      <c r="O65" s="34"/>
    </row>
    <row r="66" ht="12.75" customHeight="1" spans="1:15">
      <c r="A66" s="28">
        <v>647912</v>
      </c>
      <c r="B66" s="27">
        <v>0</v>
      </c>
      <c r="C66" s="28" t="s">
        <v>65</v>
      </c>
      <c r="D66" s="28" t="s">
        <v>11</v>
      </c>
      <c r="E66" s="28" t="s">
        <v>12</v>
      </c>
      <c r="F66" s="77">
        <v>2.5</v>
      </c>
      <c r="G66" s="29">
        <v>40529</v>
      </c>
      <c r="H66" s="28" t="s">
        <v>31</v>
      </c>
      <c r="I66" s="34"/>
      <c r="J66" s="34"/>
      <c r="K66" s="34"/>
      <c r="L66" s="34"/>
      <c r="M66" s="34"/>
      <c r="N66" s="34"/>
      <c r="O66" s="34"/>
    </row>
    <row r="67" ht="12.75" customHeight="1" spans="1:15">
      <c r="A67" s="28">
        <v>363618</v>
      </c>
      <c r="B67" s="27">
        <v>0</v>
      </c>
      <c r="C67" s="28" t="s">
        <v>66</v>
      </c>
      <c r="D67" s="28" t="s">
        <v>11</v>
      </c>
      <c r="E67" s="28" t="s">
        <v>12</v>
      </c>
      <c r="F67" s="77">
        <v>1</v>
      </c>
      <c r="G67" s="29">
        <v>40533</v>
      </c>
      <c r="H67" s="28" t="s">
        <v>28</v>
      </c>
      <c r="I67" s="34"/>
      <c r="J67" s="34"/>
      <c r="K67" s="34"/>
      <c r="L67" s="34"/>
      <c r="M67" s="34"/>
      <c r="N67" s="34"/>
      <c r="O67" s="34"/>
    </row>
    <row r="68" ht="12.75" customHeight="1" spans="1:15">
      <c r="A68" s="28">
        <v>309284</v>
      </c>
      <c r="B68" s="27">
        <v>0</v>
      </c>
      <c r="C68" s="28" t="s">
        <v>67</v>
      </c>
      <c r="D68" s="28" t="s">
        <v>11</v>
      </c>
      <c r="E68" s="28" t="s">
        <v>12</v>
      </c>
      <c r="F68" s="77">
        <v>8</v>
      </c>
      <c r="G68" s="29">
        <v>40532</v>
      </c>
      <c r="H68" s="28" t="s">
        <v>27</v>
      </c>
      <c r="I68" s="34"/>
      <c r="J68" s="34"/>
      <c r="K68" s="34"/>
      <c r="L68" s="34"/>
      <c r="M68" s="34"/>
      <c r="N68" s="34"/>
      <c r="O68" s="34"/>
    </row>
    <row r="69" ht="12.75" customHeight="1" spans="1:15">
      <c r="A69" s="28">
        <v>694606</v>
      </c>
      <c r="B69" s="27">
        <v>0</v>
      </c>
      <c r="C69" s="28" t="s">
        <v>68</v>
      </c>
      <c r="D69" s="28" t="s">
        <v>11</v>
      </c>
      <c r="E69" s="28" t="s">
        <v>12</v>
      </c>
      <c r="F69" s="77">
        <v>0.75</v>
      </c>
      <c r="G69" s="29">
        <v>40532</v>
      </c>
      <c r="H69" s="28" t="s">
        <v>27</v>
      </c>
      <c r="I69" s="34"/>
      <c r="J69" s="34"/>
      <c r="K69" s="34"/>
      <c r="L69" s="34"/>
      <c r="M69" s="34"/>
      <c r="N69" s="34"/>
      <c r="O69" s="34"/>
    </row>
    <row r="70" ht="12.75" customHeight="1" spans="1:15">
      <c r="A70" s="28">
        <v>694606</v>
      </c>
      <c r="B70" s="27">
        <v>0</v>
      </c>
      <c r="C70" s="28" t="s">
        <v>68</v>
      </c>
      <c r="D70" s="28" t="s">
        <v>11</v>
      </c>
      <c r="E70" s="28" t="s">
        <v>12</v>
      </c>
      <c r="F70" s="77">
        <v>0.5</v>
      </c>
      <c r="G70" s="29">
        <v>40541</v>
      </c>
      <c r="H70" s="28" t="s">
        <v>16</v>
      </c>
      <c r="I70" s="34"/>
      <c r="J70" s="34"/>
      <c r="K70" s="34"/>
      <c r="L70" s="34"/>
      <c r="M70" s="34"/>
      <c r="N70" s="34"/>
      <c r="O70" s="34"/>
    </row>
    <row r="71" ht="12.75" customHeight="1" spans="1:15">
      <c r="A71" s="28">
        <v>942722</v>
      </c>
      <c r="B71" s="27">
        <v>0</v>
      </c>
      <c r="C71" s="28" t="s">
        <v>69</v>
      </c>
      <c r="D71" s="28" t="s">
        <v>11</v>
      </c>
      <c r="E71" s="28" t="s">
        <v>12</v>
      </c>
      <c r="F71" s="77">
        <v>1</v>
      </c>
      <c r="G71" s="29">
        <v>40533</v>
      </c>
      <c r="H71" s="28" t="s">
        <v>28</v>
      </c>
      <c r="I71" s="34"/>
      <c r="J71" s="34"/>
      <c r="K71" s="34"/>
      <c r="L71" s="34"/>
      <c r="M71" s="34"/>
      <c r="N71" s="34"/>
      <c r="O71" s="34"/>
    </row>
    <row r="72" ht="12.75" customHeight="1" spans="1:15">
      <c r="A72" s="28">
        <v>689783</v>
      </c>
      <c r="B72" s="27">
        <v>0</v>
      </c>
      <c r="C72" s="28" t="s">
        <v>70</v>
      </c>
      <c r="D72" s="28" t="s">
        <v>11</v>
      </c>
      <c r="E72" s="28" t="s">
        <v>12</v>
      </c>
      <c r="F72" s="77">
        <v>3</v>
      </c>
      <c r="G72" s="29">
        <v>40541</v>
      </c>
      <c r="H72" s="28" t="s">
        <v>16</v>
      </c>
      <c r="I72" s="34"/>
      <c r="J72" s="34"/>
      <c r="K72" s="34"/>
      <c r="L72" s="34"/>
      <c r="M72" s="34"/>
      <c r="N72" s="34"/>
      <c r="O72" s="34"/>
    </row>
    <row r="73" ht="12.75" customHeight="1" spans="1:15">
      <c r="A73" s="28">
        <v>572634</v>
      </c>
      <c r="B73" s="27">
        <v>0</v>
      </c>
      <c r="C73" s="28" t="s">
        <v>71</v>
      </c>
      <c r="D73" s="28" t="s">
        <v>17</v>
      </c>
      <c r="E73" s="28" t="s">
        <v>12</v>
      </c>
      <c r="F73" s="77">
        <v>8</v>
      </c>
      <c r="G73" s="29">
        <v>40529</v>
      </c>
      <c r="H73" s="28" t="s">
        <v>31</v>
      </c>
      <c r="I73" s="34"/>
      <c r="J73" s="34"/>
      <c r="K73" s="34"/>
      <c r="L73" s="34"/>
      <c r="M73" s="34"/>
      <c r="N73" s="34"/>
      <c r="O73" s="34"/>
    </row>
    <row r="74" ht="12.75" customHeight="1" spans="1:15">
      <c r="A74" s="28">
        <v>572634</v>
      </c>
      <c r="B74" s="27">
        <v>0</v>
      </c>
      <c r="C74" s="28" t="s">
        <v>71</v>
      </c>
      <c r="D74" s="28" t="s">
        <v>15</v>
      </c>
      <c r="E74" s="28" t="s">
        <v>12</v>
      </c>
      <c r="F74" s="77">
        <v>8</v>
      </c>
      <c r="G74" s="29">
        <v>40532</v>
      </c>
      <c r="H74" s="28" t="s">
        <v>27</v>
      </c>
      <c r="I74" s="34"/>
      <c r="J74" s="34"/>
      <c r="K74" s="34"/>
      <c r="L74" s="34"/>
      <c r="M74" s="34"/>
      <c r="N74" s="34"/>
      <c r="O74" s="34"/>
    </row>
    <row r="75" ht="12.75" customHeight="1" spans="1:15">
      <c r="A75" s="28">
        <v>572634</v>
      </c>
      <c r="B75" s="27">
        <v>0</v>
      </c>
      <c r="C75" s="28" t="s">
        <v>71</v>
      </c>
      <c r="D75" s="28" t="s">
        <v>15</v>
      </c>
      <c r="E75" s="28" t="s">
        <v>12</v>
      </c>
      <c r="F75" s="77">
        <v>8</v>
      </c>
      <c r="G75" s="29">
        <v>40533</v>
      </c>
      <c r="H75" s="28" t="s">
        <v>28</v>
      </c>
      <c r="I75" s="34"/>
      <c r="J75" s="34"/>
      <c r="K75" s="34"/>
      <c r="L75" s="34"/>
      <c r="M75" s="34"/>
      <c r="N75" s="34"/>
      <c r="O75" s="34"/>
    </row>
    <row r="76" ht="12.75" customHeight="1" spans="1:15">
      <c r="A76" s="28">
        <v>572634</v>
      </c>
      <c r="B76" s="27">
        <v>0</v>
      </c>
      <c r="C76" s="28" t="s">
        <v>71</v>
      </c>
      <c r="D76" s="28" t="s">
        <v>15</v>
      </c>
      <c r="E76" s="28" t="s">
        <v>12</v>
      </c>
      <c r="F76" s="77">
        <v>8</v>
      </c>
      <c r="G76" s="29">
        <v>40534</v>
      </c>
      <c r="H76" s="28" t="s">
        <v>16</v>
      </c>
      <c r="I76" s="34"/>
      <c r="J76" s="34"/>
      <c r="K76" s="34"/>
      <c r="L76" s="34"/>
      <c r="M76" s="34"/>
      <c r="N76" s="34"/>
      <c r="O76" s="34"/>
    </row>
    <row r="77" ht="12.75" customHeight="1" spans="1:15">
      <c r="A77" s="28">
        <v>53568</v>
      </c>
      <c r="B77" s="27">
        <v>0</v>
      </c>
      <c r="C77" s="28" t="s">
        <v>72</v>
      </c>
      <c r="D77" s="28" t="s">
        <v>21</v>
      </c>
      <c r="E77" s="28" t="s">
        <v>12</v>
      </c>
      <c r="F77" s="77">
        <v>8</v>
      </c>
      <c r="G77" s="29">
        <v>40542</v>
      </c>
      <c r="H77" s="28" t="s">
        <v>13</v>
      </c>
      <c r="I77" s="34"/>
      <c r="J77" s="34"/>
      <c r="K77" s="34"/>
      <c r="L77" s="34"/>
      <c r="M77" s="34"/>
      <c r="N77" s="34"/>
      <c r="O77" s="34"/>
    </row>
    <row r="78" ht="12.75" customHeight="1" spans="1:15">
      <c r="A78" s="28">
        <v>341458</v>
      </c>
      <c r="B78" s="27">
        <v>0</v>
      </c>
      <c r="C78" s="28" t="s">
        <v>37</v>
      </c>
      <c r="D78" s="28" t="s">
        <v>21</v>
      </c>
      <c r="E78" s="28" t="s">
        <v>12</v>
      </c>
      <c r="F78" s="77">
        <v>8</v>
      </c>
      <c r="G78" s="29">
        <v>40542</v>
      </c>
      <c r="H78" s="28" t="s">
        <v>13</v>
      </c>
      <c r="I78" s="34"/>
      <c r="J78" s="34"/>
      <c r="K78" s="34"/>
      <c r="L78" s="34"/>
      <c r="M78" s="34"/>
      <c r="N78" s="34"/>
      <c r="O78" s="34"/>
    </row>
    <row r="79" ht="12.75" customHeight="1" spans="1:15">
      <c r="A79" s="28">
        <v>645109</v>
      </c>
      <c r="B79" s="27">
        <v>0</v>
      </c>
      <c r="C79" s="28" t="s">
        <v>14</v>
      </c>
      <c r="D79" s="28" t="s">
        <v>21</v>
      </c>
      <c r="E79" s="28" t="s">
        <v>12</v>
      </c>
      <c r="F79" s="77">
        <v>4</v>
      </c>
      <c r="G79" s="29">
        <v>40533</v>
      </c>
      <c r="H79" s="28" t="s">
        <v>28</v>
      </c>
      <c r="I79" s="34"/>
      <c r="J79" s="34"/>
      <c r="K79" s="34"/>
      <c r="L79" s="34"/>
      <c r="M79" s="34"/>
      <c r="N79" s="34"/>
      <c r="O79" s="34"/>
    </row>
    <row r="80" ht="12.75" customHeight="1" spans="1:15">
      <c r="A80" s="28">
        <v>645109</v>
      </c>
      <c r="B80" s="27">
        <v>0</v>
      </c>
      <c r="C80" s="28" t="s">
        <v>14</v>
      </c>
      <c r="D80" s="28" t="s">
        <v>21</v>
      </c>
      <c r="E80" s="28" t="s">
        <v>12</v>
      </c>
      <c r="F80" s="77">
        <v>8</v>
      </c>
      <c r="G80" s="29">
        <v>40534</v>
      </c>
      <c r="H80" s="28" t="s">
        <v>16</v>
      </c>
      <c r="I80" s="34"/>
      <c r="J80" s="34"/>
      <c r="K80" s="34"/>
      <c r="L80" s="34"/>
      <c r="M80" s="34"/>
      <c r="N80" s="34"/>
      <c r="O80" s="34"/>
    </row>
    <row r="81" ht="12.75" customHeight="1" spans="1:15">
      <c r="A81" s="28">
        <v>645109</v>
      </c>
      <c r="B81" s="27">
        <v>0</v>
      </c>
      <c r="C81" s="28" t="s">
        <v>14</v>
      </c>
      <c r="D81" s="28" t="s">
        <v>21</v>
      </c>
      <c r="E81" s="28" t="s">
        <v>12</v>
      </c>
      <c r="F81" s="77">
        <v>8</v>
      </c>
      <c r="G81" s="29">
        <v>40535</v>
      </c>
      <c r="H81" s="28" t="s">
        <v>13</v>
      </c>
      <c r="I81" s="34"/>
      <c r="J81" s="34"/>
      <c r="K81" s="34"/>
      <c r="L81" s="34"/>
      <c r="M81" s="34"/>
      <c r="N81" s="34"/>
      <c r="O81" s="34"/>
    </row>
    <row r="82" ht="12.75" customHeight="1" spans="1:15">
      <c r="A82" s="28">
        <v>309793</v>
      </c>
      <c r="B82" s="27">
        <v>0</v>
      </c>
      <c r="C82" s="28" t="s">
        <v>73</v>
      </c>
      <c r="D82" s="28" t="s">
        <v>19</v>
      </c>
      <c r="E82" s="28" t="s">
        <v>12</v>
      </c>
      <c r="F82" s="77">
        <v>2</v>
      </c>
      <c r="G82" s="29">
        <v>40534</v>
      </c>
      <c r="H82" s="28" t="s">
        <v>16</v>
      </c>
      <c r="I82" s="34"/>
      <c r="J82" s="34"/>
      <c r="K82" s="34"/>
      <c r="L82" s="34"/>
      <c r="M82" s="34"/>
      <c r="N82" s="34"/>
      <c r="O82" s="34"/>
    </row>
    <row r="83" ht="12.75" customHeight="1" spans="1:15">
      <c r="A83" s="28">
        <v>689074</v>
      </c>
      <c r="B83" s="27">
        <v>0</v>
      </c>
      <c r="C83" s="28" t="s">
        <v>74</v>
      </c>
      <c r="D83" s="28" t="s">
        <v>21</v>
      </c>
      <c r="E83" s="28" t="s">
        <v>12</v>
      </c>
      <c r="F83" s="77">
        <v>8</v>
      </c>
      <c r="G83" s="29">
        <v>40540</v>
      </c>
      <c r="H83" s="28" t="s">
        <v>28</v>
      </c>
      <c r="I83" s="34"/>
      <c r="J83" s="34"/>
      <c r="K83" s="34"/>
      <c r="L83" s="34"/>
      <c r="M83" s="34"/>
      <c r="N83" s="34"/>
      <c r="O83" s="34"/>
    </row>
    <row r="84" ht="12.75" customHeight="1" spans="1:15">
      <c r="A84" s="28">
        <v>689074</v>
      </c>
      <c r="B84" s="27">
        <v>0</v>
      </c>
      <c r="C84" s="28" t="s">
        <v>74</v>
      </c>
      <c r="D84" s="28" t="s">
        <v>21</v>
      </c>
      <c r="E84" s="28" t="s">
        <v>12</v>
      </c>
      <c r="F84" s="77">
        <v>8</v>
      </c>
      <c r="G84" s="29">
        <v>40541</v>
      </c>
      <c r="H84" s="28" t="s">
        <v>16</v>
      </c>
      <c r="I84" s="34"/>
      <c r="J84" s="34"/>
      <c r="K84" s="34"/>
      <c r="L84" s="34"/>
      <c r="M84" s="34"/>
      <c r="N84" s="34"/>
      <c r="O84" s="34"/>
    </row>
    <row r="85" ht="12.75" customHeight="1" spans="1:15">
      <c r="A85" s="28">
        <v>689074</v>
      </c>
      <c r="B85" s="27">
        <v>0</v>
      </c>
      <c r="C85" s="28" t="s">
        <v>74</v>
      </c>
      <c r="D85" s="28" t="s">
        <v>21</v>
      </c>
      <c r="E85" s="28" t="s">
        <v>12</v>
      </c>
      <c r="F85" s="77">
        <v>8</v>
      </c>
      <c r="G85" s="29">
        <v>40542</v>
      </c>
      <c r="H85" s="28" t="s">
        <v>13</v>
      </c>
      <c r="I85" s="34"/>
      <c r="J85" s="34"/>
      <c r="K85" s="34"/>
      <c r="L85" s="34"/>
      <c r="M85" s="34"/>
      <c r="N85" s="34"/>
      <c r="O85" s="34"/>
    </row>
    <row r="86" ht="12.75" customHeight="1" spans="1:15">
      <c r="A86" s="28">
        <v>609303</v>
      </c>
      <c r="B86" s="27">
        <v>1</v>
      </c>
      <c r="C86" s="28" t="s">
        <v>75</v>
      </c>
      <c r="D86" s="28" t="s">
        <v>21</v>
      </c>
      <c r="E86" s="28" t="s">
        <v>12</v>
      </c>
      <c r="F86" s="77">
        <v>8</v>
      </c>
      <c r="G86" s="29">
        <v>40540</v>
      </c>
      <c r="H86" s="28" t="s">
        <v>28</v>
      </c>
      <c r="I86" s="34"/>
      <c r="J86" s="34"/>
      <c r="K86" s="34"/>
      <c r="L86" s="34"/>
      <c r="M86" s="34"/>
      <c r="N86" s="34"/>
      <c r="O86" s="34"/>
    </row>
    <row r="87" ht="12.75" customHeight="1" spans="1:15">
      <c r="A87" s="28">
        <v>185450</v>
      </c>
      <c r="B87" s="27">
        <v>0</v>
      </c>
      <c r="C87" s="28" t="s">
        <v>76</v>
      </c>
      <c r="D87" s="28" t="s">
        <v>21</v>
      </c>
      <c r="E87" s="28" t="s">
        <v>12</v>
      </c>
      <c r="F87" s="77">
        <v>4</v>
      </c>
      <c r="G87" s="29">
        <v>40533</v>
      </c>
      <c r="H87" s="28" t="s">
        <v>28</v>
      </c>
      <c r="I87" s="34"/>
      <c r="J87" s="34"/>
      <c r="K87" s="34"/>
      <c r="L87" s="34"/>
      <c r="M87" s="34"/>
      <c r="N87" s="34"/>
      <c r="O87" s="34"/>
    </row>
    <row r="88" ht="12.75" customHeight="1" spans="1:15">
      <c r="A88" s="28">
        <v>525099</v>
      </c>
      <c r="B88" s="27">
        <v>0</v>
      </c>
      <c r="C88" s="28" t="s">
        <v>77</v>
      </c>
      <c r="D88" s="28" t="s">
        <v>21</v>
      </c>
      <c r="E88" s="28" t="s">
        <v>12</v>
      </c>
      <c r="F88" s="77">
        <v>8</v>
      </c>
      <c r="G88" s="29">
        <v>40532</v>
      </c>
      <c r="H88" s="28" t="s">
        <v>27</v>
      </c>
      <c r="I88" s="34"/>
      <c r="J88" s="34"/>
      <c r="K88" s="34"/>
      <c r="L88" s="34"/>
      <c r="M88" s="34"/>
      <c r="N88" s="34"/>
      <c r="O88" s="34"/>
    </row>
    <row r="89" ht="12.75" customHeight="1" spans="1:15">
      <c r="A89" s="28">
        <v>217327</v>
      </c>
      <c r="B89" s="27">
        <v>0</v>
      </c>
      <c r="C89" s="28" t="s">
        <v>78</v>
      </c>
      <c r="D89" s="28" t="s">
        <v>21</v>
      </c>
      <c r="E89" s="28" t="s">
        <v>12</v>
      </c>
      <c r="F89" s="77">
        <v>8</v>
      </c>
      <c r="G89" s="29">
        <v>40529</v>
      </c>
      <c r="H89" s="28" t="s">
        <v>31</v>
      </c>
      <c r="I89" s="34"/>
      <c r="J89" s="34"/>
      <c r="K89" s="34"/>
      <c r="L89" s="34"/>
      <c r="M89" s="34"/>
      <c r="N89" s="34"/>
      <c r="O89" s="34"/>
    </row>
    <row r="90" ht="12.75" customHeight="1" spans="1:15">
      <c r="A90" s="28">
        <v>585545</v>
      </c>
      <c r="B90" s="27">
        <v>0</v>
      </c>
      <c r="C90" s="28" t="s">
        <v>79</v>
      </c>
      <c r="D90" s="28" t="s">
        <v>21</v>
      </c>
      <c r="E90" s="28" t="s">
        <v>12</v>
      </c>
      <c r="F90" s="77">
        <v>8</v>
      </c>
      <c r="G90" s="29">
        <v>40540</v>
      </c>
      <c r="H90" s="28" t="s">
        <v>28</v>
      </c>
      <c r="I90" s="34"/>
      <c r="J90" s="34"/>
      <c r="K90" s="34"/>
      <c r="L90" s="34"/>
      <c r="M90" s="34"/>
      <c r="N90" s="34"/>
      <c r="O90" s="34"/>
    </row>
    <row r="91" ht="12.75" customHeight="1" spans="1:15">
      <c r="A91" s="28">
        <v>853351</v>
      </c>
      <c r="B91" s="27">
        <v>0</v>
      </c>
      <c r="C91" s="28" t="s">
        <v>80</v>
      </c>
      <c r="D91" s="28" t="s">
        <v>11</v>
      </c>
      <c r="E91" s="28" t="s">
        <v>12</v>
      </c>
      <c r="F91" s="77">
        <v>2</v>
      </c>
      <c r="G91" s="29">
        <v>40532</v>
      </c>
      <c r="H91" s="28" t="s">
        <v>27</v>
      </c>
      <c r="I91" s="34"/>
      <c r="J91" s="34"/>
      <c r="K91" s="34"/>
      <c r="L91" s="34"/>
      <c r="M91" s="34"/>
      <c r="N91" s="34"/>
      <c r="O91" s="34"/>
    </row>
    <row r="92" ht="12.75" customHeight="1" spans="1:15">
      <c r="A92" s="28">
        <v>853351</v>
      </c>
      <c r="B92" s="27">
        <v>0</v>
      </c>
      <c r="C92" s="28" t="s">
        <v>80</v>
      </c>
      <c r="D92" s="28" t="s">
        <v>11</v>
      </c>
      <c r="E92" s="28" t="s">
        <v>12</v>
      </c>
      <c r="F92" s="77">
        <v>4</v>
      </c>
      <c r="G92" s="29">
        <v>40529</v>
      </c>
      <c r="H92" s="28" t="s">
        <v>31</v>
      </c>
      <c r="I92" s="34"/>
      <c r="J92" s="34"/>
      <c r="K92" s="34"/>
      <c r="L92" s="34"/>
      <c r="M92" s="34"/>
      <c r="N92" s="34"/>
      <c r="O92" s="34"/>
    </row>
    <row r="93" ht="12.75" customHeight="1" spans="1:15">
      <c r="A93" s="28">
        <v>853351</v>
      </c>
      <c r="B93" s="27">
        <v>0</v>
      </c>
      <c r="C93" s="28" t="s">
        <v>80</v>
      </c>
      <c r="D93" s="28" t="s">
        <v>21</v>
      </c>
      <c r="E93" s="28" t="s">
        <v>12</v>
      </c>
      <c r="F93" s="77">
        <v>8</v>
      </c>
      <c r="G93" s="29">
        <v>40533</v>
      </c>
      <c r="H93" s="28" t="s">
        <v>28</v>
      </c>
      <c r="I93" s="34"/>
      <c r="J93" s="34"/>
      <c r="K93" s="34"/>
      <c r="L93" s="34"/>
      <c r="M93" s="34"/>
      <c r="N93" s="34"/>
      <c r="O93" s="34"/>
    </row>
    <row r="94" ht="12.75" customHeight="1" spans="1:15">
      <c r="A94" s="28">
        <v>972886</v>
      </c>
      <c r="B94" s="27">
        <v>0</v>
      </c>
      <c r="C94" s="28" t="s">
        <v>81</v>
      </c>
      <c r="D94" s="28" t="s">
        <v>11</v>
      </c>
      <c r="E94" s="28" t="s">
        <v>12</v>
      </c>
      <c r="F94" s="77">
        <v>1</v>
      </c>
      <c r="G94" s="29">
        <v>40532</v>
      </c>
      <c r="H94" s="28" t="s">
        <v>27</v>
      </c>
      <c r="I94" s="34"/>
      <c r="J94" s="34"/>
      <c r="K94" s="34"/>
      <c r="L94" s="34"/>
      <c r="M94" s="34"/>
      <c r="N94" s="34"/>
      <c r="O94" s="34"/>
    </row>
    <row r="95" ht="12.75" customHeight="1" spans="1:15">
      <c r="A95" s="28">
        <v>934035</v>
      </c>
      <c r="B95" s="27">
        <v>0</v>
      </c>
      <c r="C95" s="28" t="s">
        <v>82</v>
      </c>
      <c r="D95" s="28" t="s">
        <v>17</v>
      </c>
      <c r="E95" s="28" t="s">
        <v>12</v>
      </c>
      <c r="F95" s="77">
        <v>4</v>
      </c>
      <c r="G95" s="29">
        <v>40547</v>
      </c>
      <c r="H95" s="28" t="s">
        <v>28</v>
      </c>
      <c r="I95" s="34"/>
      <c r="J95" s="34"/>
      <c r="K95" s="34"/>
      <c r="L95" s="34"/>
      <c r="M95" s="34"/>
      <c r="N95" s="34"/>
      <c r="O95" s="34"/>
    </row>
    <row r="96" ht="12.75" customHeight="1" spans="1:15">
      <c r="A96" s="28">
        <v>459949</v>
      </c>
      <c r="B96" s="27">
        <v>0</v>
      </c>
      <c r="C96" s="28" t="s">
        <v>53</v>
      </c>
      <c r="D96" s="28" t="s">
        <v>17</v>
      </c>
      <c r="E96" s="28" t="s">
        <v>12</v>
      </c>
      <c r="F96" s="77">
        <v>5</v>
      </c>
      <c r="G96" s="29">
        <v>40547</v>
      </c>
      <c r="H96" s="28" t="s">
        <v>28</v>
      </c>
      <c r="I96" s="34"/>
      <c r="J96" s="34"/>
      <c r="K96" s="34"/>
      <c r="L96" s="34"/>
      <c r="M96" s="34"/>
      <c r="N96" s="34"/>
      <c r="O96" s="34"/>
    </row>
    <row r="97" ht="12.75" customHeight="1" spans="1:15">
      <c r="A97" s="28">
        <v>459949</v>
      </c>
      <c r="B97" s="27">
        <v>0</v>
      </c>
      <c r="C97" s="28" t="s">
        <v>53</v>
      </c>
      <c r="D97" s="28" t="s">
        <v>17</v>
      </c>
      <c r="E97" s="28" t="s">
        <v>12</v>
      </c>
      <c r="F97" s="77">
        <v>-4</v>
      </c>
      <c r="G97" s="29">
        <v>40547</v>
      </c>
      <c r="H97" s="28" t="s">
        <v>28</v>
      </c>
      <c r="I97" s="34"/>
      <c r="J97" s="34"/>
      <c r="K97" s="34"/>
      <c r="L97" s="34"/>
      <c r="M97" s="34"/>
      <c r="N97" s="34"/>
      <c r="O97" s="34"/>
    </row>
    <row r="98" ht="12.75" customHeight="1" spans="1:15">
      <c r="A98" s="28">
        <v>459949</v>
      </c>
      <c r="B98" s="27">
        <v>0</v>
      </c>
      <c r="C98" s="28" t="s">
        <v>53</v>
      </c>
      <c r="D98" s="28" t="s">
        <v>17</v>
      </c>
      <c r="E98" s="28" t="s">
        <v>12</v>
      </c>
      <c r="F98" s="77">
        <v>3</v>
      </c>
      <c r="G98" s="29">
        <v>40548</v>
      </c>
      <c r="H98" s="28" t="s">
        <v>16</v>
      </c>
      <c r="I98" s="34"/>
      <c r="J98" s="34"/>
      <c r="K98" s="34"/>
      <c r="L98" s="34"/>
      <c r="M98" s="34"/>
      <c r="N98" s="34"/>
      <c r="O98" s="34"/>
    </row>
    <row r="99" ht="12.75" customHeight="1" spans="1:15">
      <c r="A99" s="28">
        <v>377203</v>
      </c>
      <c r="B99" s="27">
        <v>0</v>
      </c>
      <c r="C99" s="28" t="s">
        <v>83</v>
      </c>
      <c r="D99" s="28" t="s">
        <v>11</v>
      </c>
      <c r="E99" s="28" t="s">
        <v>12</v>
      </c>
      <c r="F99" s="77">
        <v>1</v>
      </c>
      <c r="G99" s="29">
        <v>40546</v>
      </c>
      <c r="H99" s="28" t="s">
        <v>27</v>
      </c>
      <c r="I99" s="34"/>
      <c r="J99" s="34"/>
      <c r="K99" s="34"/>
      <c r="L99" s="34"/>
      <c r="M99" s="34"/>
      <c r="N99" s="34"/>
      <c r="O99" s="34"/>
    </row>
    <row r="100" ht="12.75" customHeight="1" spans="1:15">
      <c r="A100" s="28">
        <v>728279</v>
      </c>
      <c r="B100" s="27">
        <v>0</v>
      </c>
      <c r="C100" s="28" t="s">
        <v>84</v>
      </c>
      <c r="D100" s="28" t="s">
        <v>21</v>
      </c>
      <c r="E100" s="28" t="s">
        <v>12</v>
      </c>
      <c r="F100" s="77">
        <v>7</v>
      </c>
      <c r="G100" s="29">
        <v>40549</v>
      </c>
      <c r="H100" s="28" t="s">
        <v>13</v>
      </c>
      <c r="I100" s="34"/>
      <c r="J100" s="34"/>
      <c r="K100" s="34"/>
      <c r="L100" s="34"/>
      <c r="M100" s="34"/>
      <c r="N100" s="34"/>
      <c r="O100" s="34"/>
    </row>
    <row r="101" ht="12.75" customHeight="1" spans="1:15">
      <c r="A101" s="28">
        <v>642295</v>
      </c>
      <c r="B101" s="27">
        <v>0</v>
      </c>
      <c r="C101" s="28" t="s">
        <v>85</v>
      </c>
      <c r="D101" s="28" t="s">
        <v>17</v>
      </c>
      <c r="E101" s="28" t="s">
        <v>12</v>
      </c>
      <c r="F101" s="77">
        <v>8</v>
      </c>
      <c r="G101" s="29">
        <v>40550</v>
      </c>
      <c r="H101" s="28" t="s">
        <v>31</v>
      </c>
      <c r="I101" s="34"/>
      <c r="J101" s="34"/>
      <c r="K101" s="34"/>
      <c r="L101" s="34"/>
      <c r="M101" s="34"/>
      <c r="N101" s="34"/>
      <c r="O101" s="34"/>
    </row>
    <row r="102" ht="12.75" customHeight="1" spans="1:15">
      <c r="A102" s="28">
        <v>624084</v>
      </c>
      <c r="B102" s="27">
        <v>0</v>
      </c>
      <c r="C102" s="28" t="s">
        <v>36</v>
      </c>
      <c r="D102" s="28" t="s">
        <v>11</v>
      </c>
      <c r="E102" s="28" t="s">
        <v>12</v>
      </c>
      <c r="F102" s="77">
        <v>-1.25</v>
      </c>
      <c r="G102" s="29">
        <v>40528</v>
      </c>
      <c r="H102" s="28" t="s">
        <v>13</v>
      </c>
      <c r="I102" s="34"/>
      <c r="J102" s="34"/>
      <c r="K102" s="34"/>
      <c r="L102" s="34"/>
      <c r="M102" s="34"/>
      <c r="N102" s="34"/>
      <c r="O102" s="34"/>
    </row>
    <row r="103" ht="12.75" customHeight="1" spans="1:15">
      <c r="A103" s="28">
        <v>624084</v>
      </c>
      <c r="B103" s="27">
        <v>0</v>
      </c>
      <c r="C103" s="28" t="s">
        <v>36</v>
      </c>
      <c r="D103" s="28" t="s">
        <v>11</v>
      </c>
      <c r="E103" s="28" t="s">
        <v>12</v>
      </c>
      <c r="F103" s="77">
        <v>1.75</v>
      </c>
      <c r="G103" s="29">
        <v>40528</v>
      </c>
      <c r="H103" s="28" t="s">
        <v>13</v>
      </c>
      <c r="I103" s="34"/>
      <c r="J103" s="34"/>
      <c r="K103" s="34"/>
      <c r="L103" s="34"/>
      <c r="M103" s="34"/>
      <c r="N103" s="34"/>
      <c r="O103" s="34"/>
    </row>
    <row r="104" ht="12.75" customHeight="1" spans="1:15">
      <c r="A104" s="28">
        <v>728279</v>
      </c>
      <c r="B104" s="27">
        <v>0</v>
      </c>
      <c r="C104" s="28" t="s">
        <v>84</v>
      </c>
      <c r="D104" s="28" t="s">
        <v>11</v>
      </c>
      <c r="E104" s="28" t="s">
        <v>12</v>
      </c>
      <c r="F104" s="77">
        <v>2</v>
      </c>
      <c r="G104" s="29">
        <v>40528</v>
      </c>
      <c r="H104" s="28" t="s">
        <v>13</v>
      </c>
      <c r="I104" s="34"/>
      <c r="J104" s="34"/>
      <c r="K104" s="34"/>
      <c r="L104" s="34"/>
      <c r="M104" s="34"/>
      <c r="N104" s="34"/>
      <c r="O104" s="34"/>
    </row>
    <row r="105" ht="12.75" customHeight="1" spans="1:15">
      <c r="A105" s="28">
        <v>140990</v>
      </c>
      <c r="B105" s="27">
        <v>0</v>
      </c>
      <c r="C105" s="28" t="s">
        <v>41</v>
      </c>
      <c r="D105" s="28" t="s">
        <v>11</v>
      </c>
      <c r="E105" s="28" t="s">
        <v>12</v>
      </c>
      <c r="F105" s="77">
        <v>3</v>
      </c>
      <c r="G105" s="29">
        <v>40528</v>
      </c>
      <c r="H105" s="28" t="s">
        <v>13</v>
      </c>
      <c r="I105" s="34"/>
      <c r="J105" s="34"/>
      <c r="K105" s="34"/>
      <c r="L105" s="34"/>
      <c r="M105" s="34"/>
      <c r="N105" s="34"/>
      <c r="O105" s="34"/>
    </row>
    <row r="106" ht="12.75" customHeight="1" spans="1:15">
      <c r="A106" s="28">
        <v>198333</v>
      </c>
      <c r="B106" s="27">
        <v>1</v>
      </c>
      <c r="C106" s="28" t="s">
        <v>86</v>
      </c>
      <c r="D106" s="28" t="s">
        <v>21</v>
      </c>
      <c r="E106" s="28" t="s">
        <v>12</v>
      </c>
      <c r="F106" s="77">
        <v>4</v>
      </c>
      <c r="G106" s="29">
        <v>40528</v>
      </c>
      <c r="H106" s="28" t="s">
        <v>13</v>
      </c>
      <c r="I106" s="34"/>
      <c r="J106" s="34"/>
      <c r="K106" s="34"/>
      <c r="L106" s="34"/>
      <c r="M106" s="34"/>
      <c r="N106" s="34"/>
      <c r="O106" s="34"/>
    </row>
    <row r="107" ht="12.75" customHeight="1" spans="1:15">
      <c r="A107" s="28">
        <v>44371</v>
      </c>
      <c r="B107" s="27">
        <v>0</v>
      </c>
      <c r="C107" s="28" t="s">
        <v>87</v>
      </c>
      <c r="D107" s="28" t="s">
        <v>21</v>
      </c>
      <c r="E107" s="28" t="s">
        <v>12</v>
      </c>
      <c r="F107" s="77">
        <v>3</v>
      </c>
      <c r="G107" s="29">
        <v>40527</v>
      </c>
      <c r="H107" s="28" t="s">
        <v>16</v>
      </c>
      <c r="I107" s="34"/>
      <c r="J107" s="34"/>
      <c r="K107" s="34"/>
      <c r="L107" s="34"/>
      <c r="M107" s="34"/>
      <c r="N107" s="34"/>
      <c r="O107" s="34"/>
    </row>
    <row r="108" ht="12.75" customHeight="1" spans="1:15">
      <c r="A108" s="28">
        <v>44371</v>
      </c>
      <c r="B108" s="27">
        <v>0</v>
      </c>
      <c r="C108" s="28" t="s">
        <v>87</v>
      </c>
      <c r="D108" s="28" t="s">
        <v>21</v>
      </c>
      <c r="E108" s="28" t="s">
        <v>12</v>
      </c>
      <c r="F108" s="77">
        <v>8</v>
      </c>
      <c r="G108" s="29">
        <v>40528</v>
      </c>
      <c r="H108" s="28" t="s">
        <v>13</v>
      </c>
      <c r="I108" s="34"/>
      <c r="J108" s="34"/>
      <c r="K108" s="34"/>
      <c r="L108" s="34"/>
      <c r="M108" s="34"/>
      <c r="N108" s="34"/>
      <c r="O108" s="34"/>
    </row>
    <row r="109" ht="12.75" customHeight="1" spans="1:15">
      <c r="A109" s="28">
        <v>988116</v>
      </c>
      <c r="B109" s="27">
        <v>0</v>
      </c>
      <c r="C109" s="28" t="s">
        <v>88</v>
      </c>
      <c r="D109" s="28" t="s">
        <v>21</v>
      </c>
      <c r="E109" s="28" t="s">
        <v>12</v>
      </c>
      <c r="F109" s="77">
        <v>7</v>
      </c>
      <c r="G109" s="29">
        <v>40527</v>
      </c>
      <c r="H109" s="28" t="s">
        <v>16</v>
      </c>
      <c r="I109" s="34"/>
      <c r="J109" s="34"/>
      <c r="K109" s="34"/>
      <c r="L109" s="34"/>
      <c r="M109" s="34"/>
      <c r="N109" s="34"/>
      <c r="O109" s="34"/>
    </row>
    <row r="110" ht="12.75" customHeight="1" spans="1:15">
      <c r="A110" s="28">
        <v>500684</v>
      </c>
      <c r="B110" s="27">
        <v>0</v>
      </c>
      <c r="C110" s="28" t="s">
        <v>89</v>
      </c>
      <c r="D110" s="28" t="s">
        <v>11</v>
      </c>
      <c r="E110" s="28" t="s">
        <v>12</v>
      </c>
      <c r="F110" s="77">
        <v>1</v>
      </c>
      <c r="G110" s="29">
        <v>40528</v>
      </c>
      <c r="H110" s="28" t="s">
        <v>13</v>
      </c>
      <c r="I110" s="34"/>
      <c r="J110" s="34"/>
      <c r="K110" s="34"/>
      <c r="L110" s="34"/>
      <c r="M110" s="34"/>
      <c r="N110" s="34"/>
      <c r="O110" s="34"/>
    </row>
    <row r="111" ht="12.75" customHeight="1" spans="1:15">
      <c r="A111" s="28">
        <v>429643</v>
      </c>
      <c r="B111" s="27">
        <v>0</v>
      </c>
      <c r="C111" s="28" t="s">
        <v>90</v>
      </c>
      <c r="D111" s="28" t="s">
        <v>21</v>
      </c>
      <c r="E111" s="28" t="s">
        <v>12</v>
      </c>
      <c r="F111" s="77">
        <v>8</v>
      </c>
      <c r="G111" s="29">
        <v>40527</v>
      </c>
      <c r="H111" s="28" t="s">
        <v>16</v>
      </c>
      <c r="I111" s="34"/>
      <c r="J111" s="34"/>
      <c r="K111" s="34"/>
      <c r="L111" s="34"/>
      <c r="M111" s="34"/>
      <c r="N111" s="34"/>
      <c r="O111" s="34"/>
    </row>
    <row r="112" ht="12.75" customHeight="1" spans="1:15">
      <c r="A112" s="28">
        <v>429643</v>
      </c>
      <c r="B112" s="27">
        <v>0</v>
      </c>
      <c r="C112" s="28" t="s">
        <v>90</v>
      </c>
      <c r="D112" s="28" t="s">
        <v>11</v>
      </c>
      <c r="E112" s="28" t="s">
        <v>12</v>
      </c>
      <c r="F112" s="77">
        <v>2.75</v>
      </c>
      <c r="G112" s="29">
        <v>40528</v>
      </c>
      <c r="H112" s="28" t="s">
        <v>13</v>
      </c>
      <c r="I112" s="34"/>
      <c r="J112" s="34"/>
      <c r="K112" s="34"/>
      <c r="L112" s="34"/>
      <c r="M112" s="34"/>
      <c r="N112" s="34"/>
      <c r="O112" s="34"/>
    </row>
    <row r="113" ht="12.75" customHeight="1" spans="1:15">
      <c r="A113" s="28">
        <v>738503</v>
      </c>
      <c r="B113" s="27">
        <v>0</v>
      </c>
      <c r="C113" s="28" t="s">
        <v>91</v>
      </c>
      <c r="D113" s="28" t="s">
        <v>11</v>
      </c>
      <c r="E113" s="28" t="s">
        <v>12</v>
      </c>
      <c r="F113" s="77">
        <v>1.25</v>
      </c>
      <c r="G113" s="29">
        <v>40528</v>
      </c>
      <c r="H113" s="28" t="s">
        <v>13</v>
      </c>
      <c r="I113" s="34"/>
      <c r="J113" s="34"/>
      <c r="K113" s="34"/>
      <c r="L113" s="34"/>
      <c r="M113" s="34"/>
      <c r="N113" s="34"/>
      <c r="O113" s="34"/>
    </row>
    <row r="114" ht="12.75" customHeight="1" spans="1:15">
      <c r="A114" s="28">
        <v>55381</v>
      </c>
      <c r="B114" s="27">
        <v>0</v>
      </c>
      <c r="C114" s="28" t="s">
        <v>92</v>
      </c>
      <c r="D114" s="28" t="s">
        <v>11</v>
      </c>
      <c r="E114" s="28" t="s">
        <v>12</v>
      </c>
      <c r="F114" s="77">
        <v>8</v>
      </c>
      <c r="G114" s="29">
        <v>40527</v>
      </c>
      <c r="H114" s="28" t="s">
        <v>16</v>
      </c>
      <c r="I114" s="34"/>
      <c r="J114" s="34"/>
      <c r="K114" s="34"/>
      <c r="L114" s="34"/>
      <c r="M114" s="34"/>
      <c r="N114" s="34"/>
      <c r="O114" s="34"/>
    </row>
    <row r="115" ht="12.75" customHeight="1" spans="1:15">
      <c r="A115" s="28">
        <v>115195</v>
      </c>
      <c r="B115" s="27">
        <v>0</v>
      </c>
      <c r="C115" s="28" t="s">
        <v>93</v>
      </c>
      <c r="D115" s="28" t="s">
        <v>11</v>
      </c>
      <c r="E115" s="28" t="s">
        <v>12</v>
      </c>
      <c r="F115" s="77">
        <v>1.5</v>
      </c>
      <c r="G115" s="29">
        <v>40527</v>
      </c>
      <c r="H115" s="28" t="s">
        <v>16</v>
      </c>
      <c r="I115" s="34"/>
      <c r="J115" s="34"/>
      <c r="K115" s="34"/>
      <c r="L115" s="34"/>
      <c r="M115" s="34"/>
      <c r="N115" s="34"/>
      <c r="O115" s="34"/>
    </row>
    <row r="116" ht="12.75" customHeight="1" spans="1:15">
      <c r="A116" s="28">
        <v>545521</v>
      </c>
      <c r="B116" s="27">
        <v>0</v>
      </c>
      <c r="C116" s="28" t="s">
        <v>94</v>
      </c>
      <c r="D116" s="28" t="s">
        <v>21</v>
      </c>
      <c r="E116" s="28" t="s">
        <v>12</v>
      </c>
      <c r="F116" s="77">
        <v>2.25</v>
      </c>
      <c r="G116" s="29">
        <v>40528</v>
      </c>
      <c r="H116" s="28" t="s">
        <v>13</v>
      </c>
      <c r="I116" s="34"/>
      <c r="J116" s="34"/>
      <c r="K116" s="34"/>
      <c r="L116" s="34"/>
      <c r="M116" s="34"/>
      <c r="N116" s="34"/>
      <c r="O116" s="34"/>
    </row>
    <row r="117" ht="12.75" customHeight="1" spans="1:15">
      <c r="A117" s="28">
        <v>775444</v>
      </c>
      <c r="B117" s="27">
        <v>0</v>
      </c>
      <c r="C117" s="28" t="s">
        <v>95</v>
      </c>
      <c r="D117" s="28" t="s">
        <v>11</v>
      </c>
      <c r="E117" s="28" t="s">
        <v>12</v>
      </c>
      <c r="F117" s="77">
        <v>1</v>
      </c>
      <c r="G117" s="29">
        <v>40528</v>
      </c>
      <c r="H117" s="28" t="s">
        <v>13</v>
      </c>
      <c r="I117" s="34"/>
      <c r="J117" s="34"/>
      <c r="K117" s="34"/>
      <c r="L117" s="34"/>
      <c r="M117" s="34"/>
      <c r="N117" s="34"/>
      <c r="O117" s="34"/>
    </row>
    <row r="118" ht="12.75" customHeight="1" spans="1:15">
      <c r="A118" s="28">
        <v>856465</v>
      </c>
      <c r="B118" s="27">
        <v>0</v>
      </c>
      <c r="C118" s="28" t="s">
        <v>96</v>
      </c>
      <c r="D118" s="28" t="s">
        <v>11</v>
      </c>
      <c r="E118" s="28" t="s">
        <v>12</v>
      </c>
      <c r="F118" s="77">
        <v>6</v>
      </c>
      <c r="G118" s="29">
        <v>40527</v>
      </c>
      <c r="H118" s="28" t="s">
        <v>16</v>
      </c>
      <c r="I118" s="34"/>
      <c r="J118" s="34"/>
      <c r="K118" s="34"/>
      <c r="L118" s="34"/>
      <c r="M118" s="34"/>
      <c r="N118" s="34"/>
      <c r="O118" s="34"/>
    </row>
    <row r="119" ht="12.75" customHeight="1" spans="1:15">
      <c r="A119" s="28">
        <v>555242</v>
      </c>
      <c r="B119" s="27">
        <v>0</v>
      </c>
      <c r="C119" s="28" t="s">
        <v>97</v>
      </c>
      <c r="D119" s="28" t="s">
        <v>11</v>
      </c>
      <c r="E119" s="28" t="s">
        <v>12</v>
      </c>
      <c r="F119" s="77">
        <v>3.5</v>
      </c>
      <c r="G119" s="29">
        <v>40528</v>
      </c>
      <c r="H119" s="28" t="s">
        <v>13</v>
      </c>
      <c r="I119" s="34"/>
      <c r="J119" s="34"/>
      <c r="K119" s="34"/>
      <c r="L119" s="34"/>
      <c r="M119" s="34"/>
      <c r="N119" s="34"/>
      <c r="O119" s="34"/>
    </row>
    <row r="120" ht="12.75" customHeight="1" spans="1:15">
      <c r="A120" s="28">
        <v>251999</v>
      </c>
      <c r="B120" s="27">
        <v>0</v>
      </c>
      <c r="C120" s="28" t="s">
        <v>98</v>
      </c>
      <c r="D120" s="28" t="s">
        <v>21</v>
      </c>
      <c r="E120" s="28" t="s">
        <v>12</v>
      </c>
      <c r="F120" s="77">
        <v>1.5</v>
      </c>
      <c r="G120" s="29">
        <v>40528</v>
      </c>
      <c r="H120" s="28" t="s">
        <v>13</v>
      </c>
      <c r="I120" s="34"/>
      <c r="J120" s="34"/>
      <c r="K120" s="34"/>
      <c r="L120" s="34"/>
      <c r="M120" s="34"/>
      <c r="N120" s="34"/>
      <c r="O120" s="34"/>
    </row>
    <row r="121" ht="12.75" customHeight="1" spans="1:15">
      <c r="A121" s="28">
        <v>99193</v>
      </c>
      <c r="B121" s="27">
        <v>0</v>
      </c>
      <c r="C121" s="28" t="s">
        <v>99</v>
      </c>
      <c r="D121" s="28" t="s">
        <v>21</v>
      </c>
      <c r="E121" s="28" t="s">
        <v>12</v>
      </c>
      <c r="F121" s="77">
        <v>4</v>
      </c>
      <c r="G121" s="29">
        <v>40527</v>
      </c>
      <c r="H121" s="28" t="s">
        <v>16</v>
      </c>
      <c r="I121" s="34"/>
      <c r="J121" s="34"/>
      <c r="K121" s="34"/>
      <c r="L121" s="34"/>
      <c r="M121" s="34"/>
      <c r="N121" s="34"/>
      <c r="O121" s="34"/>
    </row>
    <row r="122" ht="12.75" customHeight="1" spans="1:15">
      <c r="A122" s="28">
        <v>99193</v>
      </c>
      <c r="B122" s="27">
        <v>0</v>
      </c>
      <c r="C122" s="28" t="s">
        <v>99</v>
      </c>
      <c r="D122" s="28" t="s">
        <v>21</v>
      </c>
      <c r="E122" s="28" t="s">
        <v>12</v>
      </c>
      <c r="F122" s="77">
        <v>8</v>
      </c>
      <c r="G122" s="29">
        <v>40528</v>
      </c>
      <c r="H122" s="28" t="s">
        <v>13</v>
      </c>
      <c r="I122" s="34"/>
      <c r="J122" s="34"/>
      <c r="K122" s="34"/>
      <c r="L122" s="34"/>
      <c r="M122" s="34"/>
      <c r="N122" s="34"/>
      <c r="O122" s="34"/>
    </row>
    <row r="123" ht="12.75" customHeight="1" spans="1:15">
      <c r="A123" s="28">
        <v>392062</v>
      </c>
      <c r="B123" s="27">
        <v>0</v>
      </c>
      <c r="C123" s="28" t="s">
        <v>100</v>
      </c>
      <c r="D123" s="28" t="s">
        <v>21</v>
      </c>
      <c r="E123" s="28" t="s">
        <v>12</v>
      </c>
      <c r="F123" s="77">
        <v>8</v>
      </c>
      <c r="G123" s="29">
        <v>40528</v>
      </c>
      <c r="H123" s="28" t="s">
        <v>13</v>
      </c>
      <c r="I123" s="34"/>
      <c r="J123" s="34"/>
      <c r="K123" s="34"/>
      <c r="L123" s="34"/>
      <c r="M123" s="34"/>
      <c r="N123" s="34"/>
      <c r="O123" s="34"/>
    </row>
    <row r="124" ht="12.75" customHeight="1" spans="1:15">
      <c r="A124" s="28">
        <v>422727</v>
      </c>
      <c r="B124" s="27">
        <v>0</v>
      </c>
      <c r="C124" s="28" t="s">
        <v>63</v>
      </c>
      <c r="D124" s="28" t="s">
        <v>19</v>
      </c>
      <c r="E124" s="28" t="s">
        <v>12</v>
      </c>
      <c r="F124" s="77">
        <v>2</v>
      </c>
      <c r="G124" s="29">
        <v>40528</v>
      </c>
      <c r="H124" s="28" t="s">
        <v>13</v>
      </c>
      <c r="I124" s="34"/>
      <c r="J124" s="34"/>
      <c r="K124" s="34"/>
      <c r="L124" s="34"/>
      <c r="M124" s="34"/>
      <c r="N124" s="34"/>
      <c r="O124" s="34"/>
    </row>
    <row r="125" ht="12.75" customHeight="1" spans="1:15">
      <c r="A125" s="28">
        <v>377203</v>
      </c>
      <c r="B125" s="27">
        <v>0</v>
      </c>
      <c r="C125" s="28" t="s">
        <v>83</v>
      </c>
      <c r="D125" s="28" t="s">
        <v>11</v>
      </c>
      <c r="E125" s="28" t="s">
        <v>12</v>
      </c>
      <c r="F125" s="77">
        <v>1</v>
      </c>
      <c r="G125" s="29">
        <v>40534</v>
      </c>
      <c r="H125" s="28" t="s">
        <v>16</v>
      </c>
      <c r="I125" s="34"/>
      <c r="J125" s="34"/>
      <c r="K125" s="34"/>
      <c r="L125" s="34"/>
      <c r="M125" s="34"/>
      <c r="N125" s="34"/>
      <c r="O125" s="34"/>
    </row>
    <row r="126" ht="12.75" customHeight="1" spans="1:15">
      <c r="A126" s="28">
        <v>654062</v>
      </c>
      <c r="B126" s="27">
        <v>0</v>
      </c>
      <c r="C126" s="28" t="s">
        <v>101</v>
      </c>
      <c r="D126" s="28" t="s">
        <v>21</v>
      </c>
      <c r="E126" s="28" t="s">
        <v>12</v>
      </c>
      <c r="F126" s="77">
        <v>8</v>
      </c>
      <c r="G126" s="29">
        <v>40533</v>
      </c>
      <c r="H126" s="28" t="s">
        <v>28</v>
      </c>
      <c r="I126" s="34"/>
      <c r="J126" s="34"/>
      <c r="K126" s="34"/>
      <c r="L126" s="34"/>
      <c r="M126" s="34"/>
      <c r="N126" s="34"/>
      <c r="O126" s="34"/>
    </row>
    <row r="127" ht="12.75" customHeight="1" spans="1:15">
      <c r="A127" s="28">
        <v>755355</v>
      </c>
      <c r="B127" s="27">
        <v>0</v>
      </c>
      <c r="C127" s="28" t="s">
        <v>102</v>
      </c>
      <c r="D127" s="28" t="s">
        <v>21</v>
      </c>
      <c r="E127" s="28" t="s">
        <v>12</v>
      </c>
      <c r="F127" s="77">
        <v>8</v>
      </c>
      <c r="G127" s="29">
        <v>40533</v>
      </c>
      <c r="H127" s="28" t="s">
        <v>28</v>
      </c>
      <c r="I127" s="34"/>
      <c r="J127" s="34"/>
      <c r="K127" s="34"/>
      <c r="L127" s="34"/>
      <c r="M127" s="34"/>
      <c r="N127" s="34"/>
      <c r="O127" s="34"/>
    </row>
    <row r="128" ht="12.75" customHeight="1" spans="1:15">
      <c r="A128" s="28">
        <v>555862</v>
      </c>
      <c r="B128" s="27">
        <v>0</v>
      </c>
      <c r="C128" s="28" t="s">
        <v>103</v>
      </c>
      <c r="D128" s="28" t="s">
        <v>11</v>
      </c>
      <c r="E128" s="28" t="s">
        <v>12</v>
      </c>
      <c r="F128" s="77">
        <v>2</v>
      </c>
      <c r="G128" s="29">
        <v>40529</v>
      </c>
      <c r="H128" s="28" t="s">
        <v>31</v>
      </c>
      <c r="I128" s="34"/>
      <c r="J128" s="34"/>
      <c r="K128" s="34"/>
      <c r="L128" s="34"/>
      <c r="M128" s="34"/>
      <c r="N128" s="34"/>
      <c r="O128" s="34"/>
    </row>
    <row r="129" ht="12.75" customHeight="1" spans="1:15">
      <c r="A129" s="28">
        <v>338561</v>
      </c>
      <c r="B129" s="27">
        <v>0</v>
      </c>
      <c r="C129" s="28" t="s">
        <v>104</v>
      </c>
      <c r="D129" s="28" t="s">
        <v>11</v>
      </c>
      <c r="E129" s="28" t="s">
        <v>12</v>
      </c>
      <c r="F129" s="77">
        <v>1</v>
      </c>
      <c r="G129" s="29">
        <v>40540</v>
      </c>
      <c r="H129" s="28" t="s">
        <v>28</v>
      </c>
      <c r="I129" s="34"/>
      <c r="J129" s="34"/>
      <c r="K129" s="34"/>
      <c r="L129" s="34"/>
      <c r="M129" s="34"/>
      <c r="N129" s="34"/>
      <c r="O129" s="34"/>
    </row>
    <row r="130" ht="12.75" customHeight="1" spans="1:15">
      <c r="A130" s="28">
        <v>226479</v>
      </c>
      <c r="B130" s="27">
        <v>0</v>
      </c>
      <c r="C130" s="28" t="s">
        <v>105</v>
      </c>
      <c r="D130" s="28" t="s">
        <v>11</v>
      </c>
      <c r="E130" s="28" t="s">
        <v>12</v>
      </c>
      <c r="F130" s="77">
        <v>1</v>
      </c>
      <c r="G130" s="29">
        <v>40532</v>
      </c>
      <c r="H130" s="28" t="s">
        <v>27</v>
      </c>
      <c r="I130" s="34"/>
      <c r="J130" s="34"/>
      <c r="K130" s="34"/>
      <c r="L130" s="34"/>
      <c r="M130" s="34"/>
      <c r="N130" s="34"/>
      <c r="O130" s="34"/>
    </row>
    <row r="131" ht="12.75" customHeight="1" spans="1:15">
      <c r="A131" s="28">
        <v>226479</v>
      </c>
      <c r="B131" s="27">
        <v>0</v>
      </c>
      <c r="C131" s="28" t="s">
        <v>105</v>
      </c>
      <c r="D131" s="28" t="s">
        <v>11</v>
      </c>
      <c r="E131" s="28" t="s">
        <v>12</v>
      </c>
      <c r="F131" s="77">
        <v>2</v>
      </c>
      <c r="G131" s="29">
        <v>40535</v>
      </c>
      <c r="H131" s="28" t="s">
        <v>13</v>
      </c>
      <c r="I131" s="34"/>
      <c r="J131" s="34"/>
      <c r="K131" s="34"/>
      <c r="L131" s="34"/>
      <c r="M131" s="34"/>
      <c r="N131" s="34"/>
      <c r="O131" s="34"/>
    </row>
    <row r="132" ht="12.75" customHeight="1" spans="1:15">
      <c r="A132" s="28">
        <v>500684</v>
      </c>
      <c r="B132" s="27">
        <v>0</v>
      </c>
      <c r="C132" s="28" t="s">
        <v>89</v>
      </c>
      <c r="D132" s="28" t="s">
        <v>19</v>
      </c>
      <c r="E132" s="28" t="s">
        <v>12</v>
      </c>
      <c r="F132" s="77">
        <v>3</v>
      </c>
      <c r="G132" s="29">
        <v>40532</v>
      </c>
      <c r="H132" s="28" t="s">
        <v>27</v>
      </c>
      <c r="I132" s="34"/>
      <c r="J132" s="34"/>
      <c r="K132" s="34"/>
      <c r="L132" s="34"/>
      <c r="M132" s="34"/>
      <c r="N132" s="34"/>
      <c r="O132" s="34"/>
    </row>
    <row r="133" ht="12.75" customHeight="1" spans="1:15">
      <c r="A133" s="28">
        <v>462639</v>
      </c>
      <c r="B133" s="27">
        <v>0</v>
      </c>
      <c r="C133" s="28" t="s">
        <v>106</v>
      </c>
      <c r="D133" s="28" t="s">
        <v>21</v>
      </c>
      <c r="E133" s="28" t="s">
        <v>12</v>
      </c>
      <c r="F133" s="77">
        <v>5</v>
      </c>
      <c r="G133" s="29">
        <v>40541</v>
      </c>
      <c r="H133" s="28" t="s">
        <v>16</v>
      </c>
      <c r="I133" s="34"/>
      <c r="J133" s="34"/>
      <c r="K133" s="34"/>
      <c r="L133" s="34"/>
      <c r="M133" s="34"/>
      <c r="N133" s="34"/>
      <c r="O133" s="34"/>
    </row>
    <row r="134" ht="12.75" customHeight="1" spans="1:15">
      <c r="A134" s="28">
        <v>793716</v>
      </c>
      <c r="B134" s="27">
        <v>0</v>
      </c>
      <c r="C134" s="28" t="s">
        <v>107</v>
      </c>
      <c r="D134" s="28" t="s">
        <v>11</v>
      </c>
      <c r="E134" s="28" t="s">
        <v>12</v>
      </c>
      <c r="F134" s="77">
        <v>1</v>
      </c>
      <c r="G134" s="29">
        <v>40529</v>
      </c>
      <c r="H134" s="28" t="s">
        <v>31</v>
      </c>
      <c r="I134" s="34"/>
      <c r="J134" s="34"/>
      <c r="K134" s="34"/>
      <c r="L134" s="34"/>
      <c r="M134" s="34"/>
      <c r="N134" s="34"/>
      <c r="O134" s="34"/>
    </row>
    <row r="135" ht="12.75" customHeight="1" spans="1:15">
      <c r="A135" s="28">
        <v>301384</v>
      </c>
      <c r="B135" s="27">
        <v>0</v>
      </c>
      <c r="C135" s="28" t="s">
        <v>108</v>
      </c>
      <c r="D135" s="28" t="s">
        <v>11</v>
      </c>
      <c r="E135" s="28" t="s">
        <v>12</v>
      </c>
      <c r="F135" s="77">
        <v>4</v>
      </c>
      <c r="G135" s="29">
        <v>40540</v>
      </c>
      <c r="H135" s="28" t="s">
        <v>28</v>
      </c>
      <c r="I135" s="34"/>
      <c r="J135" s="34"/>
      <c r="K135" s="34"/>
      <c r="L135" s="34"/>
      <c r="M135" s="34"/>
      <c r="N135" s="34"/>
      <c r="O135" s="34"/>
    </row>
    <row r="136" ht="12.75" customHeight="1" spans="1:15">
      <c r="A136" s="28">
        <v>113347</v>
      </c>
      <c r="B136" s="27">
        <v>0</v>
      </c>
      <c r="C136" s="28" t="s">
        <v>109</v>
      </c>
      <c r="D136" s="28" t="s">
        <v>11</v>
      </c>
      <c r="E136" s="28" t="s">
        <v>12</v>
      </c>
      <c r="F136" s="77">
        <v>2</v>
      </c>
      <c r="G136" s="29">
        <v>40529</v>
      </c>
      <c r="H136" s="28" t="s">
        <v>31</v>
      </c>
      <c r="I136" s="34"/>
      <c r="J136" s="34"/>
      <c r="K136" s="34"/>
      <c r="L136" s="34"/>
      <c r="M136" s="34"/>
      <c r="N136" s="34"/>
      <c r="O136" s="34"/>
    </row>
    <row r="137" ht="12.75" customHeight="1" spans="1:15">
      <c r="A137" s="28">
        <v>398541</v>
      </c>
      <c r="B137" s="27">
        <v>0</v>
      </c>
      <c r="C137" s="28" t="s">
        <v>110</v>
      </c>
      <c r="D137" s="28" t="s">
        <v>21</v>
      </c>
      <c r="E137" s="28" t="s">
        <v>12</v>
      </c>
      <c r="F137" s="77">
        <v>8</v>
      </c>
      <c r="G137" s="29">
        <v>40540</v>
      </c>
      <c r="H137" s="28" t="s">
        <v>28</v>
      </c>
      <c r="I137" s="34"/>
      <c r="J137" s="34"/>
      <c r="K137" s="34"/>
      <c r="L137" s="34"/>
      <c r="M137" s="34"/>
      <c r="N137" s="34"/>
      <c r="O137" s="34"/>
    </row>
    <row r="138" ht="12.75" customHeight="1" spans="1:15">
      <c r="A138" s="28">
        <v>288928</v>
      </c>
      <c r="B138" s="27">
        <v>0</v>
      </c>
      <c r="C138" s="28" t="s">
        <v>111</v>
      </c>
      <c r="D138" s="28" t="s">
        <v>17</v>
      </c>
      <c r="E138" s="28" t="s">
        <v>12</v>
      </c>
      <c r="F138" s="77">
        <v>6</v>
      </c>
      <c r="G138" s="29">
        <v>40529</v>
      </c>
      <c r="H138" s="28" t="s">
        <v>31</v>
      </c>
      <c r="I138" s="34"/>
      <c r="J138" s="34"/>
      <c r="K138" s="34"/>
      <c r="L138" s="34"/>
      <c r="M138" s="34"/>
      <c r="N138" s="34"/>
      <c r="O138" s="34"/>
    </row>
    <row r="139" ht="12.75" customHeight="1" spans="1:15">
      <c r="A139" s="28">
        <v>775167</v>
      </c>
      <c r="B139" s="27">
        <v>0</v>
      </c>
      <c r="C139" s="28" t="s">
        <v>112</v>
      </c>
      <c r="D139" s="28" t="s">
        <v>21</v>
      </c>
      <c r="E139" s="28" t="s">
        <v>12</v>
      </c>
      <c r="F139" s="77">
        <v>3</v>
      </c>
      <c r="G139" s="29">
        <v>40532</v>
      </c>
      <c r="H139" s="28" t="s">
        <v>27</v>
      </c>
      <c r="I139" s="34"/>
      <c r="J139" s="34"/>
      <c r="K139" s="34"/>
      <c r="L139" s="34"/>
      <c r="M139" s="34"/>
      <c r="N139" s="34"/>
      <c r="O139" s="34"/>
    </row>
    <row r="140" ht="12.75" customHeight="1" spans="1:15">
      <c r="A140" s="28">
        <v>775167</v>
      </c>
      <c r="B140" s="27">
        <v>0</v>
      </c>
      <c r="C140" s="28" t="s">
        <v>112</v>
      </c>
      <c r="D140" s="28" t="s">
        <v>21</v>
      </c>
      <c r="E140" s="28" t="s">
        <v>12</v>
      </c>
      <c r="F140" s="77">
        <v>3</v>
      </c>
      <c r="G140" s="29">
        <v>40529</v>
      </c>
      <c r="H140" s="28" t="s">
        <v>31</v>
      </c>
      <c r="I140" s="34"/>
      <c r="J140" s="34"/>
      <c r="K140" s="34"/>
      <c r="L140" s="34"/>
      <c r="M140" s="34"/>
      <c r="N140" s="34"/>
      <c r="O140" s="34"/>
    </row>
    <row r="141" ht="12.75" customHeight="1" spans="1:15">
      <c r="A141" s="28">
        <v>775444</v>
      </c>
      <c r="B141" s="27">
        <v>0</v>
      </c>
      <c r="C141" s="28" t="s">
        <v>95</v>
      </c>
      <c r="D141" s="28" t="s">
        <v>21</v>
      </c>
      <c r="E141" s="28" t="s">
        <v>12</v>
      </c>
      <c r="F141" s="77">
        <v>8</v>
      </c>
      <c r="G141" s="29">
        <v>40541</v>
      </c>
      <c r="H141" s="28" t="s">
        <v>16</v>
      </c>
      <c r="I141" s="34"/>
      <c r="J141" s="34"/>
      <c r="K141" s="34"/>
      <c r="L141" s="34"/>
      <c r="M141" s="34"/>
      <c r="N141" s="34"/>
      <c r="O141" s="34"/>
    </row>
    <row r="142" ht="12.75" customHeight="1" spans="1:15">
      <c r="A142" s="28">
        <v>775167</v>
      </c>
      <c r="B142" s="27">
        <v>0</v>
      </c>
      <c r="C142" s="28" t="s">
        <v>112</v>
      </c>
      <c r="D142" s="28" t="s">
        <v>21</v>
      </c>
      <c r="E142" s="28" t="s">
        <v>12</v>
      </c>
      <c r="F142" s="77">
        <v>8</v>
      </c>
      <c r="G142" s="29">
        <v>40533</v>
      </c>
      <c r="H142" s="28" t="s">
        <v>28</v>
      </c>
      <c r="I142" s="34"/>
      <c r="J142" s="34"/>
      <c r="K142" s="34"/>
      <c r="L142" s="34"/>
      <c r="M142" s="34"/>
      <c r="N142" s="34"/>
      <c r="O142" s="34"/>
    </row>
    <row r="143" ht="12.75" customHeight="1" spans="1:15">
      <c r="A143" s="28">
        <v>775167</v>
      </c>
      <c r="B143" s="27">
        <v>0</v>
      </c>
      <c r="C143" s="28" t="s">
        <v>112</v>
      </c>
      <c r="D143" s="28" t="s">
        <v>21</v>
      </c>
      <c r="E143" s="28" t="s">
        <v>12</v>
      </c>
      <c r="F143" s="77">
        <v>3</v>
      </c>
      <c r="G143" s="29">
        <v>40534</v>
      </c>
      <c r="H143" s="28" t="s">
        <v>16</v>
      </c>
      <c r="I143" s="34"/>
      <c r="J143" s="34"/>
      <c r="K143" s="34"/>
      <c r="L143" s="34"/>
      <c r="M143" s="34"/>
      <c r="N143" s="34"/>
      <c r="O143" s="34"/>
    </row>
    <row r="144" ht="12.75" customHeight="1" spans="1:15">
      <c r="A144" s="28">
        <v>775167</v>
      </c>
      <c r="B144" s="27">
        <v>0</v>
      </c>
      <c r="C144" s="28" t="s">
        <v>112</v>
      </c>
      <c r="D144" s="28" t="s">
        <v>21</v>
      </c>
      <c r="E144" s="28" t="s">
        <v>12</v>
      </c>
      <c r="F144" s="77">
        <v>3</v>
      </c>
      <c r="G144" s="29">
        <v>40540</v>
      </c>
      <c r="H144" s="28" t="s">
        <v>28</v>
      </c>
      <c r="I144" s="34"/>
      <c r="J144" s="34"/>
      <c r="K144" s="34"/>
      <c r="L144" s="34"/>
      <c r="M144" s="34"/>
      <c r="N144" s="34"/>
      <c r="O144" s="34"/>
    </row>
    <row r="145" ht="12.75" customHeight="1" spans="1:15">
      <c r="A145" s="28">
        <v>775167</v>
      </c>
      <c r="B145" s="27">
        <v>0</v>
      </c>
      <c r="C145" s="28" t="s">
        <v>112</v>
      </c>
      <c r="D145" s="28" t="s">
        <v>21</v>
      </c>
      <c r="E145" s="28" t="s">
        <v>12</v>
      </c>
      <c r="F145" s="77">
        <v>3</v>
      </c>
      <c r="G145" s="29">
        <v>40541</v>
      </c>
      <c r="H145" s="28" t="s">
        <v>16</v>
      </c>
      <c r="I145" s="34"/>
      <c r="J145" s="34"/>
      <c r="K145" s="34"/>
      <c r="L145" s="34"/>
      <c r="M145" s="34"/>
      <c r="N145" s="34"/>
      <c r="O145" s="34"/>
    </row>
    <row r="146" ht="12.75" customHeight="1" spans="1:15">
      <c r="A146" s="28">
        <v>130559</v>
      </c>
      <c r="B146" s="27">
        <v>0</v>
      </c>
      <c r="C146" s="28" t="s">
        <v>113</v>
      </c>
      <c r="D146" s="28" t="s">
        <v>11</v>
      </c>
      <c r="E146" s="28" t="s">
        <v>12</v>
      </c>
      <c r="F146" s="77">
        <v>2</v>
      </c>
      <c r="G146" s="29">
        <v>40534</v>
      </c>
      <c r="H146" s="28" t="s">
        <v>16</v>
      </c>
      <c r="I146" s="34"/>
      <c r="J146" s="34"/>
      <c r="K146" s="34"/>
      <c r="L146" s="34"/>
      <c r="M146" s="34"/>
      <c r="N146" s="34"/>
      <c r="O146" s="34"/>
    </row>
    <row r="147" ht="12.75" customHeight="1" spans="1:15">
      <c r="A147" s="28">
        <v>437881</v>
      </c>
      <c r="B147" s="27">
        <v>0</v>
      </c>
      <c r="C147" s="28" t="s">
        <v>114</v>
      </c>
      <c r="D147" s="28" t="s">
        <v>11</v>
      </c>
      <c r="E147" s="28" t="s">
        <v>12</v>
      </c>
      <c r="F147" s="77">
        <v>3.5</v>
      </c>
      <c r="G147" s="29">
        <v>40532</v>
      </c>
      <c r="H147" s="28" t="s">
        <v>27</v>
      </c>
      <c r="I147" s="34"/>
      <c r="J147" s="34"/>
      <c r="K147" s="34"/>
      <c r="L147" s="34"/>
      <c r="M147" s="34"/>
      <c r="N147" s="34"/>
      <c r="O147" s="34"/>
    </row>
    <row r="148" ht="12.75" customHeight="1" spans="1:15">
      <c r="A148" s="28">
        <v>641295</v>
      </c>
      <c r="B148" s="27">
        <v>0</v>
      </c>
      <c r="C148" s="28" t="s">
        <v>115</v>
      </c>
      <c r="D148" s="28" t="s">
        <v>11</v>
      </c>
      <c r="E148" s="28" t="s">
        <v>12</v>
      </c>
      <c r="F148" s="77">
        <v>3</v>
      </c>
      <c r="G148" s="29">
        <v>40529</v>
      </c>
      <c r="H148" s="28" t="s">
        <v>31</v>
      </c>
      <c r="I148" s="34"/>
      <c r="J148" s="34"/>
      <c r="K148" s="34"/>
      <c r="L148" s="34"/>
      <c r="M148" s="34"/>
      <c r="N148" s="34"/>
      <c r="O148" s="34"/>
    </row>
    <row r="149" ht="12.75" customHeight="1" spans="1:15">
      <c r="A149" s="28">
        <v>371859</v>
      </c>
      <c r="B149" s="27">
        <v>0</v>
      </c>
      <c r="C149" s="28" t="s">
        <v>116</v>
      </c>
      <c r="D149" s="28" t="s">
        <v>21</v>
      </c>
      <c r="E149" s="28" t="s">
        <v>12</v>
      </c>
      <c r="F149" s="77">
        <v>4</v>
      </c>
      <c r="G149" s="29">
        <v>40533</v>
      </c>
      <c r="H149" s="28" t="s">
        <v>28</v>
      </c>
      <c r="I149" s="34"/>
      <c r="J149" s="34"/>
      <c r="K149" s="34"/>
      <c r="L149" s="34"/>
      <c r="M149" s="34"/>
      <c r="N149" s="34"/>
      <c r="O149" s="34"/>
    </row>
    <row r="150" ht="12.75" customHeight="1" spans="1:15">
      <c r="A150" s="28">
        <v>371859</v>
      </c>
      <c r="B150" s="27">
        <v>0</v>
      </c>
      <c r="C150" s="28" t="s">
        <v>116</v>
      </c>
      <c r="D150" s="28" t="s">
        <v>21</v>
      </c>
      <c r="E150" s="28" t="s">
        <v>12</v>
      </c>
      <c r="F150" s="77">
        <v>2</v>
      </c>
      <c r="G150" s="29">
        <v>40534</v>
      </c>
      <c r="H150" s="28" t="s">
        <v>16</v>
      </c>
      <c r="I150" s="34"/>
      <c r="J150" s="34"/>
      <c r="K150" s="34"/>
      <c r="L150" s="34"/>
      <c r="M150" s="34"/>
      <c r="N150" s="34"/>
      <c r="O150" s="34"/>
    </row>
    <row r="151" ht="12.75" customHeight="1" spans="1:15">
      <c r="A151" s="28">
        <v>245734</v>
      </c>
      <c r="B151" s="27">
        <v>0</v>
      </c>
      <c r="C151" s="28" t="s">
        <v>117</v>
      </c>
      <c r="D151" s="28" t="s">
        <v>21</v>
      </c>
      <c r="E151" s="28" t="s">
        <v>12</v>
      </c>
      <c r="F151" s="77">
        <v>8</v>
      </c>
      <c r="G151" s="29">
        <v>40541</v>
      </c>
      <c r="H151" s="28" t="s">
        <v>16</v>
      </c>
      <c r="I151" s="34"/>
      <c r="J151" s="34"/>
      <c r="K151" s="34"/>
      <c r="L151" s="34"/>
      <c r="M151" s="34"/>
      <c r="N151" s="34"/>
      <c r="O151" s="34"/>
    </row>
    <row r="152" ht="12.75" customHeight="1" spans="1:15">
      <c r="A152" s="28">
        <v>569961</v>
      </c>
      <c r="B152" s="27">
        <v>0</v>
      </c>
      <c r="C152" s="28" t="s">
        <v>118</v>
      </c>
      <c r="D152" s="28" t="s">
        <v>11</v>
      </c>
      <c r="E152" s="28" t="s">
        <v>12</v>
      </c>
      <c r="F152" s="77">
        <v>1</v>
      </c>
      <c r="G152" s="29">
        <v>40546</v>
      </c>
      <c r="H152" s="28" t="s">
        <v>27</v>
      </c>
      <c r="I152" s="34"/>
      <c r="J152" s="34"/>
      <c r="K152" s="34"/>
      <c r="L152" s="34"/>
      <c r="M152" s="34"/>
      <c r="N152" s="34"/>
      <c r="O152" s="34"/>
    </row>
    <row r="153" ht="12.75" customHeight="1" spans="1:15">
      <c r="A153" s="28">
        <v>245734</v>
      </c>
      <c r="B153" s="27">
        <v>0</v>
      </c>
      <c r="C153" s="28" t="s">
        <v>117</v>
      </c>
      <c r="D153" s="28" t="s">
        <v>21</v>
      </c>
      <c r="E153" s="28" t="s">
        <v>12</v>
      </c>
      <c r="F153" s="77">
        <v>8</v>
      </c>
      <c r="G153" s="29">
        <v>40540</v>
      </c>
      <c r="H153" s="28" t="s">
        <v>28</v>
      </c>
      <c r="I153" s="34"/>
      <c r="J153" s="34"/>
      <c r="K153" s="34"/>
      <c r="L153" s="34"/>
      <c r="M153" s="34"/>
      <c r="N153" s="34"/>
      <c r="O153" s="34"/>
    </row>
    <row r="154" ht="12.75" customHeight="1" spans="1:15">
      <c r="A154" s="28">
        <v>545521</v>
      </c>
      <c r="B154" s="27">
        <v>0</v>
      </c>
      <c r="C154" s="28" t="s">
        <v>94</v>
      </c>
      <c r="D154" s="28" t="s">
        <v>21</v>
      </c>
      <c r="E154" s="28" t="s">
        <v>12</v>
      </c>
      <c r="F154" s="77">
        <v>2</v>
      </c>
      <c r="G154" s="29">
        <v>40540</v>
      </c>
      <c r="H154" s="28" t="s">
        <v>28</v>
      </c>
      <c r="I154" s="34"/>
      <c r="J154" s="34"/>
      <c r="K154" s="34"/>
      <c r="L154" s="34"/>
      <c r="M154" s="34"/>
      <c r="N154" s="34"/>
      <c r="O154" s="34"/>
    </row>
    <row r="155" ht="12.75" customHeight="1" spans="1:15">
      <c r="A155" s="28">
        <v>115195</v>
      </c>
      <c r="B155" s="27">
        <v>0</v>
      </c>
      <c r="C155" s="28" t="s">
        <v>93</v>
      </c>
      <c r="D155" s="28" t="s">
        <v>11</v>
      </c>
      <c r="E155" s="28" t="s">
        <v>12</v>
      </c>
      <c r="F155" s="77">
        <v>0.5</v>
      </c>
      <c r="G155" s="29">
        <v>40541</v>
      </c>
      <c r="H155" s="28" t="s">
        <v>16</v>
      </c>
      <c r="I155" s="34"/>
      <c r="J155" s="34"/>
      <c r="K155" s="34"/>
      <c r="L155" s="34"/>
      <c r="M155" s="34"/>
      <c r="N155" s="34"/>
      <c r="O155" s="34"/>
    </row>
    <row r="156" ht="12.75" customHeight="1" spans="1:15">
      <c r="A156" s="28">
        <v>798649</v>
      </c>
      <c r="B156" s="27">
        <v>0</v>
      </c>
      <c r="C156" s="28" t="s">
        <v>119</v>
      </c>
      <c r="D156" s="28" t="s">
        <v>11</v>
      </c>
      <c r="E156" s="28" t="s">
        <v>12</v>
      </c>
      <c r="F156" s="77">
        <v>3.5</v>
      </c>
      <c r="G156" s="29">
        <v>40529</v>
      </c>
      <c r="H156" s="28" t="s">
        <v>31</v>
      </c>
      <c r="I156" s="34"/>
      <c r="J156" s="34"/>
      <c r="K156" s="34"/>
      <c r="L156" s="34"/>
      <c r="M156" s="34"/>
      <c r="N156" s="34"/>
      <c r="O156" s="34"/>
    </row>
    <row r="157" ht="12.75" customHeight="1" spans="1:15">
      <c r="A157" s="28">
        <v>747126</v>
      </c>
      <c r="B157" s="27">
        <v>0</v>
      </c>
      <c r="C157" s="28" t="s">
        <v>120</v>
      </c>
      <c r="D157" s="28" t="s">
        <v>17</v>
      </c>
      <c r="E157" s="28" t="s">
        <v>12</v>
      </c>
      <c r="F157" s="77">
        <v>8</v>
      </c>
      <c r="G157" s="29">
        <v>40540</v>
      </c>
      <c r="H157" s="28" t="s">
        <v>28</v>
      </c>
      <c r="I157" s="34"/>
      <c r="J157" s="34"/>
      <c r="K157" s="34"/>
      <c r="L157" s="34"/>
      <c r="M157" s="34"/>
      <c r="N157" s="34"/>
      <c r="O157" s="34"/>
    </row>
    <row r="158" ht="12.75" customHeight="1" spans="1:15">
      <c r="A158" s="28">
        <v>739647</v>
      </c>
      <c r="B158" s="27">
        <v>0</v>
      </c>
      <c r="C158" s="28" t="s">
        <v>121</v>
      </c>
      <c r="D158" s="28" t="s">
        <v>11</v>
      </c>
      <c r="E158" s="28" t="s">
        <v>12</v>
      </c>
      <c r="F158" s="77">
        <v>2</v>
      </c>
      <c r="G158" s="29">
        <v>40541</v>
      </c>
      <c r="H158" s="28" t="s">
        <v>16</v>
      </c>
      <c r="I158" s="34"/>
      <c r="J158" s="34"/>
      <c r="K158" s="34"/>
      <c r="L158" s="34"/>
      <c r="M158" s="34"/>
      <c r="N158" s="34"/>
      <c r="O158" s="34"/>
    </row>
    <row r="159" ht="12.75" customHeight="1" spans="1:15">
      <c r="A159" s="28">
        <v>292456</v>
      </c>
      <c r="B159" s="27">
        <v>0</v>
      </c>
      <c r="C159" s="28" t="s">
        <v>122</v>
      </c>
      <c r="D159" s="28" t="s">
        <v>17</v>
      </c>
      <c r="E159" s="28" t="s">
        <v>12</v>
      </c>
      <c r="F159" s="77">
        <v>0.5</v>
      </c>
      <c r="G159" s="29">
        <v>40534</v>
      </c>
      <c r="H159" s="28" t="s">
        <v>16</v>
      </c>
      <c r="I159" s="34"/>
      <c r="J159" s="34"/>
      <c r="K159" s="34"/>
      <c r="L159" s="34"/>
      <c r="M159" s="34"/>
      <c r="N159" s="34"/>
      <c r="O159" s="34"/>
    </row>
    <row r="160" ht="12.75" customHeight="1" spans="1:15">
      <c r="A160" s="28">
        <v>425584</v>
      </c>
      <c r="B160" s="27">
        <v>0</v>
      </c>
      <c r="C160" s="28" t="s">
        <v>123</v>
      </c>
      <c r="D160" s="28" t="s">
        <v>11</v>
      </c>
      <c r="E160" s="28" t="s">
        <v>12</v>
      </c>
      <c r="F160" s="77">
        <v>8</v>
      </c>
      <c r="G160" s="29">
        <v>40540</v>
      </c>
      <c r="H160" s="28" t="s">
        <v>28</v>
      </c>
      <c r="I160" s="34"/>
      <c r="J160" s="34"/>
      <c r="K160" s="34"/>
      <c r="L160" s="34"/>
      <c r="M160" s="34"/>
      <c r="N160" s="34"/>
      <c r="O160" s="34"/>
    </row>
    <row r="161" ht="12.75" customHeight="1" spans="1:15">
      <c r="A161" s="28">
        <v>872321</v>
      </c>
      <c r="B161" s="27">
        <v>0</v>
      </c>
      <c r="C161" s="28" t="s">
        <v>124</v>
      </c>
      <c r="D161" s="28" t="s">
        <v>11</v>
      </c>
      <c r="E161" s="28" t="s">
        <v>12</v>
      </c>
      <c r="F161" s="77">
        <v>1.75</v>
      </c>
      <c r="G161" s="29">
        <v>40534</v>
      </c>
      <c r="H161" s="28" t="s">
        <v>16</v>
      </c>
      <c r="I161" s="34"/>
      <c r="J161" s="34"/>
      <c r="K161" s="34"/>
      <c r="L161" s="34"/>
      <c r="M161" s="34"/>
      <c r="N161" s="34"/>
      <c r="O161" s="34"/>
    </row>
    <row r="162" ht="12.75" customHeight="1" spans="1:15">
      <c r="A162" s="28">
        <v>261528</v>
      </c>
      <c r="B162" s="27">
        <v>0</v>
      </c>
      <c r="C162" s="28" t="s">
        <v>26</v>
      </c>
      <c r="D162" s="28" t="s">
        <v>21</v>
      </c>
      <c r="E162" s="28" t="s">
        <v>12</v>
      </c>
      <c r="F162" s="77">
        <v>8</v>
      </c>
      <c r="G162" s="29">
        <v>40529</v>
      </c>
      <c r="H162" s="28" t="s">
        <v>31</v>
      </c>
      <c r="I162" s="34"/>
      <c r="J162" s="34"/>
      <c r="K162" s="34"/>
      <c r="L162" s="34"/>
      <c r="M162" s="34"/>
      <c r="N162" s="34"/>
      <c r="O162" s="34"/>
    </row>
    <row r="163" ht="12.75" customHeight="1" spans="1:15">
      <c r="A163" s="28">
        <v>280348</v>
      </c>
      <c r="B163" s="27">
        <v>0</v>
      </c>
      <c r="C163" s="28" t="s">
        <v>125</v>
      </c>
      <c r="D163" s="28" t="s">
        <v>21</v>
      </c>
      <c r="E163" s="28" t="s">
        <v>12</v>
      </c>
      <c r="F163" s="77">
        <v>8</v>
      </c>
      <c r="G163" s="29">
        <v>40533</v>
      </c>
      <c r="H163" s="28" t="s">
        <v>28</v>
      </c>
      <c r="I163" s="34"/>
      <c r="J163" s="34"/>
      <c r="K163" s="34"/>
      <c r="L163" s="34"/>
      <c r="M163" s="34"/>
      <c r="N163" s="34"/>
      <c r="O163" s="34"/>
    </row>
    <row r="164" ht="12.75" customHeight="1" spans="1:15">
      <c r="A164" s="28">
        <v>515931</v>
      </c>
      <c r="B164" s="27">
        <v>0</v>
      </c>
      <c r="C164" s="28" t="s">
        <v>126</v>
      </c>
      <c r="D164" s="28" t="s">
        <v>21</v>
      </c>
      <c r="E164" s="28" t="s">
        <v>12</v>
      </c>
      <c r="F164" s="77">
        <v>8</v>
      </c>
      <c r="G164" s="29">
        <v>40535</v>
      </c>
      <c r="H164" s="28" t="s">
        <v>13</v>
      </c>
      <c r="I164" s="34"/>
      <c r="J164" s="34"/>
      <c r="K164" s="34"/>
      <c r="L164" s="34"/>
      <c r="M164" s="34"/>
      <c r="N164" s="34"/>
      <c r="O164" s="34"/>
    </row>
    <row r="165" ht="12.75" customHeight="1" spans="1:15">
      <c r="A165" s="28">
        <v>515931</v>
      </c>
      <c r="B165" s="27">
        <v>0</v>
      </c>
      <c r="C165" s="28" t="s">
        <v>126</v>
      </c>
      <c r="D165" s="28" t="s">
        <v>21</v>
      </c>
      <c r="E165" s="28" t="s">
        <v>12</v>
      </c>
      <c r="F165" s="77">
        <v>8</v>
      </c>
      <c r="G165" s="29">
        <v>40540</v>
      </c>
      <c r="H165" s="28" t="s">
        <v>28</v>
      </c>
      <c r="I165" s="34"/>
      <c r="J165" s="34"/>
      <c r="K165" s="34"/>
      <c r="L165" s="34"/>
      <c r="M165" s="34"/>
      <c r="N165" s="34"/>
      <c r="O165" s="34"/>
    </row>
    <row r="166" ht="12.75" customHeight="1" spans="1:15">
      <c r="A166" s="28">
        <v>515931</v>
      </c>
      <c r="B166" s="27">
        <v>0</v>
      </c>
      <c r="C166" s="28" t="s">
        <v>126</v>
      </c>
      <c r="D166" s="28" t="s">
        <v>21</v>
      </c>
      <c r="E166" s="28" t="s">
        <v>12</v>
      </c>
      <c r="F166" s="77">
        <v>8</v>
      </c>
      <c r="G166" s="29">
        <v>40541</v>
      </c>
      <c r="H166" s="28" t="s">
        <v>16</v>
      </c>
      <c r="I166" s="34"/>
      <c r="J166" s="34"/>
      <c r="K166" s="34"/>
      <c r="L166" s="34"/>
      <c r="M166" s="34"/>
      <c r="N166" s="34"/>
      <c r="O166" s="34"/>
    </row>
    <row r="167" ht="12.75" customHeight="1" spans="1:15">
      <c r="A167" s="28">
        <v>515931</v>
      </c>
      <c r="B167" s="27">
        <v>0</v>
      </c>
      <c r="C167" s="28" t="s">
        <v>126</v>
      </c>
      <c r="D167" s="28" t="s">
        <v>21</v>
      </c>
      <c r="E167" s="28" t="s">
        <v>12</v>
      </c>
      <c r="F167" s="77">
        <v>8</v>
      </c>
      <c r="G167" s="29">
        <v>40542</v>
      </c>
      <c r="H167" s="28" t="s">
        <v>13</v>
      </c>
      <c r="I167" s="34"/>
      <c r="J167" s="34"/>
      <c r="K167" s="34"/>
      <c r="L167" s="34"/>
      <c r="M167" s="34"/>
      <c r="N167" s="34"/>
      <c r="O167" s="34"/>
    </row>
    <row r="168" ht="12.75" customHeight="1" spans="1:15">
      <c r="A168" s="28">
        <v>170542</v>
      </c>
      <c r="B168" s="27">
        <v>0</v>
      </c>
      <c r="C168" s="28" t="s">
        <v>127</v>
      </c>
      <c r="D168" s="28" t="s">
        <v>21</v>
      </c>
      <c r="E168" s="28" t="s">
        <v>12</v>
      </c>
      <c r="F168" s="77">
        <v>8</v>
      </c>
      <c r="G168" s="29">
        <v>40533</v>
      </c>
      <c r="H168" s="28" t="s">
        <v>28</v>
      </c>
      <c r="I168" s="34"/>
      <c r="J168" s="34"/>
      <c r="K168" s="34"/>
      <c r="L168" s="34"/>
      <c r="M168" s="34"/>
      <c r="N168" s="34"/>
      <c r="O168" s="34"/>
    </row>
    <row r="169" ht="12.75" customHeight="1" spans="1:15">
      <c r="A169" s="28">
        <v>170542</v>
      </c>
      <c r="B169" s="27">
        <v>0</v>
      </c>
      <c r="C169" s="28" t="s">
        <v>127</v>
      </c>
      <c r="D169" s="28" t="s">
        <v>21</v>
      </c>
      <c r="E169" s="28" t="s">
        <v>12</v>
      </c>
      <c r="F169" s="77">
        <v>4</v>
      </c>
      <c r="G169" s="29">
        <v>40532</v>
      </c>
      <c r="H169" s="28" t="s">
        <v>27</v>
      </c>
      <c r="I169" s="34"/>
      <c r="J169" s="34"/>
      <c r="K169" s="34"/>
      <c r="L169" s="34"/>
      <c r="M169" s="34"/>
      <c r="N169" s="34"/>
      <c r="O169" s="34"/>
    </row>
    <row r="170" ht="12.75" customHeight="1" spans="1:15">
      <c r="A170" s="28">
        <v>99193</v>
      </c>
      <c r="B170" s="27">
        <v>0</v>
      </c>
      <c r="C170" s="28" t="s">
        <v>99</v>
      </c>
      <c r="D170" s="28" t="s">
        <v>21</v>
      </c>
      <c r="E170" s="28" t="s">
        <v>12</v>
      </c>
      <c r="F170" s="77">
        <v>6.75</v>
      </c>
      <c r="G170" s="29">
        <v>40529</v>
      </c>
      <c r="H170" s="28" t="s">
        <v>31</v>
      </c>
      <c r="I170" s="34"/>
      <c r="J170" s="34"/>
      <c r="K170" s="34"/>
      <c r="L170" s="34"/>
      <c r="M170" s="34"/>
      <c r="N170" s="34"/>
      <c r="O170" s="34"/>
    </row>
    <row r="171" ht="12.75" customHeight="1" spans="1:15">
      <c r="A171" s="28">
        <v>682726</v>
      </c>
      <c r="B171" s="27">
        <v>0</v>
      </c>
      <c r="C171" s="28" t="s">
        <v>29</v>
      </c>
      <c r="D171" s="28" t="s">
        <v>11</v>
      </c>
      <c r="E171" s="28" t="s">
        <v>12</v>
      </c>
      <c r="F171" s="77">
        <v>2</v>
      </c>
      <c r="G171" s="29">
        <v>40541</v>
      </c>
      <c r="H171" s="28" t="s">
        <v>16</v>
      </c>
      <c r="I171" s="34"/>
      <c r="J171" s="34"/>
      <c r="K171" s="34"/>
      <c r="L171" s="34"/>
      <c r="M171" s="34"/>
      <c r="N171" s="34"/>
      <c r="O171" s="34"/>
    </row>
    <row r="172" ht="12.75" customHeight="1" spans="1:15">
      <c r="A172" s="28">
        <v>689074</v>
      </c>
      <c r="B172" s="27">
        <v>0</v>
      </c>
      <c r="C172" s="28" t="s">
        <v>74</v>
      </c>
      <c r="D172" s="28" t="s">
        <v>21</v>
      </c>
      <c r="E172" s="28" t="s">
        <v>12</v>
      </c>
      <c r="F172" s="77">
        <v>-8</v>
      </c>
      <c r="G172" s="29">
        <v>40540</v>
      </c>
      <c r="H172" s="28" t="s">
        <v>28</v>
      </c>
      <c r="I172" s="34"/>
      <c r="J172" s="34"/>
      <c r="K172" s="34"/>
      <c r="L172" s="34"/>
      <c r="M172" s="34"/>
      <c r="N172" s="34"/>
      <c r="O172" s="34"/>
    </row>
    <row r="173" ht="12.75" customHeight="1" spans="1:15">
      <c r="A173" s="28">
        <v>689074</v>
      </c>
      <c r="B173" s="27">
        <v>0</v>
      </c>
      <c r="C173" s="28" t="s">
        <v>74</v>
      </c>
      <c r="D173" s="28" t="s">
        <v>21</v>
      </c>
      <c r="E173" s="28" t="s">
        <v>12</v>
      </c>
      <c r="F173" s="77">
        <v>8</v>
      </c>
      <c r="G173" s="29">
        <v>40540</v>
      </c>
      <c r="H173" s="28" t="s">
        <v>28</v>
      </c>
      <c r="I173" s="34"/>
      <c r="J173" s="34"/>
      <c r="K173" s="34"/>
      <c r="L173" s="34"/>
      <c r="M173" s="34"/>
      <c r="N173" s="34"/>
      <c r="O173" s="34"/>
    </row>
    <row r="174" ht="12.75" customHeight="1" spans="1:15">
      <c r="A174" s="28">
        <v>689074</v>
      </c>
      <c r="B174" s="27">
        <v>0</v>
      </c>
      <c r="C174" s="28" t="s">
        <v>74</v>
      </c>
      <c r="D174" s="28" t="s">
        <v>21</v>
      </c>
      <c r="E174" s="28" t="s">
        <v>12</v>
      </c>
      <c r="F174" s="77">
        <v>-8</v>
      </c>
      <c r="G174" s="29">
        <v>40541</v>
      </c>
      <c r="H174" s="28" t="s">
        <v>16</v>
      </c>
      <c r="I174" s="34"/>
      <c r="J174" s="34"/>
      <c r="K174" s="34"/>
      <c r="L174" s="34"/>
      <c r="M174" s="34"/>
      <c r="N174" s="34"/>
      <c r="O174" s="34"/>
    </row>
    <row r="175" ht="12.75" customHeight="1" spans="1:15">
      <c r="A175" s="28">
        <v>689074</v>
      </c>
      <c r="B175" s="27">
        <v>0</v>
      </c>
      <c r="C175" s="28" t="s">
        <v>74</v>
      </c>
      <c r="D175" s="28" t="s">
        <v>21</v>
      </c>
      <c r="E175" s="28" t="s">
        <v>12</v>
      </c>
      <c r="F175" s="77">
        <v>8</v>
      </c>
      <c r="G175" s="29">
        <v>40541</v>
      </c>
      <c r="H175" s="28" t="s">
        <v>16</v>
      </c>
      <c r="I175" s="34"/>
      <c r="J175" s="34"/>
      <c r="K175" s="34"/>
      <c r="L175" s="34"/>
      <c r="M175" s="34"/>
      <c r="N175" s="34"/>
      <c r="O175" s="34"/>
    </row>
    <row r="176" ht="12.75" customHeight="1" spans="1:15">
      <c r="A176" s="28">
        <v>689074</v>
      </c>
      <c r="B176" s="27">
        <v>0</v>
      </c>
      <c r="C176" s="28" t="s">
        <v>74</v>
      </c>
      <c r="D176" s="28" t="s">
        <v>21</v>
      </c>
      <c r="E176" s="28" t="s">
        <v>12</v>
      </c>
      <c r="F176" s="77">
        <v>-8</v>
      </c>
      <c r="G176" s="29">
        <v>40542</v>
      </c>
      <c r="H176" s="28" t="s">
        <v>13</v>
      </c>
      <c r="I176" s="34"/>
      <c r="J176" s="34"/>
      <c r="K176" s="34"/>
      <c r="L176" s="34"/>
      <c r="M176" s="34"/>
      <c r="N176" s="34"/>
      <c r="O176" s="34"/>
    </row>
    <row r="177" ht="12.75" customHeight="1" spans="1:15">
      <c r="A177" s="28">
        <v>689074</v>
      </c>
      <c r="B177" s="27">
        <v>0</v>
      </c>
      <c r="C177" s="28" t="s">
        <v>74</v>
      </c>
      <c r="D177" s="28" t="s">
        <v>21</v>
      </c>
      <c r="E177" s="28" t="s">
        <v>12</v>
      </c>
      <c r="F177" s="77">
        <v>8</v>
      </c>
      <c r="G177" s="29">
        <v>40542</v>
      </c>
      <c r="H177" s="28" t="s">
        <v>13</v>
      </c>
      <c r="I177" s="34"/>
      <c r="J177" s="34"/>
      <c r="K177" s="34"/>
      <c r="L177" s="34"/>
      <c r="M177" s="34"/>
      <c r="N177" s="34"/>
      <c r="O177" s="34"/>
    </row>
    <row r="178" ht="12.75" customHeight="1" spans="1:15">
      <c r="A178" s="28">
        <v>609303</v>
      </c>
      <c r="B178" s="27">
        <v>1</v>
      </c>
      <c r="C178" s="28" t="s">
        <v>75</v>
      </c>
      <c r="D178" s="28" t="s">
        <v>21</v>
      </c>
      <c r="E178" s="28" t="s">
        <v>12</v>
      </c>
      <c r="F178" s="77">
        <v>8</v>
      </c>
      <c r="G178" s="29">
        <v>40540</v>
      </c>
      <c r="H178" s="28" t="s">
        <v>28</v>
      </c>
      <c r="I178" s="34"/>
      <c r="J178" s="34"/>
      <c r="K178" s="34"/>
      <c r="L178" s="34"/>
      <c r="M178" s="34"/>
      <c r="N178" s="34"/>
      <c r="O178" s="34"/>
    </row>
    <row r="179" ht="12.75" customHeight="1" spans="1:15">
      <c r="A179" s="28">
        <v>609303</v>
      </c>
      <c r="B179" s="27">
        <v>1</v>
      </c>
      <c r="C179" s="28" t="s">
        <v>75</v>
      </c>
      <c r="D179" s="28" t="s">
        <v>21</v>
      </c>
      <c r="E179" s="28" t="s">
        <v>12</v>
      </c>
      <c r="F179" s="77">
        <v>-8</v>
      </c>
      <c r="G179" s="29">
        <v>40540</v>
      </c>
      <c r="H179" s="28" t="s">
        <v>28</v>
      </c>
      <c r="I179" s="34"/>
      <c r="J179" s="34"/>
      <c r="K179" s="34"/>
      <c r="L179" s="34"/>
      <c r="M179" s="34"/>
      <c r="N179" s="34"/>
      <c r="O179" s="34"/>
    </row>
    <row r="180" ht="12.75" customHeight="1" spans="1:15">
      <c r="A180" s="28">
        <v>112940</v>
      </c>
      <c r="B180" s="27">
        <v>0</v>
      </c>
      <c r="C180" s="28" t="s">
        <v>128</v>
      </c>
      <c r="D180" s="28" t="s">
        <v>21</v>
      </c>
      <c r="E180" s="28" t="s">
        <v>12</v>
      </c>
      <c r="F180" s="77">
        <v>8</v>
      </c>
      <c r="G180" s="29">
        <v>40548</v>
      </c>
      <c r="H180" s="28" t="s">
        <v>16</v>
      </c>
      <c r="I180" s="34"/>
      <c r="J180" s="34"/>
      <c r="K180" s="34"/>
      <c r="L180" s="34"/>
      <c r="M180" s="34"/>
      <c r="N180" s="34"/>
      <c r="O180" s="34"/>
    </row>
    <row r="181" ht="12.75" customHeight="1" spans="1:15">
      <c r="A181" s="28">
        <v>112940</v>
      </c>
      <c r="B181" s="27">
        <v>0</v>
      </c>
      <c r="C181" s="28" t="s">
        <v>128</v>
      </c>
      <c r="D181" s="28" t="s">
        <v>11</v>
      </c>
      <c r="E181" s="28" t="s">
        <v>12</v>
      </c>
      <c r="F181" s="77">
        <v>3.5</v>
      </c>
      <c r="G181" s="29">
        <v>40550</v>
      </c>
      <c r="H181" s="28" t="s">
        <v>31</v>
      </c>
      <c r="I181" s="34"/>
      <c r="J181" s="34"/>
      <c r="K181" s="34"/>
      <c r="L181" s="34"/>
      <c r="M181" s="34"/>
      <c r="N181" s="34"/>
      <c r="O181" s="34"/>
    </row>
    <row r="182" ht="12.75" customHeight="1" spans="1:15">
      <c r="A182" s="28">
        <v>389844</v>
      </c>
      <c r="B182" s="27">
        <v>0</v>
      </c>
      <c r="C182" s="28" t="s">
        <v>56</v>
      </c>
      <c r="D182" s="28" t="s">
        <v>11</v>
      </c>
      <c r="E182" s="28" t="s">
        <v>12</v>
      </c>
      <c r="F182" s="77">
        <v>1.75</v>
      </c>
      <c r="G182" s="29">
        <v>40555</v>
      </c>
      <c r="H182" s="28" t="s">
        <v>16</v>
      </c>
      <c r="I182" s="34"/>
      <c r="J182" s="34"/>
      <c r="K182" s="34"/>
      <c r="L182" s="34"/>
      <c r="M182" s="34"/>
      <c r="N182" s="34"/>
      <c r="O182" s="34"/>
    </row>
    <row r="183" ht="12.75" customHeight="1" spans="1:15">
      <c r="A183" s="28">
        <v>389844</v>
      </c>
      <c r="B183" s="27">
        <v>0</v>
      </c>
      <c r="C183" s="28" t="s">
        <v>56</v>
      </c>
      <c r="D183" s="28" t="s">
        <v>11</v>
      </c>
      <c r="E183" s="28" t="s">
        <v>12</v>
      </c>
      <c r="F183" s="77">
        <v>2</v>
      </c>
      <c r="G183" s="29">
        <v>40557</v>
      </c>
      <c r="H183" s="28" t="s">
        <v>31</v>
      </c>
      <c r="I183" s="34"/>
      <c r="J183" s="34"/>
      <c r="K183" s="34"/>
      <c r="L183" s="34"/>
      <c r="M183" s="34"/>
      <c r="N183" s="34"/>
      <c r="O183" s="34"/>
    </row>
    <row r="184" ht="12.75" customHeight="1" spans="1:15">
      <c r="A184" s="28">
        <v>389844</v>
      </c>
      <c r="B184" s="27">
        <v>0</v>
      </c>
      <c r="C184" s="28" t="s">
        <v>56</v>
      </c>
      <c r="D184" s="28" t="s">
        <v>11</v>
      </c>
      <c r="E184" s="28" t="s">
        <v>12</v>
      </c>
      <c r="F184" s="77">
        <v>2</v>
      </c>
      <c r="G184" s="29">
        <v>40548</v>
      </c>
      <c r="H184" s="28" t="s">
        <v>16</v>
      </c>
      <c r="I184" s="34"/>
      <c r="J184" s="34"/>
      <c r="K184" s="34"/>
      <c r="L184" s="34"/>
      <c r="M184" s="34"/>
      <c r="N184" s="34"/>
      <c r="O184" s="34"/>
    </row>
    <row r="185" ht="12.75" customHeight="1" spans="1:15">
      <c r="A185" s="28">
        <v>112940</v>
      </c>
      <c r="B185" s="27">
        <v>0</v>
      </c>
      <c r="C185" s="28" t="s">
        <v>128</v>
      </c>
      <c r="D185" s="28" t="s">
        <v>21</v>
      </c>
      <c r="E185" s="28" t="s">
        <v>12</v>
      </c>
      <c r="F185" s="77">
        <v>8</v>
      </c>
      <c r="G185" s="29">
        <v>40546</v>
      </c>
      <c r="H185" s="28" t="s">
        <v>27</v>
      </c>
      <c r="I185" s="34"/>
      <c r="J185" s="34"/>
      <c r="K185" s="34"/>
      <c r="L185" s="34"/>
      <c r="M185" s="34"/>
      <c r="N185" s="34"/>
      <c r="O185" s="34"/>
    </row>
    <row r="186" ht="12.75" customHeight="1" spans="1:15">
      <c r="A186" s="28">
        <v>112940</v>
      </c>
      <c r="B186" s="27">
        <v>0</v>
      </c>
      <c r="C186" s="28" t="s">
        <v>128</v>
      </c>
      <c r="D186" s="28" t="s">
        <v>21</v>
      </c>
      <c r="E186" s="28" t="s">
        <v>12</v>
      </c>
      <c r="F186" s="77">
        <v>8</v>
      </c>
      <c r="G186" s="29">
        <v>40547</v>
      </c>
      <c r="H186" s="28" t="s">
        <v>28</v>
      </c>
      <c r="I186" s="34"/>
      <c r="J186" s="34"/>
      <c r="K186" s="34"/>
      <c r="L186" s="34"/>
      <c r="M186" s="34"/>
      <c r="N186" s="34"/>
      <c r="O186" s="34"/>
    </row>
    <row r="187" ht="12.75" customHeight="1" spans="1:15">
      <c r="A187" s="28">
        <v>402483</v>
      </c>
      <c r="B187" s="27">
        <v>0</v>
      </c>
      <c r="C187" s="28" t="s">
        <v>129</v>
      </c>
      <c r="D187" s="28" t="s">
        <v>11</v>
      </c>
      <c r="E187" s="28" t="s">
        <v>12</v>
      </c>
      <c r="F187" s="77">
        <v>1</v>
      </c>
      <c r="G187" s="29">
        <v>40546</v>
      </c>
      <c r="H187" s="28" t="s">
        <v>27</v>
      </c>
      <c r="I187" s="34"/>
      <c r="J187" s="34"/>
      <c r="K187" s="34"/>
      <c r="L187" s="34"/>
      <c r="M187" s="34"/>
      <c r="N187" s="34"/>
      <c r="O187" s="34"/>
    </row>
    <row r="188" ht="12.75" customHeight="1" spans="1:15">
      <c r="A188" s="28">
        <v>625135</v>
      </c>
      <c r="B188" s="27">
        <v>0</v>
      </c>
      <c r="C188" s="28" t="s">
        <v>51</v>
      </c>
      <c r="D188" s="28" t="s">
        <v>11</v>
      </c>
      <c r="E188" s="28" t="s">
        <v>12</v>
      </c>
      <c r="F188" s="77">
        <v>8</v>
      </c>
      <c r="G188" s="29">
        <v>40548</v>
      </c>
      <c r="H188" s="28" t="s">
        <v>16</v>
      </c>
      <c r="I188" s="34"/>
      <c r="J188" s="34"/>
      <c r="K188" s="34"/>
      <c r="L188" s="34"/>
      <c r="M188" s="34"/>
      <c r="N188" s="34"/>
      <c r="O188" s="34"/>
    </row>
    <row r="189" ht="12.75" customHeight="1" spans="1:15">
      <c r="A189" s="28">
        <v>5435</v>
      </c>
      <c r="B189" s="27">
        <v>0</v>
      </c>
      <c r="C189" s="28" t="s">
        <v>130</v>
      </c>
      <c r="D189" s="28" t="s">
        <v>17</v>
      </c>
      <c r="E189" s="28" t="s">
        <v>12</v>
      </c>
      <c r="F189" s="77">
        <v>2.5</v>
      </c>
      <c r="G189" s="29">
        <v>40549</v>
      </c>
      <c r="H189" s="28" t="s">
        <v>13</v>
      </c>
      <c r="I189" s="34"/>
      <c r="J189" s="34"/>
      <c r="K189" s="34"/>
      <c r="L189" s="34"/>
      <c r="M189" s="34"/>
      <c r="N189" s="34"/>
      <c r="O189" s="34"/>
    </row>
    <row r="190" ht="12.75" customHeight="1" spans="1:15">
      <c r="A190" s="28">
        <v>798649</v>
      </c>
      <c r="B190" s="27">
        <v>0</v>
      </c>
      <c r="C190" s="28" t="s">
        <v>119</v>
      </c>
      <c r="D190" s="28" t="s">
        <v>17</v>
      </c>
      <c r="E190" s="28" t="s">
        <v>12</v>
      </c>
      <c r="F190" s="77">
        <v>1.5</v>
      </c>
      <c r="G190" s="29">
        <v>40549</v>
      </c>
      <c r="H190" s="28" t="s">
        <v>13</v>
      </c>
      <c r="I190" s="34"/>
      <c r="J190" s="34"/>
      <c r="K190" s="34"/>
      <c r="L190" s="34"/>
      <c r="M190" s="34"/>
      <c r="N190" s="34"/>
      <c r="O190" s="34"/>
    </row>
    <row r="191" ht="12.75" customHeight="1" spans="1:15">
      <c r="A191" s="28">
        <v>113347</v>
      </c>
      <c r="B191" s="27">
        <v>0</v>
      </c>
      <c r="C191" s="28" t="s">
        <v>109</v>
      </c>
      <c r="D191" s="28" t="s">
        <v>17</v>
      </c>
      <c r="E191" s="28" t="s">
        <v>12</v>
      </c>
      <c r="F191" s="77">
        <v>1.5</v>
      </c>
      <c r="G191" s="29">
        <v>40548</v>
      </c>
      <c r="H191" s="28" t="s">
        <v>16</v>
      </c>
      <c r="I191" s="34"/>
      <c r="J191" s="34"/>
      <c r="K191" s="34"/>
      <c r="L191" s="34"/>
      <c r="M191" s="34"/>
      <c r="N191" s="34"/>
      <c r="O191" s="34"/>
    </row>
    <row r="192" ht="12.75" customHeight="1" spans="1:15">
      <c r="A192" s="28">
        <v>596745</v>
      </c>
      <c r="B192" s="27">
        <v>0</v>
      </c>
      <c r="C192" s="28" t="s">
        <v>131</v>
      </c>
      <c r="D192" s="28" t="s">
        <v>21</v>
      </c>
      <c r="E192" s="28" t="s">
        <v>12</v>
      </c>
      <c r="F192" s="77">
        <v>8</v>
      </c>
      <c r="G192" s="29">
        <v>40548</v>
      </c>
      <c r="H192" s="28" t="s">
        <v>16</v>
      </c>
      <c r="I192" s="34"/>
      <c r="J192" s="34"/>
      <c r="K192" s="34"/>
      <c r="L192" s="34"/>
      <c r="M192" s="34"/>
      <c r="N192" s="34"/>
      <c r="O192" s="34"/>
    </row>
    <row r="193" ht="12.75" customHeight="1" spans="1:15">
      <c r="A193" s="28">
        <v>596745</v>
      </c>
      <c r="B193" s="27">
        <v>0</v>
      </c>
      <c r="C193" s="28" t="s">
        <v>131</v>
      </c>
      <c r="D193" s="28" t="s">
        <v>11</v>
      </c>
      <c r="E193" s="28" t="s">
        <v>12</v>
      </c>
      <c r="F193" s="77">
        <v>0.75</v>
      </c>
      <c r="G193" s="29">
        <v>40556</v>
      </c>
      <c r="H193" s="28" t="s">
        <v>13</v>
      </c>
      <c r="I193" s="34"/>
      <c r="J193" s="34"/>
      <c r="K193" s="34"/>
      <c r="L193" s="34"/>
      <c r="M193" s="34"/>
      <c r="N193" s="34"/>
      <c r="O193" s="34"/>
    </row>
    <row r="194" ht="12.75" customHeight="1" spans="1:15">
      <c r="A194" s="28">
        <v>846953</v>
      </c>
      <c r="B194" s="27">
        <v>0</v>
      </c>
      <c r="C194" s="28" t="s">
        <v>132</v>
      </c>
      <c r="D194" s="28" t="s">
        <v>21</v>
      </c>
      <c r="E194" s="28" t="s">
        <v>12</v>
      </c>
      <c r="F194" s="77">
        <v>3</v>
      </c>
      <c r="G194" s="29">
        <v>40553</v>
      </c>
      <c r="H194" s="28" t="s">
        <v>27</v>
      </c>
      <c r="I194" s="34"/>
      <c r="J194" s="34"/>
      <c r="K194" s="34"/>
      <c r="L194" s="34"/>
      <c r="M194" s="34"/>
      <c r="N194" s="34"/>
      <c r="O194" s="34"/>
    </row>
    <row r="195" ht="12.75" customHeight="1" spans="1:15">
      <c r="A195" s="28">
        <v>138199</v>
      </c>
      <c r="B195" s="27">
        <v>0</v>
      </c>
      <c r="C195" s="28" t="s">
        <v>133</v>
      </c>
      <c r="D195" s="28" t="s">
        <v>17</v>
      </c>
      <c r="E195" s="28" t="s">
        <v>12</v>
      </c>
      <c r="F195" s="77">
        <v>8</v>
      </c>
      <c r="G195" s="29">
        <v>40546</v>
      </c>
      <c r="H195" s="28" t="s">
        <v>27</v>
      </c>
      <c r="I195" s="34"/>
      <c r="J195" s="34"/>
      <c r="K195" s="34"/>
      <c r="L195" s="34"/>
      <c r="M195" s="34"/>
      <c r="N195" s="34"/>
      <c r="O195" s="34"/>
    </row>
    <row r="196" ht="12.75" customHeight="1" spans="1:15">
      <c r="A196" s="28">
        <v>138199</v>
      </c>
      <c r="B196" s="27">
        <v>0</v>
      </c>
      <c r="C196" s="28" t="s">
        <v>133</v>
      </c>
      <c r="D196" s="28" t="s">
        <v>11</v>
      </c>
      <c r="E196" s="28" t="s">
        <v>12</v>
      </c>
      <c r="F196" s="77">
        <v>1</v>
      </c>
      <c r="G196" s="29">
        <v>40549</v>
      </c>
      <c r="H196" s="28" t="s">
        <v>13</v>
      </c>
      <c r="I196" s="34"/>
      <c r="J196" s="34"/>
      <c r="K196" s="34"/>
      <c r="L196" s="34"/>
      <c r="M196" s="34"/>
      <c r="N196" s="34"/>
      <c r="O196" s="34"/>
    </row>
    <row r="197" ht="12.75" customHeight="1" spans="1:15">
      <c r="A197" s="28">
        <v>138199</v>
      </c>
      <c r="B197" s="27">
        <v>0</v>
      </c>
      <c r="C197" s="28" t="s">
        <v>133</v>
      </c>
      <c r="D197" s="28" t="s">
        <v>11</v>
      </c>
      <c r="E197" s="28" t="s">
        <v>12</v>
      </c>
      <c r="F197" s="77">
        <v>0.75</v>
      </c>
      <c r="G197" s="29">
        <v>40553</v>
      </c>
      <c r="H197" s="28" t="s">
        <v>27</v>
      </c>
      <c r="I197" s="34"/>
      <c r="J197" s="34"/>
      <c r="K197" s="34"/>
      <c r="L197" s="34"/>
      <c r="M197" s="34"/>
      <c r="N197" s="34"/>
      <c r="O197" s="34"/>
    </row>
    <row r="198" ht="12.75" customHeight="1" spans="1:15">
      <c r="A198" s="28">
        <v>747126</v>
      </c>
      <c r="B198" s="27">
        <v>0</v>
      </c>
      <c r="C198" s="28" t="s">
        <v>120</v>
      </c>
      <c r="D198" s="28" t="s">
        <v>11</v>
      </c>
      <c r="E198" s="28" t="s">
        <v>12</v>
      </c>
      <c r="F198" s="77">
        <v>2</v>
      </c>
      <c r="G198" s="29">
        <v>40554</v>
      </c>
      <c r="H198" s="28" t="s">
        <v>28</v>
      </c>
      <c r="I198" s="34"/>
      <c r="J198" s="34"/>
      <c r="K198" s="34"/>
      <c r="L198" s="34"/>
      <c r="M198" s="34"/>
      <c r="N198" s="34"/>
      <c r="O198" s="34"/>
    </row>
    <row r="199" ht="12.75" customHeight="1" spans="1:15">
      <c r="A199" s="28">
        <v>375792</v>
      </c>
      <c r="B199" s="27">
        <v>0</v>
      </c>
      <c r="C199" s="28" t="s">
        <v>54</v>
      </c>
      <c r="D199" s="28" t="s">
        <v>11</v>
      </c>
      <c r="E199" s="28" t="s">
        <v>12</v>
      </c>
      <c r="F199" s="77">
        <v>2</v>
      </c>
      <c r="G199" s="29">
        <v>40550</v>
      </c>
      <c r="H199" s="28" t="s">
        <v>31</v>
      </c>
      <c r="I199" s="34"/>
      <c r="J199" s="34"/>
      <c r="K199" s="34"/>
      <c r="L199" s="34"/>
      <c r="M199" s="34"/>
      <c r="N199" s="34"/>
      <c r="O199" s="34"/>
    </row>
    <row r="200" ht="12.75" customHeight="1" spans="1:15">
      <c r="A200" s="28">
        <v>471981</v>
      </c>
      <c r="B200" s="27">
        <v>0</v>
      </c>
      <c r="C200" s="28" t="s">
        <v>134</v>
      </c>
      <c r="D200" s="28" t="s">
        <v>11</v>
      </c>
      <c r="E200" s="28" t="s">
        <v>12</v>
      </c>
      <c r="F200" s="77">
        <v>3.5</v>
      </c>
      <c r="G200" s="29">
        <v>40553</v>
      </c>
      <c r="H200" s="28" t="s">
        <v>27</v>
      </c>
      <c r="I200" s="34"/>
      <c r="J200" s="34"/>
      <c r="K200" s="34"/>
      <c r="L200" s="34"/>
      <c r="M200" s="34"/>
      <c r="N200" s="34"/>
      <c r="O200" s="34"/>
    </row>
    <row r="201" ht="12.75" customHeight="1" spans="1:15">
      <c r="A201" s="28">
        <v>942722</v>
      </c>
      <c r="B201" s="27">
        <v>0</v>
      </c>
      <c r="C201" s="28" t="s">
        <v>69</v>
      </c>
      <c r="D201" s="28" t="s">
        <v>21</v>
      </c>
      <c r="E201" s="28" t="s">
        <v>12</v>
      </c>
      <c r="F201" s="77">
        <v>8</v>
      </c>
      <c r="G201" s="29">
        <v>40546</v>
      </c>
      <c r="H201" s="28" t="s">
        <v>27</v>
      </c>
      <c r="I201" s="34"/>
      <c r="J201" s="34"/>
      <c r="K201" s="34"/>
      <c r="L201" s="34"/>
      <c r="M201" s="34"/>
      <c r="N201" s="34"/>
      <c r="O201" s="34"/>
    </row>
    <row r="202" ht="12.75" customHeight="1" spans="1:15">
      <c r="A202" s="28">
        <v>942722</v>
      </c>
      <c r="B202" s="27">
        <v>0</v>
      </c>
      <c r="C202" s="28" t="s">
        <v>69</v>
      </c>
      <c r="D202" s="28" t="s">
        <v>21</v>
      </c>
      <c r="E202" s="28" t="s">
        <v>12</v>
      </c>
      <c r="F202" s="77">
        <v>8</v>
      </c>
      <c r="G202" s="29">
        <v>40547</v>
      </c>
      <c r="H202" s="28" t="s">
        <v>28</v>
      </c>
      <c r="I202" s="34"/>
      <c r="J202" s="34"/>
      <c r="K202" s="34"/>
      <c r="L202" s="34"/>
      <c r="M202" s="34"/>
      <c r="N202" s="34"/>
      <c r="O202" s="34"/>
    </row>
    <row r="203" ht="12.75" customHeight="1" spans="1:15">
      <c r="A203" s="28">
        <v>942722</v>
      </c>
      <c r="B203" s="27">
        <v>0</v>
      </c>
      <c r="C203" s="28" t="s">
        <v>69</v>
      </c>
      <c r="D203" s="28" t="s">
        <v>21</v>
      </c>
      <c r="E203" s="28" t="s">
        <v>12</v>
      </c>
      <c r="F203" s="77">
        <v>8</v>
      </c>
      <c r="G203" s="29">
        <v>40548</v>
      </c>
      <c r="H203" s="28" t="s">
        <v>16</v>
      </c>
      <c r="I203" s="34"/>
      <c r="J203" s="34"/>
      <c r="K203" s="34"/>
      <c r="L203" s="34"/>
      <c r="M203" s="34"/>
      <c r="N203" s="34"/>
      <c r="O203" s="34"/>
    </row>
    <row r="204" ht="12.75" customHeight="1" spans="1:15">
      <c r="A204" s="28">
        <v>942722</v>
      </c>
      <c r="B204" s="27">
        <v>0</v>
      </c>
      <c r="C204" s="28" t="s">
        <v>69</v>
      </c>
      <c r="D204" s="28" t="s">
        <v>21</v>
      </c>
      <c r="E204" s="28" t="s">
        <v>12</v>
      </c>
      <c r="F204" s="77">
        <v>8</v>
      </c>
      <c r="G204" s="29">
        <v>40549</v>
      </c>
      <c r="H204" s="28" t="s">
        <v>13</v>
      </c>
      <c r="I204" s="34"/>
      <c r="J204" s="34"/>
      <c r="K204" s="34"/>
      <c r="L204" s="34"/>
      <c r="M204" s="34"/>
      <c r="N204" s="34"/>
      <c r="O204" s="34"/>
    </row>
    <row r="205" ht="12.75" customHeight="1" spans="1:15">
      <c r="A205" s="28">
        <v>942722</v>
      </c>
      <c r="B205" s="27">
        <v>0</v>
      </c>
      <c r="C205" s="28" t="s">
        <v>69</v>
      </c>
      <c r="D205" s="28" t="s">
        <v>21</v>
      </c>
      <c r="E205" s="28" t="s">
        <v>12</v>
      </c>
      <c r="F205" s="77">
        <v>8</v>
      </c>
      <c r="G205" s="29">
        <v>40550</v>
      </c>
      <c r="H205" s="28" t="s">
        <v>31</v>
      </c>
      <c r="I205" s="34"/>
      <c r="J205" s="34"/>
      <c r="K205" s="34"/>
      <c r="L205" s="34"/>
      <c r="M205" s="34"/>
      <c r="N205" s="34"/>
      <c r="O205" s="34"/>
    </row>
    <row r="206" ht="12.75" customHeight="1" spans="1:15">
      <c r="A206" s="28">
        <v>544430</v>
      </c>
      <c r="B206" s="27">
        <v>0</v>
      </c>
      <c r="C206" s="28" t="s">
        <v>135</v>
      </c>
      <c r="D206" s="28" t="s">
        <v>21</v>
      </c>
      <c r="E206" s="28" t="s">
        <v>12</v>
      </c>
      <c r="F206" s="77">
        <v>1.5</v>
      </c>
      <c r="G206" s="29">
        <v>40553</v>
      </c>
      <c r="H206" s="28" t="s">
        <v>27</v>
      </c>
      <c r="I206" s="34"/>
      <c r="J206" s="34"/>
      <c r="K206" s="34"/>
      <c r="L206" s="34"/>
      <c r="M206" s="34"/>
      <c r="N206" s="34"/>
      <c r="O206" s="34"/>
    </row>
    <row r="207" ht="12.75" customHeight="1" spans="1:15">
      <c r="A207" s="28">
        <v>904174</v>
      </c>
      <c r="B207" s="27">
        <v>0</v>
      </c>
      <c r="C207" s="28" t="s">
        <v>22</v>
      </c>
      <c r="D207" s="28" t="s">
        <v>11</v>
      </c>
      <c r="E207" s="28" t="s">
        <v>12</v>
      </c>
      <c r="F207" s="77">
        <v>4</v>
      </c>
      <c r="G207" s="29">
        <v>40547</v>
      </c>
      <c r="H207" s="28" t="s">
        <v>28</v>
      </c>
      <c r="I207" s="34"/>
      <c r="J207" s="34"/>
      <c r="K207" s="34"/>
      <c r="L207" s="34"/>
      <c r="M207" s="34"/>
      <c r="N207" s="34"/>
      <c r="O207" s="34"/>
    </row>
    <row r="208" ht="12.75" customHeight="1" spans="1:15">
      <c r="A208" s="28">
        <v>904174</v>
      </c>
      <c r="B208" s="27">
        <v>0</v>
      </c>
      <c r="C208" s="28" t="s">
        <v>22</v>
      </c>
      <c r="D208" s="28" t="s">
        <v>11</v>
      </c>
      <c r="E208" s="28" t="s">
        <v>12</v>
      </c>
      <c r="F208" s="77">
        <v>4</v>
      </c>
      <c r="G208" s="29">
        <v>40554</v>
      </c>
      <c r="H208" s="28" t="s">
        <v>28</v>
      </c>
      <c r="I208" s="34"/>
      <c r="J208" s="34"/>
      <c r="K208" s="34"/>
      <c r="L208" s="34"/>
      <c r="M208" s="34"/>
      <c r="N208" s="34"/>
      <c r="O208" s="34"/>
    </row>
    <row r="209" ht="12.75" customHeight="1" spans="1:15">
      <c r="A209" s="28">
        <v>268234</v>
      </c>
      <c r="B209" s="27">
        <v>0</v>
      </c>
      <c r="C209" s="28" t="s">
        <v>30</v>
      </c>
      <c r="D209" s="28" t="s">
        <v>11</v>
      </c>
      <c r="E209" s="28" t="s">
        <v>12</v>
      </c>
      <c r="F209" s="77">
        <v>1.5</v>
      </c>
      <c r="G209" s="29">
        <v>40549</v>
      </c>
      <c r="H209" s="28" t="s">
        <v>13</v>
      </c>
      <c r="I209" s="34"/>
      <c r="J209" s="34"/>
      <c r="K209" s="34"/>
      <c r="L209" s="34"/>
      <c r="M209" s="34"/>
      <c r="N209" s="34"/>
      <c r="O209" s="34"/>
    </row>
    <row r="210" ht="12.75" customHeight="1" spans="1:15">
      <c r="A210" s="28">
        <v>66388</v>
      </c>
      <c r="B210" s="27">
        <v>0</v>
      </c>
      <c r="C210" s="28" t="s">
        <v>136</v>
      </c>
      <c r="D210" s="28" t="s">
        <v>21</v>
      </c>
      <c r="E210" s="28" t="s">
        <v>12</v>
      </c>
      <c r="F210" s="77">
        <v>8</v>
      </c>
      <c r="G210" s="29">
        <v>40550</v>
      </c>
      <c r="H210" s="28" t="s">
        <v>31</v>
      </c>
      <c r="I210" s="34"/>
      <c r="J210" s="34"/>
      <c r="K210" s="34"/>
      <c r="L210" s="34"/>
      <c r="M210" s="34"/>
      <c r="N210" s="34"/>
      <c r="O210" s="34"/>
    </row>
    <row r="211" ht="12.75" customHeight="1" spans="1:15">
      <c r="A211" s="28">
        <v>209328</v>
      </c>
      <c r="B211" s="27">
        <v>0</v>
      </c>
      <c r="C211" s="28" t="s">
        <v>137</v>
      </c>
      <c r="D211" s="28" t="s">
        <v>11</v>
      </c>
      <c r="E211" s="28" t="s">
        <v>12</v>
      </c>
      <c r="F211" s="77">
        <v>1.75</v>
      </c>
      <c r="G211" s="29">
        <v>40546</v>
      </c>
      <c r="H211" s="28" t="s">
        <v>27</v>
      </c>
      <c r="I211" s="34"/>
      <c r="J211" s="34"/>
      <c r="K211" s="34"/>
      <c r="L211" s="34"/>
      <c r="M211" s="34"/>
      <c r="N211" s="34"/>
      <c r="O211" s="34"/>
    </row>
    <row r="212" ht="12.75" customHeight="1" spans="1:15">
      <c r="A212" s="28">
        <v>27178</v>
      </c>
      <c r="B212" s="27">
        <v>0</v>
      </c>
      <c r="C212" s="28" t="s">
        <v>138</v>
      </c>
      <c r="D212" s="28" t="s">
        <v>11</v>
      </c>
      <c r="E212" s="28" t="s">
        <v>12</v>
      </c>
      <c r="F212" s="77">
        <v>8</v>
      </c>
      <c r="G212" s="29">
        <v>40554</v>
      </c>
      <c r="H212" s="28" t="s">
        <v>28</v>
      </c>
      <c r="I212" s="34"/>
      <c r="J212" s="34"/>
      <c r="K212" s="34"/>
      <c r="L212" s="34"/>
      <c r="M212" s="34"/>
      <c r="N212" s="34"/>
      <c r="O212" s="34"/>
    </row>
    <row r="213" ht="12.75" customHeight="1" spans="1:15">
      <c r="A213" s="28">
        <v>129044</v>
      </c>
      <c r="B213" s="27">
        <v>0</v>
      </c>
      <c r="C213" s="28" t="s">
        <v>139</v>
      </c>
      <c r="D213" s="28" t="s">
        <v>11</v>
      </c>
      <c r="E213" s="28" t="s">
        <v>12</v>
      </c>
      <c r="F213" s="77">
        <v>1</v>
      </c>
      <c r="G213" s="29">
        <v>40554</v>
      </c>
      <c r="H213" s="28" t="s">
        <v>28</v>
      </c>
      <c r="I213" s="34"/>
      <c r="J213" s="34"/>
      <c r="K213" s="34"/>
      <c r="L213" s="34"/>
      <c r="M213" s="34"/>
      <c r="N213" s="34"/>
      <c r="O213" s="34"/>
    </row>
    <row r="214" ht="12.75" customHeight="1" spans="1:15">
      <c r="A214" s="28">
        <v>560101</v>
      </c>
      <c r="B214" s="27">
        <v>0</v>
      </c>
      <c r="C214" s="28" t="s">
        <v>140</v>
      </c>
      <c r="D214" s="28" t="s">
        <v>11</v>
      </c>
      <c r="E214" s="28" t="s">
        <v>12</v>
      </c>
      <c r="F214" s="77">
        <v>1.5</v>
      </c>
      <c r="G214" s="29">
        <v>40549</v>
      </c>
      <c r="H214" s="28" t="s">
        <v>13</v>
      </c>
      <c r="I214" s="34"/>
      <c r="J214" s="34"/>
      <c r="K214" s="34"/>
      <c r="L214" s="34"/>
      <c r="M214" s="34"/>
      <c r="N214" s="34"/>
      <c r="O214" s="34"/>
    </row>
    <row r="215" ht="12.75" customHeight="1" spans="1:15">
      <c r="A215" s="28">
        <v>162126</v>
      </c>
      <c r="B215" s="27">
        <v>0</v>
      </c>
      <c r="C215" s="28" t="s">
        <v>61</v>
      </c>
      <c r="D215" s="28" t="s">
        <v>11</v>
      </c>
      <c r="E215" s="28" t="s">
        <v>12</v>
      </c>
      <c r="F215" s="77">
        <v>3</v>
      </c>
      <c r="G215" s="29">
        <v>40549</v>
      </c>
      <c r="H215" s="28" t="s">
        <v>13</v>
      </c>
      <c r="I215" s="34"/>
      <c r="J215" s="34"/>
      <c r="K215" s="34"/>
      <c r="L215" s="34"/>
      <c r="M215" s="34"/>
      <c r="N215" s="34"/>
      <c r="O215" s="34"/>
    </row>
    <row r="216" ht="12.75" customHeight="1" spans="1:15">
      <c r="A216" s="28">
        <v>694606</v>
      </c>
      <c r="B216" s="27">
        <v>0</v>
      </c>
      <c r="C216" s="28" t="s">
        <v>68</v>
      </c>
      <c r="D216" s="28" t="s">
        <v>11</v>
      </c>
      <c r="E216" s="28" t="s">
        <v>12</v>
      </c>
      <c r="F216" s="77">
        <v>2</v>
      </c>
      <c r="G216" s="29">
        <v>40547</v>
      </c>
      <c r="H216" s="28" t="s">
        <v>28</v>
      </c>
      <c r="I216" s="34"/>
      <c r="J216" s="34"/>
      <c r="K216" s="34"/>
      <c r="L216" s="34"/>
      <c r="M216" s="34"/>
      <c r="N216" s="34"/>
      <c r="O216" s="34"/>
    </row>
    <row r="217" ht="12.75" customHeight="1" spans="1:15">
      <c r="A217" s="28">
        <v>968003</v>
      </c>
      <c r="B217" s="27">
        <v>0</v>
      </c>
      <c r="C217" s="28" t="s">
        <v>141</v>
      </c>
      <c r="D217" s="28" t="s">
        <v>11</v>
      </c>
      <c r="E217" s="28" t="s">
        <v>12</v>
      </c>
      <c r="F217" s="77">
        <v>3</v>
      </c>
      <c r="G217" s="29">
        <v>40555</v>
      </c>
      <c r="H217" s="28" t="s">
        <v>16</v>
      </c>
      <c r="I217" s="34"/>
      <c r="J217" s="34"/>
      <c r="K217" s="34"/>
      <c r="L217" s="34"/>
      <c r="M217" s="34"/>
      <c r="N217" s="34"/>
      <c r="O217" s="34"/>
    </row>
    <row r="218" ht="12.75" customHeight="1" spans="1:15">
      <c r="A218" s="34"/>
      <c r="B218" s="34"/>
      <c r="C218" s="34"/>
      <c r="D218" s="34"/>
      <c r="E218" s="34"/>
      <c r="F218" s="34"/>
      <c r="G218" s="34"/>
      <c r="H218" s="34"/>
      <c r="I218" s="34"/>
      <c r="J218" s="34"/>
      <c r="K218" s="34"/>
      <c r="L218" s="34"/>
      <c r="M218" s="34"/>
      <c r="N218" s="34"/>
      <c r="O218" s="34"/>
    </row>
    <row r="219" ht="12.75" customHeight="1" spans="1:15">
      <c r="A219" s="34"/>
      <c r="B219" s="34"/>
      <c r="C219" s="34"/>
      <c r="D219" s="34"/>
      <c r="E219" s="34"/>
      <c r="F219" s="34"/>
      <c r="G219" s="34"/>
      <c r="H219" s="34"/>
      <c r="I219" s="34"/>
      <c r="J219" s="34"/>
      <c r="K219" s="34"/>
      <c r="L219" s="34"/>
      <c r="M219" s="34"/>
      <c r="N219" s="34"/>
      <c r="O219" s="34"/>
    </row>
    <row r="220" ht="12.75" customHeight="1" spans="1:15">
      <c r="A220" s="34"/>
      <c r="B220" s="34"/>
      <c r="C220" s="34"/>
      <c r="D220" s="34"/>
      <c r="E220" s="34"/>
      <c r="F220" s="34"/>
      <c r="G220" s="34"/>
      <c r="H220" s="34"/>
      <c r="I220" s="34"/>
      <c r="J220" s="34"/>
      <c r="K220" s="34"/>
      <c r="L220" s="34"/>
      <c r="M220" s="34"/>
      <c r="N220" s="34"/>
      <c r="O220" s="34"/>
    </row>
    <row r="221" ht="12.75" customHeight="1" spans="1:15">
      <c r="A221" s="34"/>
      <c r="B221" s="34"/>
      <c r="C221" s="34"/>
      <c r="D221" s="34"/>
      <c r="E221" s="34"/>
      <c r="F221" s="34"/>
      <c r="G221" s="34"/>
      <c r="H221" s="34"/>
      <c r="I221" s="34"/>
      <c r="J221" s="34"/>
      <c r="K221" s="34"/>
      <c r="L221" s="34"/>
      <c r="M221" s="34"/>
      <c r="N221" s="34"/>
      <c r="O221" s="34"/>
    </row>
    <row r="222" ht="12.75" customHeight="1" spans="1:15">
      <c r="A222" s="34"/>
      <c r="B222" s="34"/>
      <c r="C222" s="34"/>
      <c r="D222" s="34"/>
      <c r="E222" s="34"/>
      <c r="F222" s="34"/>
      <c r="G222" s="34"/>
      <c r="H222" s="34"/>
      <c r="I222" s="34"/>
      <c r="J222" s="34"/>
      <c r="K222" s="34"/>
      <c r="L222" s="34"/>
      <c r="M222" s="34"/>
      <c r="N222" s="34"/>
      <c r="O222" s="34"/>
    </row>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1:G1"/>
  </mergeCells>
  <conditionalFormatting sqref="M3">
    <cfRule type="cellIs" dxfId="0" priority="3" operator="equal">
      <formula>"monday"</formula>
    </cfRule>
  </conditionalFormatting>
  <conditionalFormatting sqref="H5:H217">
    <cfRule type="cellIs" dxfId="0" priority="2" operator="equal">
      <formula>"monday"</formula>
    </cfRule>
    <cfRule type="cellIs" dxfId="1" priority="1" operator="equal">
      <formula>"friday"</formula>
    </cfRule>
  </conditionalFormatting>
  <pageMargins left="0.75" right="0.75" top="1" bottom="1" header="0" footer="0"/>
  <pageSetup paperSize="1" fitToHeight="0" orientation="landscape"/>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FFFF"/>
  </sheetPr>
  <dimension ref="B1:I1000"/>
  <sheetViews>
    <sheetView workbookViewId="0">
      <selection activeCell="D5" sqref="D5"/>
    </sheetView>
  </sheetViews>
  <sheetFormatPr defaultColWidth="12.6272727272727" defaultRowHeight="15" customHeight="1"/>
  <cols>
    <col min="1" max="1" width="4.5" customWidth="1"/>
    <col min="2" max="2" width="11.6272727272727" customWidth="1"/>
    <col min="3" max="3" width="30" customWidth="1"/>
    <col min="4" max="4" width="32" customWidth="1"/>
    <col min="5" max="8" width="8.62727272727273" customWidth="1"/>
    <col min="9" max="9" width="12" customWidth="1"/>
    <col min="10" max="26" width="8.62727272727273" customWidth="1"/>
  </cols>
  <sheetData>
    <row r="1" ht="12.75" customHeight="1"/>
    <row r="2" ht="12.75" customHeight="1" spans="2:8">
      <c r="B2" s="4" t="s">
        <v>465</v>
      </c>
      <c r="C2" s="5"/>
      <c r="D2" s="5"/>
      <c r="E2" s="5"/>
      <c r="F2" s="5"/>
      <c r="G2" s="5"/>
      <c r="H2" s="5"/>
    </row>
    <row r="3" ht="12.75" customHeight="1"/>
    <row r="4" ht="12.75" customHeight="1" spans="2:4">
      <c r="B4" s="6" t="s">
        <v>466</v>
      </c>
      <c r="C4" s="6" t="s">
        <v>467</v>
      </c>
      <c r="D4" s="7" t="s">
        <v>468</v>
      </c>
    </row>
    <row r="5" ht="12.75" customHeight="1" spans="2:4">
      <c r="B5" s="8">
        <v>10</v>
      </c>
      <c r="C5" s="9" t="s">
        <v>469</v>
      </c>
      <c r="D5" s="10">
        <f>ROUNDUP(B5,2)</f>
        <v>10</v>
      </c>
    </row>
    <row r="6" ht="12.75" customHeight="1" spans="2:4">
      <c r="B6" s="8">
        <v>10</v>
      </c>
      <c r="C6" s="9" t="s">
        <v>470</v>
      </c>
      <c r="D6" s="11">
        <f>ROUNDUP(B6,2)</f>
        <v>10</v>
      </c>
    </row>
    <row r="7" ht="12.75" customHeight="1" spans="2:4">
      <c r="B7" s="8">
        <v>10</v>
      </c>
      <c r="C7" s="9" t="s">
        <v>471</v>
      </c>
      <c r="D7" s="12">
        <v>10</v>
      </c>
    </row>
    <row r="8" ht="12.75" customHeight="1" spans="2:4">
      <c r="B8" s="8">
        <v>10</v>
      </c>
      <c r="C8" s="9" t="s">
        <v>472</v>
      </c>
      <c r="D8" s="13">
        <f>B8</f>
        <v>10</v>
      </c>
    </row>
    <row r="9" ht="12.75" customHeight="1" spans="2:4">
      <c r="B9" s="8">
        <v>10.25</v>
      </c>
      <c r="C9" s="9" t="s">
        <v>473</v>
      </c>
      <c r="D9" s="14">
        <f>ROUNDUP(B9,1)</f>
        <v>10.3</v>
      </c>
    </row>
    <row r="10" ht="12.75" customHeight="1" spans="2:4">
      <c r="B10" s="8">
        <v>10.25</v>
      </c>
      <c r="C10" s="9" t="s">
        <v>474</v>
      </c>
      <c r="D10" s="11">
        <f>B10</f>
        <v>10.25</v>
      </c>
    </row>
    <row r="11" ht="12.75" customHeight="1" spans="2:4">
      <c r="B11" s="15">
        <v>39814</v>
      </c>
      <c r="C11" s="9" t="s">
        <v>475</v>
      </c>
      <c r="D11" s="11" t="str">
        <f>TEXT(B11,"ddd")</f>
        <v>Thu</v>
      </c>
    </row>
    <row r="12" ht="12.75" customHeight="1" spans="2:4">
      <c r="B12" s="15">
        <v>39814</v>
      </c>
      <c r="C12" s="9" t="s">
        <v>476</v>
      </c>
      <c r="D12" s="12" t="str">
        <f>TEXT(B12,"mmm-yy")</f>
        <v>Jan-09</v>
      </c>
    </row>
    <row r="13" ht="12.75" customHeight="1" spans="2:4">
      <c r="B13" s="15">
        <v>39814</v>
      </c>
      <c r="C13" s="9" t="s">
        <v>477</v>
      </c>
      <c r="D13" s="12" t="str">
        <f>TEXT(B13,"mmm")</f>
        <v>Jan</v>
      </c>
    </row>
    <row r="14" ht="12.75" customHeight="1" spans="2:9">
      <c r="B14" s="15">
        <v>39814</v>
      </c>
      <c r="C14" s="9" t="s">
        <v>462</v>
      </c>
      <c r="D14" s="12" t="str">
        <f>TEXT(B14,"mmmm")</f>
        <v>January</v>
      </c>
      <c r="I14" s="17"/>
    </row>
    <row r="15" ht="12.75" customHeight="1" spans="2:4">
      <c r="B15" s="15">
        <v>39814</v>
      </c>
      <c r="C15" s="9" t="s">
        <v>478</v>
      </c>
      <c r="D15" s="12" t="str">
        <f>TEXT(B15,"dddd")</f>
        <v>Thursday</v>
      </c>
    </row>
    <row r="16" ht="12.75" customHeight="1" spans="2:4">
      <c r="B16" s="15">
        <v>39814</v>
      </c>
      <c r="C16" s="9" t="s">
        <v>479</v>
      </c>
      <c r="D16" s="12" t="str">
        <f>TEXT(B16,"dd-mm-yy")</f>
        <v>01-01-09</v>
      </c>
    </row>
    <row r="17" ht="12.75" customHeight="1" spans="2:4">
      <c r="B17" s="15">
        <v>39814</v>
      </c>
      <c r="C17" s="9" t="s">
        <v>480</v>
      </c>
      <c r="D17" s="12" t="str">
        <f>TEXT(B17,"mmm-dd-yy")</f>
        <v>Jan-01-09</v>
      </c>
    </row>
    <row r="18" ht="12.75" customHeight="1" spans="2:4">
      <c r="B18" s="15">
        <v>39814</v>
      </c>
      <c r="C18" s="9" t="s">
        <v>481</v>
      </c>
      <c r="D18" s="12" t="str">
        <f>TEXT(DATE(YEAR(B18),MONTH(B18),DAY(B18)),"dddd, mmmm dd, yyyy")</f>
        <v>Thursday, January 01, 2009</v>
      </c>
    </row>
    <row r="19" ht="12.75" customHeight="1" spans="2:4">
      <c r="B19" s="15" t="s">
        <v>482</v>
      </c>
      <c r="C19" s="9" t="s">
        <v>483</v>
      </c>
      <c r="D19" s="12" t="str">
        <f>REPLACE(B19,3,9," mpe titio n")</f>
        <v>Co mpe titio n</v>
      </c>
    </row>
    <row r="20" ht="12.75" customHeight="1" spans="2:4">
      <c r="B20" s="8" t="s">
        <v>483</v>
      </c>
      <c r="C20" s="16" t="s">
        <v>482</v>
      </c>
      <c r="D20" s="12" t="str">
        <f>SUBSTITUTE(B20," ","")</f>
        <v>Competition</v>
      </c>
    </row>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B2:H2"/>
  </mergeCells>
  <pageMargins left="0.75" right="0.75" top="1" bottom="1" header="0" footer="0"/>
  <pageSetup paperSize="1" orientation="portrait"/>
  <headerFooter/>
  <ignoredErrors>
    <ignoredError sqref="C16" twoDigitTextYear="1"/>
  </ignoredError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003"/>
  <sheetViews>
    <sheetView workbookViewId="0">
      <selection activeCell="C2" sqref="C2"/>
    </sheetView>
  </sheetViews>
  <sheetFormatPr defaultColWidth="12.6272727272727" defaultRowHeight="15" customHeight="1"/>
  <cols>
    <col min="1" max="1" width="104" customWidth="1"/>
    <col min="2" max="26" width="8.62727272727273" customWidth="1"/>
  </cols>
  <sheetData>
    <row r="1" ht="18" customHeight="1" spans="1:1">
      <c r="A1" s="1" t="s">
        <v>484</v>
      </c>
    </row>
    <row r="2" ht="12.75" customHeight="1"/>
    <row r="3" ht="17" customHeight="1" spans="1:1">
      <c r="A3" s="2" t="s">
        <v>485</v>
      </c>
    </row>
    <row r="4" ht="122" customHeight="1" spans="1:1">
      <c r="A4" s="3"/>
    </row>
    <row r="5" ht="22" customHeight="1" spans="1:1">
      <c r="A5" s="2" t="s">
        <v>486</v>
      </c>
    </row>
    <row r="6" ht="260" customHeight="1" spans="1:1">
      <c r="A6" s="3"/>
    </row>
    <row r="7" ht="21" customHeight="1" spans="1:1">
      <c r="A7" s="2" t="s">
        <v>487</v>
      </c>
    </row>
    <row r="8" ht="263"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ageMargins left="0.7" right="0.7" top="0.75" bottom="0.75" header="0" footer="0"/>
  <pageSetup paperSize="1" orientation="landscape"/>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33CCCC"/>
  </sheetPr>
  <dimension ref="A1:P1000"/>
  <sheetViews>
    <sheetView topLeftCell="A24" workbookViewId="0">
      <selection activeCell="L5" sqref="L5"/>
    </sheetView>
  </sheetViews>
  <sheetFormatPr defaultColWidth="12.6272727272727" defaultRowHeight="15" customHeight="1"/>
  <cols>
    <col min="1" max="1" width="10" customWidth="1"/>
    <col min="2" max="3" width="8.62727272727273" customWidth="1"/>
    <col min="4" max="4" width="12.7545454545455" customWidth="1"/>
    <col min="5" max="5" width="8.62727272727273" customWidth="1"/>
    <col min="6" max="6" width="13.2545454545455" customWidth="1"/>
    <col min="7" max="7" width="13.7545454545455" customWidth="1"/>
    <col min="8" max="8" width="12.7545454545455" customWidth="1"/>
    <col min="9" max="9" width="12.3818181818182" customWidth="1"/>
    <col min="10" max="10" width="8" customWidth="1"/>
    <col min="11" max="26" width="8.62727272727273" customWidth="1"/>
  </cols>
  <sheetData>
    <row r="1" ht="12.75" customHeight="1" spans="1:10">
      <c r="A1" s="4" t="s">
        <v>142</v>
      </c>
      <c r="B1" s="5"/>
      <c r="C1" s="5"/>
      <c r="D1" s="5"/>
      <c r="E1" s="5"/>
      <c r="F1" s="5"/>
      <c r="G1" s="5"/>
      <c r="H1" s="5"/>
      <c r="I1" s="5"/>
      <c r="J1" s="5"/>
    </row>
    <row r="2" ht="12.75" customHeight="1" spans="4:4">
      <c r="D2" s="51"/>
    </row>
    <row r="3" ht="27" customHeight="1" spans="1:16">
      <c r="A3" s="62" t="s">
        <v>143</v>
      </c>
      <c r="B3" s="62" t="s">
        <v>144</v>
      </c>
      <c r="C3" s="62" t="s">
        <v>145</v>
      </c>
      <c r="D3" s="62" t="s">
        <v>146</v>
      </c>
      <c r="E3" s="62" t="s">
        <v>147</v>
      </c>
      <c r="F3" s="62" t="s">
        <v>148</v>
      </c>
      <c r="G3" s="62" t="s">
        <v>149</v>
      </c>
      <c r="H3" s="62" t="s">
        <v>150</v>
      </c>
      <c r="I3" s="62" t="s">
        <v>151</v>
      </c>
      <c r="J3" s="68" t="s">
        <v>152</v>
      </c>
      <c r="L3" s="69"/>
      <c r="M3" s="69"/>
      <c r="N3" s="69"/>
      <c r="O3" s="69"/>
      <c r="P3" s="69"/>
    </row>
    <row r="4" ht="12.75" customHeight="1" spans="1:10">
      <c r="A4" s="42" t="s">
        <v>153</v>
      </c>
      <c r="B4" s="42">
        <v>50110</v>
      </c>
      <c r="C4" s="42">
        <v>10010</v>
      </c>
      <c r="D4" s="63">
        <v>1301790.11</v>
      </c>
      <c r="E4" s="63">
        <v>0</v>
      </c>
      <c r="F4" s="63">
        <v>0</v>
      </c>
      <c r="G4" s="63">
        <v>0</v>
      </c>
      <c r="H4" s="63">
        <v>1127344.67</v>
      </c>
      <c r="I4" s="63">
        <v>174445.44</v>
      </c>
      <c r="J4" s="70">
        <f>IFERROR(H4/D4,"-")</f>
        <v>0.86599572491759</v>
      </c>
    </row>
    <row r="5" ht="12.75" customHeight="1" spans="1:12">
      <c r="A5" s="42" t="s">
        <v>153</v>
      </c>
      <c r="B5" s="42">
        <v>50120</v>
      </c>
      <c r="C5" s="42">
        <v>10010</v>
      </c>
      <c r="D5" s="64">
        <v>28120.39</v>
      </c>
      <c r="E5" s="64">
        <v>0</v>
      </c>
      <c r="F5" s="64">
        <v>0</v>
      </c>
      <c r="G5" s="64">
        <v>0</v>
      </c>
      <c r="H5" s="64">
        <v>28120.39</v>
      </c>
      <c r="I5" s="64">
        <v>0</v>
      </c>
      <c r="J5" s="70">
        <f t="shared" ref="J5:J41" si="0">IFERROR(H5/D5,"-")</f>
        <v>1</v>
      </c>
      <c r="L5" s="71"/>
    </row>
    <row r="6" ht="12.75" customHeight="1" spans="1:12">
      <c r="A6" s="42" t="s">
        <v>153</v>
      </c>
      <c r="B6" s="42">
        <v>50150</v>
      </c>
      <c r="C6" s="42">
        <v>10010</v>
      </c>
      <c r="D6" s="64">
        <v>0</v>
      </c>
      <c r="E6" s="64">
        <v>0</v>
      </c>
      <c r="F6" s="64">
        <v>0</v>
      </c>
      <c r="G6" s="64">
        <v>0</v>
      </c>
      <c r="H6" s="64">
        <v>0</v>
      </c>
      <c r="I6" s="64">
        <v>0</v>
      </c>
      <c r="J6" s="70" t="str">
        <f t="shared" si="0"/>
        <v>-</v>
      </c>
      <c r="L6" s="71"/>
    </row>
    <row r="7" ht="12.75" customHeight="1" spans="1:10">
      <c r="A7" s="42" t="s">
        <v>153</v>
      </c>
      <c r="B7" s="42">
        <v>50160</v>
      </c>
      <c r="C7" s="42">
        <v>10010</v>
      </c>
      <c r="D7" s="64">
        <v>36648.5</v>
      </c>
      <c r="E7" s="64">
        <v>0</v>
      </c>
      <c r="F7" s="64">
        <v>0</v>
      </c>
      <c r="G7" s="64">
        <v>0</v>
      </c>
      <c r="H7" s="64">
        <v>32011.5</v>
      </c>
      <c r="I7" s="64">
        <v>4637</v>
      </c>
      <c r="J7" s="70">
        <f t="shared" si="0"/>
        <v>0.873473675593817</v>
      </c>
    </row>
    <row r="8" ht="12.75" customHeight="1" spans="1:10">
      <c r="A8" s="42" t="s">
        <v>153</v>
      </c>
      <c r="B8" s="42">
        <v>50170</v>
      </c>
      <c r="C8" s="42">
        <v>10010</v>
      </c>
      <c r="D8" s="64">
        <v>0</v>
      </c>
      <c r="E8" s="64">
        <v>0</v>
      </c>
      <c r="F8" s="64">
        <v>0</v>
      </c>
      <c r="G8" s="64">
        <v>0</v>
      </c>
      <c r="H8" s="64">
        <v>0</v>
      </c>
      <c r="I8" s="64">
        <v>0</v>
      </c>
      <c r="J8" s="70" t="str">
        <f t="shared" si="0"/>
        <v>-</v>
      </c>
    </row>
    <row r="9" ht="12.75" customHeight="1" spans="1:10">
      <c r="A9" s="42" t="s">
        <v>153</v>
      </c>
      <c r="B9" s="42">
        <v>50190</v>
      </c>
      <c r="C9" s="42">
        <v>10010</v>
      </c>
      <c r="D9" s="64">
        <v>39860</v>
      </c>
      <c r="E9" s="64">
        <v>0</v>
      </c>
      <c r="F9" s="64">
        <v>0</v>
      </c>
      <c r="G9" s="64">
        <v>0</v>
      </c>
      <c r="H9" s="64">
        <v>39860</v>
      </c>
      <c r="I9" s="64">
        <v>0</v>
      </c>
      <c r="J9" s="70">
        <f t="shared" si="0"/>
        <v>1</v>
      </c>
    </row>
    <row r="10" ht="12.75" customHeight="1" spans="1:10">
      <c r="A10" s="42" t="s">
        <v>153</v>
      </c>
      <c r="B10" s="42">
        <v>50410</v>
      </c>
      <c r="C10" s="42">
        <v>10010</v>
      </c>
      <c r="D10" s="64">
        <v>0</v>
      </c>
      <c r="E10" s="64">
        <v>0</v>
      </c>
      <c r="F10" s="64">
        <v>0</v>
      </c>
      <c r="G10" s="64">
        <v>0</v>
      </c>
      <c r="H10" s="64">
        <v>0</v>
      </c>
      <c r="I10" s="64">
        <v>0</v>
      </c>
      <c r="J10" s="70" t="str">
        <f t="shared" si="0"/>
        <v>-</v>
      </c>
    </row>
    <row r="11" ht="12.75" customHeight="1" spans="1:10">
      <c r="A11" s="42" t="s">
        <v>153</v>
      </c>
      <c r="B11" s="42">
        <v>50410</v>
      </c>
      <c r="C11" s="42">
        <v>12244</v>
      </c>
      <c r="D11" s="64">
        <v>915.4</v>
      </c>
      <c r="E11" s="64">
        <v>0</v>
      </c>
      <c r="F11" s="64">
        <v>0</v>
      </c>
      <c r="G11" s="64">
        <v>0</v>
      </c>
      <c r="H11" s="64">
        <v>768.05</v>
      </c>
      <c r="I11" s="64">
        <v>147.35</v>
      </c>
      <c r="J11" s="70">
        <f t="shared" si="0"/>
        <v>0.839032117107275</v>
      </c>
    </row>
    <row r="12" ht="12.75" customHeight="1" spans="1:10">
      <c r="A12" s="42" t="s">
        <v>153</v>
      </c>
      <c r="B12" s="42">
        <v>50420</v>
      </c>
      <c r="C12" s="42">
        <v>10010</v>
      </c>
      <c r="D12" s="64">
        <v>0</v>
      </c>
      <c r="E12" s="64">
        <v>0</v>
      </c>
      <c r="F12" s="64">
        <v>0</v>
      </c>
      <c r="G12" s="64">
        <v>0</v>
      </c>
      <c r="H12" s="64">
        <v>0</v>
      </c>
      <c r="I12" s="64">
        <v>0</v>
      </c>
      <c r="J12" s="70" t="str">
        <f t="shared" si="0"/>
        <v>-</v>
      </c>
    </row>
    <row r="13" ht="12.75" customHeight="1" spans="1:10">
      <c r="A13" s="42" t="s">
        <v>153</v>
      </c>
      <c r="B13" s="42">
        <v>50420</v>
      </c>
      <c r="C13" s="42">
        <v>12244</v>
      </c>
      <c r="D13" s="64">
        <v>132190.35</v>
      </c>
      <c r="E13" s="64">
        <v>0</v>
      </c>
      <c r="F13" s="64">
        <v>0</v>
      </c>
      <c r="G13" s="64">
        <v>0</v>
      </c>
      <c r="H13" s="64">
        <v>105327.44</v>
      </c>
      <c r="I13" s="64">
        <v>26862.91</v>
      </c>
      <c r="J13" s="70">
        <f t="shared" si="0"/>
        <v>0.796786149669775</v>
      </c>
    </row>
    <row r="14" ht="12.75" customHeight="1" spans="1:10">
      <c r="A14" s="42" t="s">
        <v>153</v>
      </c>
      <c r="B14" s="42">
        <v>50430</v>
      </c>
      <c r="C14" s="42">
        <v>10010</v>
      </c>
      <c r="D14" s="64">
        <v>0</v>
      </c>
      <c r="E14" s="64">
        <v>0</v>
      </c>
      <c r="F14" s="64">
        <v>0</v>
      </c>
      <c r="G14" s="64">
        <v>0</v>
      </c>
      <c r="H14" s="64">
        <v>0</v>
      </c>
      <c r="I14" s="64">
        <v>0</v>
      </c>
      <c r="J14" s="70" t="str">
        <f t="shared" si="0"/>
        <v>-</v>
      </c>
    </row>
    <row r="15" ht="12.75" customHeight="1" spans="1:10">
      <c r="A15" s="42" t="s">
        <v>153</v>
      </c>
      <c r="B15" s="42">
        <v>50430</v>
      </c>
      <c r="C15" s="42">
        <v>12244</v>
      </c>
      <c r="D15" s="64">
        <v>2204.88</v>
      </c>
      <c r="E15" s="64">
        <v>0</v>
      </c>
      <c r="F15" s="64">
        <v>0</v>
      </c>
      <c r="G15" s="64">
        <v>0</v>
      </c>
      <c r="H15" s="64">
        <v>2043.13</v>
      </c>
      <c r="I15" s="64">
        <v>161.75</v>
      </c>
      <c r="J15" s="70">
        <f t="shared" si="0"/>
        <v>0.926639998548674</v>
      </c>
    </row>
    <row r="16" ht="12.75" customHeight="1" spans="1:10">
      <c r="A16" s="42" t="s">
        <v>153</v>
      </c>
      <c r="B16" s="42">
        <v>50441</v>
      </c>
      <c r="C16" s="42">
        <v>10010</v>
      </c>
      <c r="D16" s="64">
        <v>0</v>
      </c>
      <c r="E16" s="64">
        <v>0</v>
      </c>
      <c r="F16" s="64">
        <v>0</v>
      </c>
      <c r="G16" s="64">
        <v>0</v>
      </c>
      <c r="H16" s="64">
        <v>0</v>
      </c>
      <c r="I16" s="64">
        <v>0</v>
      </c>
      <c r="J16" s="70" t="str">
        <f t="shared" si="0"/>
        <v>-</v>
      </c>
    </row>
    <row r="17" ht="12.75" customHeight="1" spans="1:10">
      <c r="A17" s="42" t="s">
        <v>153</v>
      </c>
      <c r="B17" s="42">
        <v>50441</v>
      </c>
      <c r="C17" s="42">
        <v>12244</v>
      </c>
      <c r="D17" s="64">
        <v>74114.67</v>
      </c>
      <c r="E17" s="64">
        <v>0</v>
      </c>
      <c r="F17" s="64">
        <v>0</v>
      </c>
      <c r="G17" s="64">
        <v>0</v>
      </c>
      <c r="H17" s="64">
        <v>62122.79</v>
      </c>
      <c r="I17" s="64">
        <v>11991.88</v>
      </c>
      <c r="J17" s="70">
        <f t="shared" si="0"/>
        <v>0.838198294615627</v>
      </c>
    </row>
    <row r="18" ht="12.75" customHeight="1" spans="1:10">
      <c r="A18" s="42" t="s">
        <v>153</v>
      </c>
      <c r="B18" s="42">
        <v>50442</v>
      </c>
      <c r="C18" s="42">
        <v>10010</v>
      </c>
      <c r="D18" s="64">
        <v>0</v>
      </c>
      <c r="E18" s="64">
        <v>0</v>
      </c>
      <c r="F18" s="64">
        <v>0</v>
      </c>
      <c r="G18" s="64">
        <v>0</v>
      </c>
      <c r="H18" s="64">
        <v>0</v>
      </c>
      <c r="I18" s="64">
        <v>0</v>
      </c>
      <c r="J18" s="70" t="str">
        <f t="shared" si="0"/>
        <v>-</v>
      </c>
    </row>
    <row r="19" ht="12.75" customHeight="1" spans="1:10">
      <c r="A19" s="42" t="s">
        <v>153</v>
      </c>
      <c r="B19" s="42">
        <v>50442</v>
      </c>
      <c r="C19" s="42">
        <v>12244</v>
      </c>
      <c r="D19" s="64">
        <v>19164.69</v>
      </c>
      <c r="E19" s="64">
        <v>0</v>
      </c>
      <c r="F19" s="64">
        <v>0</v>
      </c>
      <c r="G19" s="64">
        <v>0</v>
      </c>
      <c r="H19" s="64">
        <v>16553.92</v>
      </c>
      <c r="I19" s="64">
        <v>2610.77</v>
      </c>
      <c r="J19" s="70">
        <f t="shared" si="0"/>
        <v>0.86377186377656</v>
      </c>
    </row>
    <row r="20" ht="12.75" customHeight="1" spans="1:10">
      <c r="A20" s="42" t="s">
        <v>153</v>
      </c>
      <c r="B20" s="42">
        <v>50460</v>
      </c>
      <c r="C20" s="42">
        <v>12244</v>
      </c>
      <c r="D20" s="64">
        <v>12446.1</v>
      </c>
      <c r="E20" s="64">
        <v>0</v>
      </c>
      <c r="F20" s="64">
        <v>0</v>
      </c>
      <c r="G20" s="64">
        <v>0</v>
      </c>
      <c r="H20" s="64">
        <v>10197.1</v>
      </c>
      <c r="I20" s="64">
        <v>2249</v>
      </c>
      <c r="J20" s="70">
        <f t="shared" si="0"/>
        <v>0.819300825158082</v>
      </c>
    </row>
    <row r="21" ht="12.75" customHeight="1" spans="1:10">
      <c r="A21" s="42" t="s">
        <v>153</v>
      </c>
      <c r="B21" s="42">
        <v>50471</v>
      </c>
      <c r="C21" s="42">
        <v>10010</v>
      </c>
      <c r="D21" s="64">
        <v>0</v>
      </c>
      <c r="E21" s="64">
        <v>0</v>
      </c>
      <c r="F21" s="64">
        <v>0</v>
      </c>
      <c r="G21" s="64">
        <v>0</v>
      </c>
      <c r="H21" s="64">
        <v>0</v>
      </c>
      <c r="I21" s="64">
        <v>0</v>
      </c>
      <c r="J21" s="70" t="str">
        <f t="shared" si="0"/>
        <v>-</v>
      </c>
    </row>
    <row r="22" ht="12.75" customHeight="1" spans="1:10">
      <c r="A22" s="42" t="s">
        <v>153</v>
      </c>
      <c r="B22" s="42">
        <v>50471</v>
      </c>
      <c r="C22" s="42">
        <v>12244</v>
      </c>
      <c r="D22" s="64">
        <v>368461.38</v>
      </c>
      <c r="E22" s="64">
        <v>0</v>
      </c>
      <c r="F22" s="64">
        <v>0</v>
      </c>
      <c r="G22" s="64">
        <v>0</v>
      </c>
      <c r="H22" s="64">
        <v>335749.81</v>
      </c>
      <c r="I22" s="64">
        <v>32711.57</v>
      </c>
      <c r="J22" s="70">
        <f t="shared" si="0"/>
        <v>0.91122117058781</v>
      </c>
    </row>
    <row r="23" ht="12.75" customHeight="1" spans="1:10">
      <c r="A23" s="42" t="s">
        <v>153</v>
      </c>
      <c r="B23" s="42">
        <v>50511</v>
      </c>
      <c r="C23" s="42">
        <v>12244</v>
      </c>
      <c r="D23" s="64">
        <v>48522.91</v>
      </c>
      <c r="E23" s="64">
        <v>0</v>
      </c>
      <c r="F23" s="64">
        <v>0</v>
      </c>
      <c r="G23" s="64">
        <v>0</v>
      </c>
      <c r="H23" s="64">
        <v>48522.91</v>
      </c>
      <c r="I23" s="64">
        <v>0</v>
      </c>
      <c r="J23" s="70">
        <f t="shared" si="0"/>
        <v>1</v>
      </c>
    </row>
    <row r="24" ht="12.75" customHeight="1" spans="1:10">
      <c r="A24" s="42" t="s">
        <v>153</v>
      </c>
      <c r="B24" s="42">
        <v>50710</v>
      </c>
      <c r="C24" s="42">
        <v>10010</v>
      </c>
      <c r="D24" s="64">
        <v>59.88</v>
      </c>
      <c r="E24" s="64">
        <v>0</v>
      </c>
      <c r="F24" s="64">
        <v>0</v>
      </c>
      <c r="G24" s="64">
        <v>0</v>
      </c>
      <c r="H24" s="64">
        <v>59.88</v>
      </c>
      <c r="I24" s="64">
        <v>0</v>
      </c>
      <c r="J24" s="70">
        <f t="shared" si="0"/>
        <v>1</v>
      </c>
    </row>
    <row r="25" ht="12.75" customHeight="1" spans="1:10">
      <c r="A25" s="42" t="s">
        <v>153</v>
      </c>
      <c r="B25" s="42">
        <v>50740</v>
      </c>
      <c r="C25" s="42">
        <v>10010</v>
      </c>
      <c r="D25" s="64">
        <v>0</v>
      </c>
      <c r="E25" s="64">
        <v>0</v>
      </c>
      <c r="F25" s="64">
        <v>0</v>
      </c>
      <c r="G25" s="64">
        <v>0</v>
      </c>
      <c r="H25" s="64">
        <v>0</v>
      </c>
      <c r="I25" s="64">
        <v>0</v>
      </c>
      <c r="J25" s="70" t="str">
        <f t="shared" si="0"/>
        <v>-</v>
      </c>
    </row>
    <row r="26" ht="12.75" customHeight="1" spans="1:10">
      <c r="A26" s="42" t="s">
        <v>153</v>
      </c>
      <c r="B26" s="42">
        <v>50780</v>
      </c>
      <c r="C26" s="42">
        <v>10010</v>
      </c>
      <c r="D26" s="64">
        <v>0</v>
      </c>
      <c r="E26" s="64">
        <v>0</v>
      </c>
      <c r="F26" s="64">
        <v>0</v>
      </c>
      <c r="G26" s="64">
        <v>0</v>
      </c>
      <c r="H26" s="64">
        <v>0</v>
      </c>
      <c r="I26" s="64">
        <v>0</v>
      </c>
      <c r="J26" s="70" t="str">
        <f t="shared" si="0"/>
        <v>-</v>
      </c>
    </row>
    <row r="27" ht="12.75" customHeight="1" spans="1:10">
      <c r="A27" s="42" t="s">
        <v>153</v>
      </c>
      <c r="B27" s="42">
        <v>50780</v>
      </c>
      <c r="C27" s="42">
        <v>10020</v>
      </c>
      <c r="D27" s="64">
        <v>3325.1</v>
      </c>
      <c r="E27" s="64">
        <v>0</v>
      </c>
      <c r="F27" s="64">
        <v>0</v>
      </c>
      <c r="G27" s="64">
        <v>0</v>
      </c>
      <c r="H27" s="64">
        <v>2310.1</v>
      </c>
      <c r="I27" s="64">
        <v>1015</v>
      </c>
      <c r="J27" s="70">
        <f t="shared" si="0"/>
        <v>0.69474602267601</v>
      </c>
    </row>
    <row r="28" ht="12.75" customHeight="1" spans="1:10">
      <c r="A28" s="42" t="s">
        <v>153</v>
      </c>
      <c r="B28" s="42">
        <v>50780</v>
      </c>
      <c r="C28" s="42">
        <v>35181</v>
      </c>
      <c r="D28" s="64">
        <v>487.84</v>
      </c>
      <c r="E28" s="64">
        <v>0</v>
      </c>
      <c r="F28" s="64">
        <v>0</v>
      </c>
      <c r="G28" s="64">
        <v>0</v>
      </c>
      <c r="H28" s="64">
        <v>487.84</v>
      </c>
      <c r="I28" s="64">
        <v>0</v>
      </c>
      <c r="J28" s="70">
        <f t="shared" si="0"/>
        <v>1</v>
      </c>
    </row>
    <row r="29" ht="12.75" customHeight="1" spans="1:10">
      <c r="A29" s="42" t="s">
        <v>153</v>
      </c>
      <c r="B29" s="42">
        <v>50790</v>
      </c>
      <c r="C29" s="42">
        <v>10010</v>
      </c>
      <c r="D29" s="64">
        <v>0</v>
      </c>
      <c r="E29" s="64">
        <v>0</v>
      </c>
      <c r="F29" s="64">
        <v>0</v>
      </c>
      <c r="G29" s="64">
        <v>0</v>
      </c>
      <c r="H29" s="64">
        <v>0</v>
      </c>
      <c r="I29" s="64">
        <v>0</v>
      </c>
      <c r="J29" s="70" t="str">
        <f t="shared" si="0"/>
        <v>-</v>
      </c>
    </row>
    <row r="30" ht="12.75" customHeight="1" spans="1:10">
      <c r="A30" s="42" t="s">
        <v>153</v>
      </c>
      <c r="B30" s="42">
        <v>50790</v>
      </c>
      <c r="C30" s="42">
        <v>10020</v>
      </c>
      <c r="D30" s="64">
        <v>29426.4</v>
      </c>
      <c r="E30" s="64">
        <v>0</v>
      </c>
      <c r="F30" s="64">
        <v>0</v>
      </c>
      <c r="G30" s="64">
        <v>0</v>
      </c>
      <c r="H30" s="64">
        <v>29426.4</v>
      </c>
      <c r="I30" s="64">
        <v>0</v>
      </c>
      <c r="J30" s="70">
        <f t="shared" si="0"/>
        <v>1</v>
      </c>
    </row>
    <row r="31" ht="12.75" customHeight="1" spans="1:10">
      <c r="A31" s="42" t="s">
        <v>153</v>
      </c>
      <c r="B31" s="42">
        <v>50800</v>
      </c>
      <c r="C31" s="42">
        <v>10010</v>
      </c>
      <c r="D31" s="64">
        <v>0</v>
      </c>
      <c r="E31" s="64">
        <v>0</v>
      </c>
      <c r="F31" s="64">
        <v>0</v>
      </c>
      <c r="G31" s="64">
        <v>0</v>
      </c>
      <c r="H31" s="64">
        <v>0</v>
      </c>
      <c r="I31" s="64">
        <v>0</v>
      </c>
      <c r="J31" s="70" t="str">
        <f t="shared" si="0"/>
        <v>-</v>
      </c>
    </row>
    <row r="32" ht="12.75" customHeight="1" spans="1:10">
      <c r="A32" s="42" t="s">
        <v>153</v>
      </c>
      <c r="B32" s="42">
        <v>50800</v>
      </c>
      <c r="C32" s="42">
        <v>10020</v>
      </c>
      <c r="D32" s="64">
        <v>2287.31</v>
      </c>
      <c r="E32" s="64">
        <v>0</v>
      </c>
      <c r="F32" s="64">
        <v>0</v>
      </c>
      <c r="G32" s="64">
        <v>0</v>
      </c>
      <c r="H32" s="64">
        <v>1981.31</v>
      </c>
      <c r="I32" s="64">
        <v>306</v>
      </c>
      <c r="J32" s="70">
        <f t="shared" si="0"/>
        <v>0.866218396282096</v>
      </c>
    </row>
    <row r="33" ht="12.75" customHeight="1" spans="1:10">
      <c r="A33" s="42" t="s">
        <v>153</v>
      </c>
      <c r="B33" s="42">
        <v>51114</v>
      </c>
      <c r="C33" s="42">
        <v>10020</v>
      </c>
      <c r="D33" s="64">
        <v>0</v>
      </c>
      <c r="E33" s="64">
        <v>0</v>
      </c>
      <c r="F33" s="64">
        <v>0</v>
      </c>
      <c r="G33" s="64">
        <v>40.3</v>
      </c>
      <c r="H33" s="64">
        <v>0</v>
      </c>
      <c r="I33" s="64">
        <v>-40.3</v>
      </c>
      <c r="J33" s="70" t="str">
        <f t="shared" si="0"/>
        <v>-</v>
      </c>
    </row>
    <row r="34" ht="12.75" customHeight="1" spans="1:10">
      <c r="A34" s="42" t="s">
        <v>153</v>
      </c>
      <c r="B34" s="42">
        <v>51115</v>
      </c>
      <c r="C34" s="42">
        <v>10020</v>
      </c>
      <c r="D34" s="64">
        <v>120.9</v>
      </c>
      <c r="E34" s="64">
        <v>0</v>
      </c>
      <c r="F34" s="64">
        <v>0</v>
      </c>
      <c r="G34" s="64">
        <v>0</v>
      </c>
      <c r="H34" s="64">
        <v>120.9</v>
      </c>
      <c r="I34" s="64">
        <v>0</v>
      </c>
      <c r="J34" s="70">
        <f t="shared" si="0"/>
        <v>1</v>
      </c>
    </row>
    <row r="35" ht="12.75" customHeight="1" spans="1:10">
      <c r="A35" s="42" t="s">
        <v>153</v>
      </c>
      <c r="B35" s="42">
        <v>51180</v>
      </c>
      <c r="C35" s="42">
        <v>10020</v>
      </c>
      <c r="D35" s="64">
        <v>2186.59</v>
      </c>
      <c r="E35" s="64">
        <v>0</v>
      </c>
      <c r="F35" s="64">
        <v>0</v>
      </c>
      <c r="G35" s="64">
        <v>0</v>
      </c>
      <c r="H35" s="64">
        <v>2186.59</v>
      </c>
      <c r="I35" s="64">
        <v>0</v>
      </c>
      <c r="J35" s="70">
        <f t="shared" si="0"/>
        <v>1</v>
      </c>
    </row>
    <row r="36" ht="12.75" customHeight="1" spans="1:10">
      <c r="A36" s="42" t="s">
        <v>153</v>
      </c>
      <c r="B36" s="42">
        <v>51180</v>
      </c>
      <c r="C36" s="42">
        <v>35181</v>
      </c>
      <c r="D36" s="64">
        <v>50</v>
      </c>
      <c r="E36" s="64">
        <v>0</v>
      </c>
      <c r="F36" s="64">
        <v>0</v>
      </c>
      <c r="G36" s="64">
        <v>0</v>
      </c>
      <c r="H36" s="64">
        <v>50</v>
      </c>
      <c r="I36" s="64">
        <v>0</v>
      </c>
      <c r="J36" s="70">
        <f t="shared" si="0"/>
        <v>1</v>
      </c>
    </row>
    <row r="37" ht="12.75" customHeight="1" spans="1:10">
      <c r="A37" s="42" t="s">
        <v>153</v>
      </c>
      <c r="B37" s="42">
        <v>51200</v>
      </c>
      <c r="C37" s="42">
        <v>10020</v>
      </c>
      <c r="D37" s="64">
        <v>0</v>
      </c>
      <c r="E37" s="64">
        <v>0</v>
      </c>
      <c r="F37" s="64">
        <v>0</v>
      </c>
      <c r="G37" s="64">
        <v>0</v>
      </c>
      <c r="H37" s="64">
        <v>0</v>
      </c>
      <c r="I37" s="64">
        <v>0</v>
      </c>
      <c r="J37" s="70" t="str">
        <f t="shared" si="0"/>
        <v>-</v>
      </c>
    </row>
    <row r="38" ht="12.75" customHeight="1" spans="1:10">
      <c r="A38" s="42" t="s">
        <v>153</v>
      </c>
      <c r="B38" s="42">
        <v>51210</v>
      </c>
      <c r="C38" s="42">
        <v>10020</v>
      </c>
      <c r="D38" s="64">
        <v>209100</v>
      </c>
      <c r="E38" s="64">
        <v>0</v>
      </c>
      <c r="F38" s="64">
        <v>0</v>
      </c>
      <c r="G38" s="64">
        <v>0</v>
      </c>
      <c r="H38" s="64">
        <v>209100</v>
      </c>
      <c r="I38" s="64">
        <v>0</v>
      </c>
      <c r="J38" s="70">
        <f t="shared" si="0"/>
        <v>1</v>
      </c>
    </row>
    <row r="39" ht="12.75" customHeight="1" spans="1:10">
      <c r="A39" s="42" t="s">
        <v>153</v>
      </c>
      <c r="B39" s="42">
        <v>51230</v>
      </c>
      <c r="C39" s="42">
        <v>10020</v>
      </c>
      <c r="D39" s="64">
        <v>0</v>
      </c>
      <c r="E39" s="64">
        <v>0</v>
      </c>
      <c r="F39" s="64">
        <v>0</v>
      </c>
      <c r="G39" s="64">
        <v>0</v>
      </c>
      <c r="H39" s="64">
        <v>0</v>
      </c>
      <c r="I39" s="64">
        <v>0</v>
      </c>
      <c r="J39" s="70" t="str">
        <f t="shared" si="0"/>
        <v>-</v>
      </c>
    </row>
    <row r="40" ht="12.75" customHeight="1" spans="1:10">
      <c r="A40" s="42" t="s">
        <v>153</v>
      </c>
      <c r="B40" s="42">
        <v>51245</v>
      </c>
      <c r="C40" s="42">
        <v>10020</v>
      </c>
      <c r="D40" s="64">
        <v>0</v>
      </c>
      <c r="E40" s="64">
        <v>0</v>
      </c>
      <c r="F40" s="64">
        <v>0</v>
      </c>
      <c r="G40" s="64">
        <v>0</v>
      </c>
      <c r="H40" s="64">
        <v>0</v>
      </c>
      <c r="I40" s="64">
        <v>0</v>
      </c>
      <c r="J40" s="70" t="str">
        <f t="shared" si="0"/>
        <v>-</v>
      </c>
    </row>
    <row r="41" ht="12.75" customHeight="1" spans="1:10">
      <c r="A41" s="42" t="s">
        <v>153</v>
      </c>
      <c r="B41" s="42">
        <v>51290</v>
      </c>
      <c r="C41" s="42">
        <v>10020</v>
      </c>
      <c r="D41" s="64">
        <v>4930</v>
      </c>
      <c r="E41" s="64">
        <v>0</v>
      </c>
      <c r="F41" s="64">
        <v>0</v>
      </c>
      <c r="G41" s="64">
        <v>0</v>
      </c>
      <c r="H41" s="64">
        <v>3735</v>
      </c>
      <c r="I41" s="64">
        <v>1195</v>
      </c>
      <c r="J41" s="70">
        <f t="shared" si="0"/>
        <v>0.757606490872211</v>
      </c>
    </row>
    <row r="42" ht="12.75" customHeight="1" spans="1:10">
      <c r="A42" s="65"/>
      <c r="B42" s="66"/>
      <c r="C42" s="66"/>
      <c r="D42" s="67">
        <f t="shared" ref="D42:I42" si="1">SUM(D4:D41)</f>
        <v>2316413.4</v>
      </c>
      <c r="E42" s="67">
        <f t="shared" si="1"/>
        <v>0</v>
      </c>
      <c r="F42" s="67">
        <f t="shared" si="1"/>
        <v>0</v>
      </c>
      <c r="G42" s="67">
        <f t="shared" si="1"/>
        <v>40.3</v>
      </c>
      <c r="H42" s="67">
        <f t="shared" si="1"/>
        <v>2058079.73</v>
      </c>
      <c r="I42" s="67">
        <f t="shared" si="1"/>
        <v>258293.37</v>
      </c>
      <c r="J42" s="72"/>
    </row>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1:J1"/>
  </mergeCells>
  <pageMargins left="0.75" right="0.75" top="1" bottom="1" header="0" footer="0"/>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33CCCC"/>
  </sheetPr>
  <dimension ref="A1:Z1000"/>
  <sheetViews>
    <sheetView workbookViewId="0">
      <selection activeCell="E8" sqref="E8"/>
    </sheetView>
  </sheetViews>
  <sheetFormatPr defaultColWidth="12.6272727272727" defaultRowHeight="15" customHeight="1"/>
  <cols>
    <col min="1" max="2" width="14.5" customWidth="1"/>
    <col min="3" max="3" width="18.2545454545455" customWidth="1"/>
    <col min="4" max="4" width="22.5" customWidth="1"/>
    <col min="5" max="5" width="11.7545454545455" customWidth="1"/>
    <col min="6" max="6" width="12" hidden="1" customWidth="1"/>
    <col min="7" max="7" width="10" hidden="1" customWidth="1"/>
    <col min="8" max="8" width="10.7545454545455" customWidth="1"/>
    <col min="9" max="26" width="8.62727272727273" customWidth="1"/>
  </cols>
  <sheetData>
    <row r="1" ht="12.75" customHeight="1" spans="1:26">
      <c r="A1" s="4" t="s">
        <v>154</v>
      </c>
      <c r="B1" s="4"/>
      <c r="C1" s="4"/>
      <c r="D1" s="4"/>
      <c r="E1" s="4"/>
      <c r="F1" s="4"/>
      <c r="G1" s="4"/>
      <c r="H1" s="4"/>
      <c r="I1" s="4"/>
      <c r="J1" s="4"/>
      <c r="K1" s="4"/>
      <c r="L1" s="4"/>
      <c r="M1" s="4"/>
      <c r="N1" s="4"/>
      <c r="O1" s="4"/>
      <c r="P1" s="4"/>
      <c r="Q1" s="4"/>
      <c r="R1" s="4"/>
      <c r="S1" s="4"/>
      <c r="T1" s="4"/>
      <c r="U1" s="4"/>
      <c r="V1" s="4"/>
      <c r="W1" s="4"/>
      <c r="X1" s="4"/>
      <c r="Y1" s="4"/>
      <c r="Z1" s="4"/>
    </row>
    <row r="2" ht="12.75" customHeight="1" spans="1:1">
      <c r="A2" s="58" t="s">
        <v>155</v>
      </c>
    </row>
    <row r="3" ht="12.75" hidden="1" customHeight="1" spans="1:1">
      <c r="A3" s="58" t="s">
        <v>156</v>
      </c>
    </row>
    <row r="4" ht="12.75" hidden="1" customHeight="1" spans="1:1">
      <c r="A4" s="58" t="s">
        <v>157</v>
      </c>
    </row>
    <row r="5" ht="12.75" customHeight="1"/>
    <row r="6" ht="12.75" customHeight="1"/>
    <row r="7" ht="51.75" customHeight="1" spans="1:7">
      <c r="A7" s="39" t="s">
        <v>158</v>
      </c>
      <c r="B7" s="39" t="s">
        <v>159</v>
      </c>
      <c r="C7" s="59" t="s">
        <v>160</v>
      </c>
      <c r="D7" s="60" t="s">
        <v>161</v>
      </c>
      <c r="E7" s="59" t="s">
        <v>162</v>
      </c>
      <c r="F7" s="59" t="s">
        <v>163</v>
      </c>
      <c r="G7" s="59" t="s">
        <v>164</v>
      </c>
    </row>
    <row r="8" ht="12.75" customHeight="1" spans="1:7">
      <c r="A8" s="56" t="s">
        <v>165</v>
      </c>
      <c r="B8" s="56">
        <v>5</v>
      </c>
      <c r="C8" s="56">
        <v>2</v>
      </c>
      <c r="D8" s="56" t="s">
        <v>166</v>
      </c>
      <c r="E8" s="54" t="str">
        <f>IF(B8&gt;10,"Bonus","Slacker")</f>
        <v>Slacker</v>
      </c>
      <c r="F8" s="54"/>
      <c r="G8" s="54"/>
    </row>
    <row r="9" ht="12.75" customHeight="1" spans="1:7">
      <c r="A9" s="56" t="s">
        <v>165</v>
      </c>
      <c r="B9" s="56">
        <v>13</v>
      </c>
      <c r="C9" s="56">
        <v>5</v>
      </c>
      <c r="D9" s="56" t="s">
        <v>167</v>
      </c>
      <c r="E9" s="54" t="str">
        <f t="shared" ref="E9:E23" si="0">IF(B9&gt;10,"Bonus","Slacker")</f>
        <v>Bonus</v>
      </c>
      <c r="F9" s="54"/>
      <c r="G9" s="54"/>
    </row>
    <row r="10" ht="12.75" customHeight="1" spans="1:7">
      <c r="A10" s="56" t="s">
        <v>165</v>
      </c>
      <c r="B10" s="56">
        <v>8</v>
      </c>
      <c r="C10" s="56">
        <v>5</v>
      </c>
      <c r="D10" s="56" t="s">
        <v>168</v>
      </c>
      <c r="E10" s="54" t="str">
        <f t="shared" si="0"/>
        <v>Slacker</v>
      </c>
      <c r="F10" s="54"/>
      <c r="G10" s="54"/>
    </row>
    <row r="11" ht="12.75" customHeight="1" spans="1:7">
      <c r="A11" s="56" t="s">
        <v>165</v>
      </c>
      <c r="B11" s="56">
        <v>33</v>
      </c>
      <c r="C11" s="56">
        <v>4</v>
      </c>
      <c r="D11" s="56" t="s">
        <v>169</v>
      </c>
      <c r="E11" s="54" t="str">
        <f t="shared" si="0"/>
        <v>Bonus</v>
      </c>
      <c r="F11" s="54"/>
      <c r="G11" s="54"/>
    </row>
    <row r="12" ht="12.75" customHeight="1" spans="1:7">
      <c r="A12" s="56" t="s">
        <v>165</v>
      </c>
      <c r="B12" s="56">
        <v>14</v>
      </c>
      <c r="C12" s="56">
        <v>3</v>
      </c>
      <c r="D12" s="56" t="s">
        <v>170</v>
      </c>
      <c r="E12" s="54" t="str">
        <f t="shared" si="0"/>
        <v>Bonus</v>
      </c>
      <c r="F12" s="54"/>
      <c r="G12" s="54"/>
    </row>
    <row r="13" ht="12.75" customHeight="1" spans="1:7">
      <c r="A13" s="56" t="s">
        <v>165</v>
      </c>
      <c r="B13" s="56">
        <v>25</v>
      </c>
      <c r="C13" s="56">
        <v>2</v>
      </c>
      <c r="D13" s="56" t="s">
        <v>171</v>
      </c>
      <c r="E13" s="54" t="str">
        <f t="shared" si="0"/>
        <v>Bonus</v>
      </c>
      <c r="F13" s="54"/>
      <c r="G13" s="54"/>
    </row>
    <row r="14" ht="12.75" customHeight="1" spans="1:7">
      <c r="A14" s="56" t="s">
        <v>165</v>
      </c>
      <c r="B14" s="56">
        <v>5</v>
      </c>
      <c r="C14" s="56">
        <v>3</v>
      </c>
      <c r="D14" s="56" t="s">
        <v>172</v>
      </c>
      <c r="E14" s="54" t="str">
        <f t="shared" si="0"/>
        <v>Slacker</v>
      </c>
      <c r="F14" s="54"/>
      <c r="G14" s="54"/>
    </row>
    <row r="15" ht="12.75" customHeight="1" spans="1:7">
      <c r="A15" s="56" t="s">
        <v>165</v>
      </c>
      <c r="B15" s="56">
        <v>2</v>
      </c>
      <c r="C15" s="56">
        <v>3</v>
      </c>
      <c r="D15" s="56" t="s">
        <v>173</v>
      </c>
      <c r="E15" s="54" t="str">
        <f t="shared" si="0"/>
        <v>Slacker</v>
      </c>
      <c r="F15" s="54"/>
      <c r="G15" s="54"/>
    </row>
    <row r="16" ht="12.75" customHeight="1" spans="1:7">
      <c r="A16" s="56" t="s">
        <v>165</v>
      </c>
      <c r="B16" s="56">
        <v>15</v>
      </c>
      <c r="C16" s="56">
        <v>4</v>
      </c>
      <c r="D16" s="56" t="s">
        <v>174</v>
      </c>
      <c r="E16" s="54" t="str">
        <f t="shared" si="0"/>
        <v>Bonus</v>
      </c>
      <c r="F16" s="54"/>
      <c r="G16" s="54"/>
    </row>
    <row r="17" ht="12.75" customHeight="1" spans="1:7">
      <c r="A17" s="56" t="s">
        <v>165</v>
      </c>
      <c r="B17" s="56">
        <v>12</v>
      </c>
      <c r="C17" s="56">
        <v>3</v>
      </c>
      <c r="D17" s="56" t="s">
        <v>175</v>
      </c>
      <c r="E17" s="54" t="str">
        <f t="shared" si="0"/>
        <v>Bonus</v>
      </c>
      <c r="F17" s="54"/>
      <c r="G17" s="54"/>
    </row>
    <row r="18" ht="12.75" customHeight="1" spans="1:7">
      <c r="A18" s="56" t="s">
        <v>165</v>
      </c>
      <c r="B18" s="56">
        <v>7</v>
      </c>
      <c r="C18" s="56">
        <v>3</v>
      </c>
      <c r="D18" s="56" t="s">
        <v>176</v>
      </c>
      <c r="E18" s="54" t="str">
        <f t="shared" si="0"/>
        <v>Slacker</v>
      </c>
      <c r="F18" s="54"/>
      <c r="G18" s="54"/>
    </row>
    <row r="19" ht="12.75" customHeight="1" spans="1:7">
      <c r="A19" s="56" t="s">
        <v>165</v>
      </c>
      <c r="B19" s="56">
        <v>11</v>
      </c>
      <c r="C19" s="56">
        <v>3</v>
      </c>
      <c r="D19" s="56" t="s">
        <v>177</v>
      </c>
      <c r="E19" s="54" t="str">
        <f t="shared" si="0"/>
        <v>Bonus</v>
      </c>
      <c r="F19" s="54"/>
      <c r="G19" s="54"/>
    </row>
    <row r="20" ht="12.75" customHeight="1" spans="1:7">
      <c r="A20" s="56" t="s">
        <v>165</v>
      </c>
      <c r="B20" s="56">
        <v>1</v>
      </c>
      <c r="C20" s="56">
        <v>3</v>
      </c>
      <c r="D20" s="56" t="s">
        <v>178</v>
      </c>
      <c r="E20" s="54" t="str">
        <f t="shared" si="0"/>
        <v>Slacker</v>
      </c>
      <c r="F20" s="54"/>
      <c r="G20" s="54"/>
    </row>
    <row r="21" ht="12.75" customHeight="1" spans="1:7">
      <c r="A21" s="56" t="s">
        <v>165</v>
      </c>
      <c r="B21" s="56">
        <v>2</v>
      </c>
      <c r="C21" s="56">
        <v>1</v>
      </c>
      <c r="D21" s="56" t="s">
        <v>179</v>
      </c>
      <c r="E21" s="54" t="str">
        <f t="shared" si="0"/>
        <v>Slacker</v>
      </c>
      <c r="F21" s="54"/>
      <c r="G21" s="54"/>
    </row>
    <row r="22" ht="12.75" customHeight="1" spans="1:7">
      <c r="A22" s="56" t="s">
        <v>165</v>
      </c>
      <c r="B22" s="56">
        <v>27</v>
      </c>
      <c r="C22" s="56">
        <v>4</v>
      </c>
      <c r="D22" s="56" t="s">
        <v>180</v>
      </c>
      <c r="E22" s="54" t="str">
        <f t="shared" si="0"/>
        <v>Bonus</v>
      </c>
      <c r="F22" s="54"/>
      <c r="G22" s="54"/>
    </row>
    <row r="23" ht="12.75" customHeight="1" spans="1:7">
      <c r="A23" s="56" t="s">
        <v>165</v>
      </c>
      <c r="B23" s="56">
        <v>15</v>
      </c>
      <c r="C23" s="56">
        <v>1</v>
      </c>
      <c r="D23" s="56" t="s">
        <v>181</v>
      </c>
      <c r="E23" s="54" t="str">
        <f t="shared" si="0"/>
        <v>Bonus</v>
      </c>
      <c r="F23" s="54"/>
      <c r="G23" s="54"/>
    </row>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spans="5:5">
      <c r="E34" s="90" t="s">
        <v>182</v>
      </c>
    </row>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conditionalFormatting sqref="E8:E23">
    <cfRule type="cellIs" dxfId="2" priority="2" operator="equal">
      <formula>"Bonus"</formula>
    </cfRule>
    <cfRule type="cellIs" dxfId="0" priority="1" operator="equal">
      <formula>"Slacker"</formula>
    </cfRule>
  </conditionalFormatting>
  <pageMargins left="0.75" right="0.75" top="1" bottom="1" header="0" footer="0"/>
  <pageSetup paperSize="1"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800080"/>
  </sheetPr>
  <dimension ref="B1:M1000"/>
  <sheetViews>
    <sheetView workbookViewId="0">
      <selection activeCell="J6" sqref="J6"/>
    </sheetView>
  </sheetViews>
  <sheetFormatPr defaultColWidth="12.6272727272727" defaultRowHeight="15" customHeight="1"/>
  <cols>
    <col min="1" max="1" width="4.25454545454545" customWidth="1"/>
    <col min="2" max="2" width="18.5" customWidth="1"/>
    <col min="3" max="3" width="32.2545454545455" customWidth="1"/>
    <col min="4" max="4" width="4.25454545454545" customWidth="1"/>
    <col min="5" max="5" width="18.5" customWidth="1"/>
    <col min="6" max="6" width="23.7545454545455" customWidth="1"/>
    <col min="7" max="7" width="8.5" customWidth="1"/>
    <col min="8" max="8" width="17" customWidth="1"/>
    <col min="9" max="9" width="9.5" customWidth="1"/>
    <col min="10" max="10" width="12.5" customWidth="1"/>
    <col min="11" max="11" width="4.25454545454545" customWidth="1"/>
    <col min="12" max="13" width="12.5" customWidth="1"/>
    <col min="14" max="26" width="8.62727272727273" customWidth="1"/>
  </cols>
  <sheetData>
    <row r="1" ht="12.75" customHeight="1" spans="3:10">
      <c r="C1" s="51"/>
      <c r="J1" s="55"/>
    </row>
    <row r="2" ht="12.75" customHeight="1" spans="2:10">
      <c r="B2" s="4" t="s">
        <v>183</v>
      </c>
      <c r="C2" s="5"/>
      <c r="D2" s="5"/>
      <c r="E2" s="5"/>
      <c r="F2" s="5"/>
      <c r="J2" s="55"/>
    </row>
    <row r="3" ht="12.75" customHeight="1"/>
    <row r="4" ht="12.75" customHeight="1" spans="10:10">
      <c r="J4" s="55"/>
    </row>
    <row r="5" ht="12.75" customHeight="1" spans="2:13">
      <c r="B5" s="52" t="s">
        <v>184</v>
      </c>
      <c r="C5" s="52" t="s">
        <v>185</v>
      </c>
      <c r="E5" s="52" t="s">
        <v>184</v>
      </c>
      <c r="F5" s="52" t="s">
        <v>185</v>
      </c>
      <c r="H5" s="52" t="s">
        <v>186</v>
      </c>
      <c r="I5" s="52" t="s">
        <v>187</v>
      </c>
      <c r="J5" s="52" t="s">
        <v>188</v>
      </c>
      <c r="L5" s="52" t="s">
        <v>189</v>
      </c>
      <c r="M5" s="52" t="s">
        <v>188</v>
      </c>
    </row>
    <row r="6" ht="12.75" customHeight="1" spans="2:13">
      <c r="B6" s="53" t="s">
        <v>190</v>
      </c>
      <c r="C6" s="54" t="str">
        <f>VLOOKUP(B6,$E$6:$F$53,2)</f>
        <v>Psych</v>
      </c>
      <c r="E6" s="53" t="s">
        <v>172</v>
      </c>
      <c r="F6" s="53" t="s">
        <v>191</v>
      </c>
      <c r="H6" s="53" t="s">
        <v>192</v>
      </c>
      <c r="I6" s="56">
        <v>98</v>
      </c>
      <c r="J6" s="57" t="str">
        <f>VLOOKUP(I6,$L$6:$M$18,2)</f>
        <v>A+</v>
      </c>
      <c r="L6" s="56">
        <v>0</v>
      </c>
      <c r="M6" s="56" t="s">
        <v>193</v>
      </c>
    </row>
    <row r="7" ht="12.75" customHeight="1" spans="2:13">
      <c r="B7" s="53" t="s">
        <v>194</v>
      </c>
      <c r="C7" s="54" t="str">
        <f t="shared" ref="C7:C38" si="0">VLOOKUP(B7,$E$6:$F$53,2)</f>
        <v>Lost</v>
      </c>
      <c r="E7" s="53" t="s">
        <v>195</v>
      </c>
      <c r="F7" s="53" t="s">
        <v>196</v>
      </c>
      <c r="H7" s="53" t="s">
        <v>197</v>
      </c>
      <c r="I7" s="56">
        <v>79</v>
      </c>
      <c r="J7" s="57" t="str">
        <f t="shared" ref="J7:J42" si="1">VLOOKUP(I7,$L$6:$M$18,2)</f>
        <v>C+</v>
      </c>
      <c r="L7" s="56">
        <v>60</v>
      </c>
      <c r="M7" s="56" t="s">
        <v>198</v>
      </c>
    </row>
    <row r="8" ht="12.75" customHeight="1" spans="2:13">
      <c r="B8" s="53" t="s">
        <v>199</v>
      </c>
      <c r="C8" s="54" t="str">
        <f t="shared" si="0"/>
        <v>Lost</v>
      </c>
      <c r="E8" s="53" t="s">
        <v>199</v>
      </c>
      <c r="F8" s="53" t="s">
        <v>191</v>
      </c>
      <c r="H8" s="53" t="s">
        <v>200</v>
      </c>
      <c r="I8" s="56">
        <v>72</v>
      </c>
      <c r="J8" s="57" t="str">
        <f t="shared" si="1"/>
        <v>C-</v>
      </c>
      <c r="L8" s="56">
        <v>64</v>
      </c>
      <c r="M8" s="56" t="s">
        <v>201</v>
      </c>
    </row>
    <row r="9" ht="12.75" customHeight="1" spans="2:13">
      <c r="B9" s="53" t="s">
        <v>200</v>
      </c>
      <c r="C9" s="54" t="str">
        <f t="shared" si="0"/>
        <v>Lost</v>
      </c>
      <c r="E9" s="53" t="s">
        <v>202</v>
      </c>
      <c r="F9" s="53" t="s">
        <v>203</v>
      </c>
      <c r="H9" s="53" t="s">
        <v>180</v>
      </c>
      <c r="I9" s="56">
        <v>93</v>
      </c>
      <c r="J9" s="57" t="str">
        <f t="shared" si="1"/>
        <v>A-</v>
      </c>
      <c r="L9" s="56">
        <v>67</v>
      </c>
      <c r="M9" s="56" t="s">
        <v>204</v>
      </c>
    </row>
    <row r="10" ht="12.75" customHeight="1" spans="2:13">
      <c r="B10" s="53" t="s">
        <v>205</v>
      </c>
      <c r="C10" s="54" t="str">
        <f t="shared" si="0"/>
        <v>Lost</v>
      </c>
      <c r="E10" s="53" t="s">
        <v>206</v>
      </c>
      <c r="F10" s="53" t="s">
        <v>207</v>
      </c>
      <c r="H10" s="53" t="s">
        <v>208</v>
      </c>
      <c r="I10" s="56">
        <v>64</v>
      </c>
      <c r="J10" s="57" t="str">
        <f t="shared" si="1"/>
        <v>D</v>
      </c>
      <c r="L10" s="56">
        <v>70</v>
      </c>
      <c r="M10" s="56" t="s">
        <v>209</v>
      </c>
    </row>
    <row r="11" ht="12.75" customHeight="1" spans="2:13">
      <c r="B11" s="53" t="s">
        <v>210</v>
      </c>
      <c r="C11" s="54" t="str">
        <f t="shared" si="0"/>
        <v>Lost</v>
      </c>
      <c r="E11" s="53" t="s">
        <v>177</v>
      </c>
      <c r="F11" s="53" t="s">
        <v>196</v>
      </c>
      <c r="H11" s="53" t="s">
        <v>211</v>
      </c>
      <c r="I11" s="56">
        <v>92</v>
      </c>
      <c r="J11" s="57" t="str">
        <f t="shared" si="1"/>
        <v>A-</v>
      </c>
      <c r="L11" s="56">
        <v>74</v>
      </c>
      <c r="M11" s="56" t="s">
        <v>212</v>
      </c>
    </row>
    <row r="12" ht="12.75" customHeight="1" spans="2:13">
      <c r="B12" s="53" t="s">
        <v>213</v>
      </c>
      <c r="C12" s="54" t="str">
        <f t="shared" si="0"/>
        <v>Blackadder</v>
      </c>
      <c r="E12" s="53" t="s">
        <v>173</v>
      </c>
      <c r="F12" s="53" t="s">
        <v>214</v>
      </c>
      <c r="H12" s="53" t="s">
        <v>166</v>
      </c>
      <c r="I12" s="56">
        <v>70</v>
      </c>
      <c r="J12" s="57" t="str">
        <f t="shared" si="1"/>
        <v>C-</v>
      </c>
      <c r="L12" s="56">
        <v>77</v>
      </c>
      <c r="M12" s="56" t="s">
        <v>215</v>
      </c>
    </row>
    <row r="13" ht="12.75" customHeight="1" spans="2:13">
      <c r="B13" s="53" t="s">
        <v>216</v>
      </c>
      <c r="C13" s="54" t="str">
        <f t="shared" si="0"/>
        <v>Dexter</v>
      </c>
      <c r="E13" s="53" t="s">
        <v>217</v>
      </c>
      <c r="F13" s="53" t="s">
        <v>218</v>
      </c>
      <c r="H13" s="53" t="s">
        <v>167</v>
      </c>
      <c r="I13" s="56">
        <v>91</v>
      </c>
      <c r="J13" s="57" t="str">
        <f t="shared" si="1"/>
        <v>A-</v>
      </c>
      <c r="L13" s="56">
        <v>80</v>
      </c>
      <c r="M13" s="56" t="s">
        <v>219</v>
      </c>
    </row>
    <row r="14" ht="12.75" customHeight="1" spans="2:13">
      <c r="B14" s="53" t="s">
        <v>220</v>
      </c>
      <c r="C14" s="54" t="str">
        <f t="shared" si="0"/>
        <v>Dexter</v>
      </c>
      <c r="E14" s="53" t="s">
        <v>221</v>
      </c>
      <c r="F14" s="53" t="s">
        <v>222</v>
      </c>
      <c r="H14" s="53" t="s">
        <v>221</v>
      </c>
      <c r="I14" s="56">
        <v>96</v>
      </c>
      <c r="J14" s="57" t="str">
        <f t="shared" si="1"/>
        <v>A</v>
      </c>
      <c r="L14" s="56">
        <v>84</v>
      </c>
      <c r="M14" s="56" t="s">
        <v>223</v>
      </c>
    </row>
    <row r="15" ht="12.75" customHeight="1" spans="2:13">
      <c r="B15" s="53" t="s">
        <v>224</v>
      </c>
      <c r="C15" s="54" t="str">
        <f t="shared" si="0"/>
        <v>Dexter</v>
      </c>
      <c r="E15" s="53" t="s">
        <v>225</v>
      </c>
      <c r="F15" s="53" t="s">
        <v>226</v>
      </c>
      <c r="H15" s="53" t="s">
        <v>202</v>
      </c>
      <c r="I15" s="56">
        <v>68</v>
      </c>
      <c r="J15" s="57" t="str">
        <f t="shared" si="1"/>
        <v>D+</v>
      </c>
      <c r="L15" s="56">
        <v>87</v>
      </c>
      <c r="M15" s="56" t="s">
        <v>227</v>
      </c>
    </row>
    <row r="16" ht="12.75" customHeight="1" spans="2:13">
      <c r="B16" s="53" t="s">
        <v>228</v>
      </c>
      <c r="C16" s="54" t="str">
        <f t="shared" si="0"/>
        <v>Dexter</v>
      </c>
      <c r="E16" s="53" t="s">
        <v>168</v>
      </c>
      <c r="F16" s="53">
        <v>24</v>
      </c>
      <c r="H16" s="53" t="s">
        <v>171</v>
      </c>
      <c r="I16" s="56">
        <v>51</v>
      </c>
      <c r="J16" s="57" t="str">
        <f t="shared" si="1"/>
        <v>F</v>
      </c>
      <c r="L16" s="56">
        <v>90</v>
      </c>
      <c r="M16" s="56" t="s">
        <v>229</v>
      </c>
    </row>
    <row r="17" ht="12.75" customHeight="1" spans="2:13">
      <c r="B17" s="53" t="s">
        <v>230</v>
      </c>
      <c r="C17" s="54" t="str">
        <f t="shared" si="0"/>
        <v>Dexter</v>
      </c>
      <c r="E17" s="53" t="s">
        <v>228</v>
      </c>
      <c r="F17" s="53" t="s">
        <v>231</v>
      </c>
      <c r="H17" s="53" t="s">
        <v>181</v>
      </c>
      <c r="I17" s="56">
        <v>94</v>
      </c>
      <c r="J17" s="57" t="str">
        <f t="shared" si="1"/>
        <v>A</v>
      </c>
      <c r="L17" s="56">
        <v>94</v>
      </c>
      <c r="M17" s="56" t="s">
        <v>232</v>
      </c>
    </row>
    <row r="18" ht="12.75" customHeight="1" spans="2:13">
      <c r="B18" s="53" t="s">
        <v>208</v>
      </c>
      <c r="C18" s="54" t="str">
        <f t="shared" si="0"/>
        <v>Dexter</v>
      </c>
      <c r="E18" s="53" t="s">
        <v>233</v>
      </c>
      <c r="F18" s="53">
        <v>24</v>
      </c>
      <c r="H18" s="53" t="s">
        <v>195</v>
      </c>
      <c r="I18" s="56">
        <v>74</v>
      </c>
      <c r="J18" s="57" t="str">
        <f t="shared" si="1"/>
        <v>C</v>
      </c>
      <c r="L18" s="56">
        <v>97</v>
      </c>
      <c r="M18" s="56" t="s">
        <v>234</v>
      </c>
    </row>
    <row r="19" ht="12.75" customHeight="1" spans="2:10">
      <c r="B19" s="53" t="s">
        <v>225</v>
      </c>
      <c r="C19" s="54" t="str">
        <f t="shared" si="0"/>
        <v>Dexter</v>
      </c>
      <c r="E19" s="53" t="s">
        <v>224</v>
      </c>
      <c r="F19" s="53" t="s">
        <v>235</v>
      </c>
      <c r="H19" s="53" t="s">
        <v>236</v>
      </c>
      <c r="I19" s="56">
        <v>53</v>
      </c>
      <c r="J19" s="57" t="str">
        <f t="shared" si="1"/>
        <v>F</v>
      </c>
    </row>
    <row r="20" ht="12.75" customHeight="1" spans="2:10">
      <c r="B20" s="53" t="s">
        <v>236</v>
      </c>
      <c r="C20" s="54" t="str">
        <f t="shared" si="0"/>
        <v>Dexter</v>
      </c>
      <c r="E20" s="53" t="s">
        <v>178</v>
      </c>
      <c r="F20" s="53" t="s">
        <v>231</v>
      </c>
      <c r="H20" s="53" t="s">
        <v>205</v>
      </c>
      <c r="I20" s="56">
        <v>89</v>
      </c>
      <c r="J20" s="57" t="str">
        <f t="shared" si="1"/>
        <v>B+</v>
      </c>
    </row>
    <row r="21" ht="12.75" customHeight="1" spans="2:10">
      <c r="B21" s="53" t="s">
        <v>237</v>
      </c>
      <c r="C21" s="54" t="str">
        <f t="shared" si="0"/>
        <v>Lost</v>
      </c>
      <c r="E21" s="53" t="s">
        <v>171</v>
      </c>
      <c r="F21" s="53" t="s">
        <v>238</v>
      </c>
      <c r="H21" s="53" t="s">
        <v>239</v>
      </c>
      <c r="I21" s="56">
        <v>55</v>
      </c>
      <c r="J21" s="57" t="str">
        <f t="shared" si="1"/>
        <v>F</v>
      </c>
    </row>
    <row r="22" ht="12.75" customHeight="1" spans="2:10">
      <c r="B22" s="53" t="s">
        <v>233</v>
      </c>
      <c r="C22" s="54" t="str">
        <f t="shared" si="0"/>
        <v>Lost</v>
      </c>
      <c r="E22" s="53" t="s">
        <v>230</v>
      </c>
      <c r="F22" s="53" t="s">
        <v>240</v>
      </c>
      <c r="H22" s="53" t="s">
        <v>210</v>
      </c>
      <c r="I22" s="56">
        <v>79</v>
      </c>
      <c r="J22" s="57" t="str">
        <f t="shared" si="1"/>
        <v>C+</v>
      </c>
    </row>
    <row r="23" ht="12.75" customHeight="1" spans="2:10">
      <c r="B23" s="53" t="s">
        <v>241</v>
      </c>
      <c r="C23" s="54" t="str">
        <f t="shared" si="0"/>
        <v>Lost</v>
      </c>
      <c r="E23" s="53" t="s">
        <v>242</v>
      </c>
      <c r="F23" s="53" t="s">
        <v>243</v>
      </c>
      <c r="H23" s="53" t="s">
        <v>194</v>
      </c>
      <c r="I23" s="56">
        <v>98</v>
      </c>
      <c r="J23" s="57" t="str">
        <f t="shared" si="1"/>
        <v>A+</v>
      </c>
    </row>
    <row r="24" ht="12.75" customHeight="1" spans="2:10">
      <c r="B24" s="53" t="s">
        <v>206</v>
      </c>
      <c r="C24" s="54" t="str">
        <f t="shared" si="0"/>
        <v>Lost</v>
      </c>
      <c r="E24" s="53" t="s">
        <v>244</v>
      </c>
      <c r="F24" s="53" t="s">
        <v>245</v>
      </c>
      <c r="H24" s="53" t="s">
        <v>237</v>
      </c>
      <c r="I24" s="56">
        <v>95</v>
      </c>
      <c r="J24" s="57" t="str">
        <f t="shared" si="1"/>
        <v>A</v>
      </c>
    </row>
    <row r="25" ht="12.75" customHeight="1" spans="2:10">
      <c r="B25" s="53" t="s">
        <v>166</v>
      </c>
      <c r="C25" s="54" t="str">
        <f t="shared" si="0"/>
        <v>Lost</v>
      </c>
      <c r="E25" s="53" t="s">
        <v>211</v>
      </c>
      <c r="F25" s="53" t="s">
        <v>246</v>
      </c>
      <c r="H25" s="53" t="s">
        <v>170</v>
      </c>
      <c r="I25" s="56">
        <v>63</v>
      </c>
      <c r="J25" s="57" t="str">
        <f t="shared" si="1"/>
        <v>D-</v>
      </c>
    </row>
    <row r="26" ht="12.75" customHeight="1" spans="2:10">
      <c r="B26" s="53" t="s">
        <v>167</v>
      </c>
      <c r="C26" s="54" t="str">
        <f t="shared" si="0"/>
        <v>Lost</v>
      </c>
      <c r="E26" s="53" t="s">
        <v>239</v>
      </c>
      <c r="F26" s="53" t="s">
        <v>247</v>
      </c>
      <c r="H26" s="53" t="s">
        <v>225</v>
      </c>
      <c r="I26" s="56">
        <v>57</v>
      </c>
      <c r="J26" s="57" t="str">
        <f t="shared" si="1"/>
        <v>F</v>
      </c>
    </row>
    <row r="27" ht="12.75" customHeight="1" spans="2:10">
      <c r="B27" s="53" t="s">
        <v>168</v>
      </c>
      <c r="C27" s="54" t="str">
        <f t="shared" si="0"/>
        <v>Lost</v>
      </c>
      <c r="E27" s="53" t="s">
        <v>174</v>
      </c>
      <c r="F27" s="53" t="s">
        <v>248</v>
      </c>
      <c r="H27" s="53" t="s">
        <v>230</v>
      </c>
      <c r="I27" s="56">
        <v>91</v>
      </c>
      <c r="J27" s="57" t="str">
        <f t="shared" si="1"/>
        <v>A-</v>
      </c>
    </row>
    <row r="28" ht="12.75" customHeight="1" spans="2:10">
      <c r="B28" s="53" t="s">
        <v>169</v>
      </c>
      <c r="C28" s="54" t="str">
        <f t="shared" si="0"/>
        <v>Lost</v>
      </c>
      <c r="E28" s="53" t="s">
        <v>208</v>
      </c>
      <c r="F28" s="53" t="s">
        <v>249</v>
      </c>
      <c r="H28" s="53" t="s">
        <v>190</v>
      </c>
      <c r="I28" s="56">
        <v>95</v>
      </c>
      <c r="J28" s="57" t="str">
        <f t="shared" si="1"/>
        <v>A</v>
      </c>
    </row>
    <row r="29" ht="12.75" customHeight="1" spans="2:10">
      <c r="B29" s="53" t="s">
        <v>170</v>
      </c>
      <c r="C29" s="54" t="str">
        <f t="shared" si="0"/>
        <v>Gilmore Girls</v>
      </c>
      <c r="E29" s="53" t="s">
        <v>190</v>
      </c>
      <c r="F29" s="53" t="s">
        <v>246</v>
      </c>
      <c r="H29" s="53" t="s">
        <v>217</v>
      </c>
      <c r="I29" s="56">
        <v>97</v>
      </c>
      <c r="J29" s="57" t="str">
        <f t="shared" si="1"/>
        <v>A+</v>
      </c>
    </row>
    <row r="30" ht="12.75" customHeight="1" spans="2:10">
      <c r="B30" s="53" t="s">
        <v>171</v>
      </c>
      <c r="C30" s="54" t="str">
        <f t="shared" si="0"/>
        <v>30 Rock</v>
      </c>
      <c r="E30" s="53" t="s">
        <v>216</v>
      </c>
      <c r="F30" s="53" t="s">
        <v>250</v>
      </c>
      <c r="H30" s="53" t="s">
        <v>244</v>
      </c>
      <c r="I30" s="56">
        <v>97</v>
      </c>
      <c r="J30" s="57" t="str">
        <f t="shared" si="1"/>
        <v>A+</v>
      </c>
    </row>
    <row r="31" ht="12.75" customHeight="1" spans="2:10">
      <c r="B31" s="53" t="s">
        <v>172</v>
      </c>
      <c r="C31" s="54" t="str">
        <f t="shared" si="0"/>
        <v>30 Rock</v>
      </c>
      <c r="E31" s="53" t="s">
        <v>251</v>
      </c>
      <c r="F31" s="53" t="s">
        <v>252</v>
      </c>
      <c r="H31" s="53" t="s">
        <v>173</v>
      </c>
      <c r="I31" s="56">
        <v>70</v>
      </c>
      <c r="J31" s="57" t="str">
        <f t="shared" si="1"/>
        <v>C-</v>
      </c>
    </row>
    <row r="32" ht="12.75" customHeight="1" spans="2:10">
      <c r="B32" s="53" t="s">
        <v>173</v>
      </c>
      <c r="C32" s="54" t="str">
        <f t="shared" si="0"/>
        <v>30 Rock</v>
      </c>
      <c r="E32" s="53" t="s">
        <v>180</v>
      </c>
      <c r="F32" s="53" t="s">
        <v>253</v>
      </c>
      <c r="H32" s="53" t="s">
        <v>224</v>
      </c>
      <c r="I32" s="56">
        <v>55</v>
      </c>
      <c r="J32" s="57" t="str">
        <f t="shared" si="1"/>
        <v>F</v>
      </c>
    </row>
    <row r="33" ht="12.75" customHeight="1" spans="2:10">
      <c r="B33" s="53" t="s">
        <v>174</v>
      </c>
      <c r="C33" s="54" t="str">
        <f t="shared" si="0"/>
        <v>30 Rock</v>
      </c>
      <c r="E33" s="53" t="s">
        <v>179</v>
      </c>
      <c r="F33" s="53" t="s">
        <v>254</v>
      </c>
      <c r="H33" s="53" t="s">
        <v>241</v>
      </c>
      <c r="I33" s="56">
        <v>89</v>
      </c>
      <c r="J33" s="57" t="str">
        <f t="shared" si="1"/>
        <v>B+</v>
      </c>
    </row>
    <row r="34" ht="12.75" customHeight="1" spans="2:10">
      <c r="B34" s="53" t="s">
        <v>175</v>
      </c>
      <c r="C34" s="54" t="str">
        <f t="shared" si="0"/>
        <v>30 Rock</v>
      </c>
      <c r="E34" s="53" t="s">
        <v>181</v>
      </c>
      <c r="F34" s="53" t="s">
        <v>255</v>
      </c>
      <c r="H34" s="53" t="s">
        <v>256</v>
      </c>
      <c r="I34" s="56">
        <v>77</v>
      </c>
      <c r="J34" s="57" t="str">
        <f t="shared" si="1"/>
        <v>C+</v>
      </c>
    </row>
    <row r="35" ht="12.75" customHeight="1" spans="2:10">
      <c r="B35" s="53" t="s">
        <v>176</v>
      </c>
      <c r="C35" s="54" t="str">
        <f t="shared" si="0"/>
        <v>30 Rock</v>
      </c>
      <c r="E35" s="53" t="s">
        <v>257</v>
      </c>
      <c r="F35" s="53" t="s">
        <v>258</v>
      </c>
      <c r="H35" s="53" t="s">
        <v>242</v>
      </c>
      <c r="I35" s="56">
        <v>90</v>
      </c>
      <c r="J35" s="57" t="str">
        <f t="shared" si="1"/>
        <v>A-</v>
      </c>
    </row>
    <row r="36" ht="12.75" customHeight="1" spans="2:10">
      <c r="B36" s="53" t="s">
        <v>177</v>
      </c>
      <c r="C36" s="54" t="str">
        <f t="shared" si="0"/>
        <v>30 Rock</v>
      </c>
      <c r="E36" s="53" t="s">
        <v>220</v>
      </c>
      <c r="F36" s="53" t="s">
        <v>259</v>
      </c>
      <c r="H36" s="53" t="s">
        <v>233</v>
      </c>
      <c r="I36" s="56">
        <v>79</v>
      </c>
      <c r="J36" s="57" t="str">
        <f t="shared" si="1"/>
        <v>C+</v>
      </c>
    </row>
    <row r="37" ht="12.75" customHeight="1" spans="2:10">
      <c r="B37" s="53" t="s">
        <v>178</v>
      </c>
      <c r="C37" s="54" t="str">
        <f t="shared" si="0"/>
        <v>30 Rock</v>
      </c>
      <c r="E37" s="53" t="s">
        <v>241</v>
      </c>
      <c r="F37" s="53" t="s">
        <v>260</v>
      </c>
      <c r="H37" s="53" t="s">
        <v>168</v>
      </c>
      <c r="I37" s="56">
        <v>84</v>
      </c>
      <c r="J37" s="57" t="str">
        <f t="shared" si="1"/>
        <v>B</v>
      </c>
    </row>
    <row r="38" ht="12.75" customHeight="1" spans="2:10">
      <c r="B38" s="53" t="s">
        <v>179</v>
      </c>
      <c r="C38" s="54" t="str">
        <f t="shared" si="0"/>
        <v>30 Rock</v>
      </c>
      <c r="E38" s="53" t="s">
        <v>167</v>
      </c>
      <c r="F38" s="53" t="s">
        <v>258</v>
      </c>
      <c r="H38" s="53" t="s">
        <v>206</v>
      </c>
      <c r="I38" s="56">
        <v>56</v>
      </c>
      <c r="J38" s="57" t="str">
        <f t="shared" si="1"/>
        <v>F</v>
      </c>
    </row>
    <row r="39" ht="12.75" customHeight="1" spans="5:10">
      <c r="E39" s="53" t="s">
        <v>166</v>
      </c>
      <c r="F39" s="53" t="s">
        <v>261</v>
      </c>
      <c r="H39" s="53" t="s">
        <v>177</v>
      </c>
      <c r="I39" s="56">
        <v>52</v>
      </c>
      <c r="J39" s="57" t="str">
        <f t="shared" si="1"/>
        <v>F</v>
      </c>
    </row>
    <row r="40" ht="12.75" customHeight="1" spans="5:10">
      <c r="E40" s="53" t="s">
        <v>236</v>
      </c>
      <c r="F40" s="53" t="s">
        <v>262</v>
      </c>
      <c r="H40" s="53" t="s">
        <v>216</v>
      </c>
      <c r="I40" s="56">
        <v>94</v>
      </c>
      <c r="J40" s="57" t="str">
        <f t="shared" si="1"/>
        <v>A</v>
      </c>
    </row>
    <row r="41" ht="12.75" customHeight="1" spans="5:10">
      <c r="E41" s="53" t="s">
        <v>213</v>
      </c>
      <c r="F41" s="53" t="s">
        <v>263</v>
      </c>
      <c r="H41" s="53" t="s">
        <v>175</v>
      </c>
      <c r="I41" s="56">
        <v>55</v>
      </c>
      <c r="J41" s="57" t="str">
        <f t="shared" si="1"/>
        <v>F</v>
      </c>
    </row>
    <row r="42" ht="12.75" customHeight="1" spans="5:10">
      <c r="E42" s="53" t="s">
        <v>256</v>
      </c>
      <c r="F42" s="53" t="s">
        <v>264</v>
      </c>
      <c r="H42" s="53" t="s">
        <v>199</v>
      </c>
      <c r="I42" s="56">
        <v>54</v>
      </c>
      <c r="J42" s="57" t="str">
        <f t="shared" si="1"/>
        <v>F</v>
      </c>
    </row>
    <row r="43" ht="12.75" customHeight="1" spans="5:10">
      <c r="E43" s="53" t="s">
        <v>205</v>
      </c>
      <c r="F43" s="53" t="s">
        <v>247</v>
      </c>
      <c r="J43" s="55"/>
    </row>
    <row r="44" ht="12.75" customHeight="1" spans="5:10">
      <c r="E44" s="53" t="s">
        <v>192</v>
      </c>
      <c r="F44" s="53" t="s">
        <v>248</v>
      </c>
      <c r="J44" s="55"/>
    </row>
    <row r="45" ht="12.75" customHeight="1" spans="5:10">
      <c r="E45" s="53" t="s">
        <v>194</v>
      </c>
      <c r="F45" s="53" t="s">
        <v>265</v>
      </c>
      <c r="J45" s="55"/>
    </row>
    <row r="46" ht="12.75" customHeight="1" spans="5:10">
      <c r="E46" s="53" t="s">
        <v>175</v>
      </c>
      <c r="F46" s="53" t="s">
        <v>203</v>
      </c>
      <c r="J46" s="55"/>
    </row>
    <row r="47" ht="12.75" customHeight="1" spans="5:10">
      <c r="E47" s="53" t="s">
        <v>210</v>
      </c>
      <c r="F47" s="53" t="s">
        <v>266</v>
      </c>
      <c r="J47" s="55"/>
    </row>
    <row r="48" ht="12.75" customHeight="1" spans="5:10">
      <c r="E48" s="53" t="s">
        <v>200</v>
      </c>
      <c r="F48" s="53" t="s">
        <v>267</v>
      </c>
      <c r="J48" s="55"/>
    </row>
    <row r="49" ht="12.75" customHeight="1" spans="5:10">
      <c r="E49" s="53" t="s">
        <v>237</v>
      </c>
      <c r="F49" s="53" t="s">
        <v>258</v>
      </c>
      <c r="J49" s="55"/>
    </row>
    <row r="50" ht="12.75" customHeight="1" spans="5:10">
      <c r="E50" s="53" t="s">
        <v>170</v>
      </c>
      <c r="F50" s="53" t="s">
        <v>268</v>
      </c>
      <c r="J50" s="55"/>
    </row>
    <row r="51" ht="12.75" customHeight="1" spans="5:10">
      <c r="E51" s="53" t="s">
        <v>176</v>
      </c>
      <c r="F51" s="53" t="s">
        <v>269</v>
      </c>
      <c r="J51" s="55"/>
    </row>
    <row r="52" ht="12.75" customHeight="1" spans="5:10">
      <c r="E52" s="53" t="s">
        <v>169</v>
      </c>
      <c r="F52" s="53" t="s">
        <v>270</v>
      </c>
      <c r="J52" s="55"/>
    </row>
    <row r="53" ht="12.75" customHeight="1" spans="5:10">
      <c r="E53" s="53" t="s">
        <v>197</v>
      </c>
      <c r="F53" s="53" t="s">
        <v>271</v>
      </c>
      <c r="J53" s="55"/>
    </row>
    <row r="54" ht="12.75" customHeight="1" spans="10:10">
      <c r="J54" s="55"/>
    </row>
    <row r="55" ht="12.75" customHeight="1" spans="10:10">
      <c r="J55" s="55"/>
    </row>
    <row r="56" ht="12.75" customHeight="1" spans="10:10">
      <c r="J56" s="55"/>
    </row>
    <row r="57" ht="12.75" customHeight="1" spans="10:10">
      <c r="J57" s="55"/>
    </row>
    <row r="58" ht="12.75" customHeight="1" spans="10:10">
      <c r="J58" s="55"/>
    </row>
    <row r="59" ht="12.75" customHeight="1" spans="10:10">
      <c r="J59" s="55"/>
    </row>
    <row r="60" ht="12.75" customHeight="1" spans="10:10">
      <c r="J60" s="55"/>
    </row>
    <row r="61" ht="12.75" customHeight="1" spans="10:10">
      <c r="J61" s="55"/>
    </row>
    <row r="62" ht="12.75" customHeight="1" spans="10:10">
      <c r="J62" s="55"/>
    </row>
    <row r="63" ht="12.75" customHeight="1" spans="10:10">
      <c r="J63" s="55"/>
    </row>
    <row r="64" ht="12.75" customHeight="1" spans="10:10">
      <c r="J64" s="55"/>
    </row>
    <row r="65" ht="12.75" customHeight="1" spans="10:10">
      <c r="J65" s="55"/>
    </row>
    <row r="66" ht="12.75" customHeight="1" spans="10:10">
      <c r="J66" s="55"/>
    </row>
    <row r="67" ht="12.75" customHeight="1" spans="10:10">
      <c r="J67" s="55"/>
    </row>
    <row r="68" ht="12.75" customHeight="1" spans="10:10">
      <c r="J68" s="55"/>
    </row>
    <row r="69" ht="12.75" customHeight="1" spans="10:10">
      <c r="J69" s="55"/>
    </row>
    <row r="70" ht="12.75" customHeight="1" spans="10:10">
      <c r="J70" s="55"/>
    </row>
    <row r="71" ht="12.75" customHeight="1" spans="10:10">
      <c r="J71" s="55"/>
    </row>
    <row r="72" ht="12.75" customHeight="1" spans="10:10">
      <c r="J72" s="55"/>
    </row>
    <row r="73" ht="12.75" customHeight="1" spans="10:10">
      <c r="J73" s="55"/>
    </row>
    <row r="74" ht="12.75" customHeight="1" spans="10:10">
      <c r="J74" s="55"/>
    </row>
    <row r="75" ht="12.75" customHeight="1" spans="10:10">
      <c r="J75" s="55"/>
    </row>
    <row r="76" ht="12.75" customHeight="1" spans="10:10">
      <c r="J76" s="55"/>
    </row>
    <row r="77" ht="12.75" customHeight="1" spans="10:10">
      <c r="J77" s="55"/>
    </row>
    <row r="78" ht="12.75" customHeight="1" spans="10:10">
      <c r="J78" s="55"/>
    </row>
    <row r="79" ht="12.75" customHeight="1" spans="10:10">
      <c r="J79" s="55"/>
    </row>
    <row r="80" ht="12.75" customHeight="1" spans="10:10">
      <c r="J80" s="55"/>
    </row>
    <row r="81" ht="12.75" customHeight="1" spans="10:10">
      <c r="J81" s="55"/>
    </row>
    <row r="82" ht="12.75" customHeight="1" spans="10:10">
      <c r="J82" s="55"/>
    </row>
    <row r="83" ht="12.75" customHeight="1" spans="10:10">
      <c r="J83" s="55"/>
    </row>
    <row r="84" ht="12.75" customHeight="1" spans="10:10">
      <c r="J84" s="55"/>
    </row>
    <row r="85" ht="12.75" customHeight="1" spans="10:10">
      <c r="J85" s="55"/>
    </row>
    <row r="86" ht="12.75" customHeight="1" spans="10:10">
      <c r="J86" s="55"/>
    </row>
    <row r="87" ht="12.75" customHeight="1" spans="10:10">
      <c r="J87" s="55"/>
    </row>
    <row r="88" ht="12.75" customHeight="1" spans="10:10">
      <c r="J88" s="55"/>
    </row>
    <row r="89" ht="12.75" customHeight="1" spans="10:10">
      <c r="J89" s="55"/>
    </row>
    <row r="90" ht="12.75" customHeight="1" spans="10:10">
      <c r="J90" s="55"/>
    </row>
    <row r="91" ht="12.75" customHeight="1" spans="10:10">
      <c r="J91" s="55"/>
    </row>
    <row r="92" ht="12.75" customHeight="1" spans="10:10">
      <c r="J92" s="55"/>
    </row>
    <row r="93" ht="12.75" customHeight="1" spans="10:10">
      <c r="J93" s="55"/>
    </row>
    <row r="94" ht="12.75" customHeight="1" spans="10:10">
      <c r="J94" s="55"/>
    </row>
    <row r="95" ht="12.75" customHeight="1" spans="10:10">
      <c r="J95" s="55"/>
    </row>
    <row r="96" ht="12.75" customHeight="1" spans="10:10">
      <c r="J96" s="55"/>
    </row>
    <row r="97" ht="12.75" customHeight="1" spans="10:10">
      <c r="J97" s="55"/>
    </row>
    <row r="98" ht="12.75" customHeight="1" spans="10:10">
      <c r="J98" s="55"/>
    </row>
    <row r="99" ht="12.75" customHeight="1" spans="10:10">
      <c r="J99" s="55"/>
    </row>
    <row r="100" ht="12.75" customHeight="1" spans="10:10">
      <c r="J100" s="55"/>
    </row>
    <row r="101" ht="12.75" customHeight="1" spans="10:10">
      <c r="J101" s="55"/>
    </row>
    <row r="102" ht="12.75" customHeight="1" spans="10:10">
      <c r="J102" s="55"/>
    </row>
    <row r="103" ht="12.75" customHeight="1" spans="10:10">
      <c r="J103" s="55"/>
    </row>
    <row r="104" ht="12.75" customHeight="1" spans="10:10">
      <c r="J104" s="55"/>
    </row>
    <row r="105" ht="12.75" customHeight="1" spans="10:10">
      <c r="J105" s="55"/>
    </row>
    <row r="106" ht="12.75" customHeight="1" spans="10:10">
      <c r="J106" s="55"/>
    </row>
    <row r="107" ht="12.75" customHeight="1" spans="10:10">
      <c r="J107" s="55"/>
    </row>
    <row r="108" ht="12.75" customHeight="1" spans="10:10">
      <c r="J108" s="55"/>
    </row>
    <row r="109" ht="12.75" customHeight="1" spans="10:10">
      <c r="J109" s="55"/>
    </row>
    <row r="110" ht="12.75" customHeight="1" spans="10:10">
      <c r="J110" s="55"/>
    </row>
    <row r="111" ht="12.75" customHeight="1" spans="10:10">
      <c r="J111" s="55"/>
    </row>
    <row r="112" ht="12.75" customHeight="1" spans="10:10">
      <c r="J112" s="55"/>
    </row>
    <row r="113" ht="12.75" customHeight="1" spans="10:10">
      <c r="J113" s="55"/>
    </row>
    <row r="114" ht="12.75" customHeight="1" spans="10:10">
      <c r="J114" s="55"/>
    </row>
    <row r="115" ht="12.75" customHeight="1" spans="10:10">
      <c r="J115" s="55"/>
    </row>
    <row r="116" ht="12.75" customHeight="1" spans="10:10">
      <c r="J116" s="55"/>
    </row>
    <row r="117" ht="12.75" customHeight="1" spans="10:10">
      <c r="J117" s="55"/>
    </row>
    <row r="118" ht="12.75" customHeight="1" spans="10:10">
      <c r="J118" s="55"/>
    </row>
    <row r="119" ht="12.75" customHeight="1" spans="10:10">
      <c r="J119" s="55"/>
    </row>
    <row r="120" ht="12.75" customHeight="1" spans="10:10">
      <c r="J120" s="55"/>
    </row>
    <row r="121" ht="12.75" customHeight="1" spans="10:10">
      <c r="J121" s="55"/>
    </row>
    <row r="122" ht="12.75" customHeight="1" spans="10:10">
      <c r="J122" s="55"/>
    </row>
    <row r="123" ht="12.75" customHeight="1" spans="10:10">
      <c r="J123" s="55"/>
    </row>
    <row r="124" ht="12.75" customHeight="1" spans="10:10">
      <c r="J124" s="55"/>
    </row>
    <row r="125" ht="12.75" customHeight="1" spans="10:10">
      <c r="J125" s="55"/>
    </row>
    <row r="126" ht="12.75" customHeight="1" spans="10:10">
      <c r="J126" s="55"/>
    </row>
    <row r="127" ht="12.75" customHeight="1" spans="10:10">
      <c r="J127" s="55"/>
    </row>
    <row r="128" ht="12.75" customHeight="1" spans="10:10">
      <c r="J128" s="55"/>
    </row>
    <row r="129" ht="12.75" customHeight="1" spans="10:10">
      <c r="J129" s="55"/>
    </row>
    <row r="130" ht="12.75" customHeight="1" spans="10:10">
      <c r="J130" s="55"/>
    </row>
    <row r="131" ht="12.75" customHeight="1" spans="10:10">
      <c r="J131" s="55"/>
    </row>
    <row r="132" ht="12.75" customHeight="1" spans="10:10">
      <c r="J132" s="55"/>
    </row>
    <row r="133" ht="12.75" customHeight="1" spans="10:10">
      <c r="J133" s="55"/>
    </row>
    <row r="134" ht="12.75" customHeight="1" spans="10:10">
      <c r="J134" s="55"/>
    </row>
    <row r="135" ht="12.75" customHeight="1" spans="10:10">
      <c r="J135" s="55"/>
    </row>
    <row r="136" ht="12.75" customHeight="1" spans="10:10">
      <c r="J136" s="55"/>
    </row>
    <row r="137" ht="12.75" customHeight="1" spans="10:10">
      <c r="J137" s="55"/>
    </row>
    <row r="138" ht="12.75" customHeight="1" spans="10:10">
      <c r="J138" s="55"/>
    </row>
    <row r="139" ht="12.75" customHeight="1" spans="10:10">
      <c r="J139" s="55"/>
    </row>
    <row r="140" ht="12.75" customHeight="1" spans="10:10">
      <c r="J140" s="55"/>
    </row>
    <row r="141" ht="12.75" customHeight="1" spans="10:10">
      <c r="J141" s="55"/>
    </row>
    <row r="142" ht="12.75" customHeight="1" spans="10:10">
      <c r="J142" s="55"/>
    </row>
    <row r="143" ht="12.75" customHeight="1" spans="10:10">
      <c r="J143" s="55"/>
    </row>
    <row r="144" ht="12.75" customHeight="1" spans="10:10">
      <c r="J144" s="55"/>
    </row>
    <row r="145" ht="12.75" customHeight="1" spans="10:10">
      <c r="J145" s="55"/>
    </row>
    <row r="146" ht="12.75" customHeight="1" spans="10:10">
      <c r="J146" s="55"/>
    </row>
    <row r="147" ht="12.75" customHeight="1" spans="10:10">
      <c r="J147" s="55"/>
    </row>
    <row r="148" ht="12.75" customHeight="1" spans="10:10">
      <c r="J148" s="55"/>
    </row>
    <row r="149" ht="12.75" customHeight="1" spans="10:10">
      <c r="J149" s="55"/>
    </row>
    <row r="150" ht="12.75" customHeight="1" spans="10:10">
      <c r="J150" s="55"/>
    </row>
    <row r="151" ht="12.75" customHeight="1" spans="10:10">
      <c r="J151" s="55"/>
    </row>
    <row r="152" ht="12.75" customHeight="1" spans="10:10">
      <c r="J152" s="55"/>
    </row>
    <row r="153" ht="12.75" customHeight="1" spans="10:10">
      <c r="J153" s="55"/>
    </row>
    <row r="154" ht="12.75" customHeight="1" spans="10:10">
      <c r="J154" s="55"/>
    </row>
    <row r="155" ht="12.75" customHeight="1" spans="10:10">
      <c r="J155" s="55"/>
    </row>
    <row r="156" ht="12.75" customHeight="1" spans="10:10">
      <c r="J156" s="55"/>
    </row>
    <row r="157" ht="12.75" customHeight="1" spans="10:10">
      <c r="J157" s="55"/>
    </row>
    <row r="158" ht="12.75" customHeight="1" spans="10:10">
      <c r="J158" s="55"/>
    </row>
    <row r="159" ht="12.75" customHeight="1" spans="10:10">
      <c r="J159" s="55"/>
    </row>
    <row r="160" ht="12.75" customHeight="1" spans="10:10">
      <c r="J160" s="55"/>
    </row>
    <row r="161" ht="12.75" customHeight="1" spans="10:10">
      <c r="J161" s="55"/>
    </row>
    <row r="162" ht="12.75" customHeight="1" spans="10:10">
      <c r="J162" s="55"/>
    </row>
    <row r="163" ht="12.75" customHeight="1" spans="10:10">
      <c r="J163" s="55"/>
    </row>
    <row r="164" ht="12.75" customHeight="1" spans="10:10">
      <c r="J164" s="55"/>
    </row>
    <row r="165" ht="12.75" customHeight="1" spans="10:10">
      <c r="J165" s="55"/>
    </row>
    <row r="166" ht="12.75" customHeight="1" spans="10:10">
      <c r="J166" s="55"/>
    </row>
    <row r="167" ht="12.75" customHeight="1" spans="10:10">
      <c r="J167" s="55"/>
    </row>
    <row r="168" ht="12.75" customHeight="1" spans="10:10">
      <c r="J168" s="55"/>
    </row>
    <row r="169" ht="12.75" customHeight="1" spans="10:10">
      <c r="J169" s="55"/>
    </row>
    <row r="170" ht="12.75" customHeight="1" spans="10:10">
      <c r="J170" s="55"/>
    </row>
    <row r="171" ht="12.75" customHeight="1" spans="10:10">
      <c r="J171" s="55"/>
    </row>
    <row r="172" ht="12.75" customHeight="1" spans="10:10">
      <c r="J172" s="55"/>
    </row>
    <row r="173" ht="12.75" customHeight="1" spans="10:10">
      <c r="J173" s="55"/>
    </row>
    <row r="174" ht="12.75" customHeight="1" spans="10:10">
      <c r="J174" s="55"/>
    </row>
    <row r="175" ht="12.75" customHeight="1" spans="10:10">
      <c r="J175" s="55"/>
    </row>
    <row r="176" ht="12.75" customHeight="1" spans="10:10">
      <c r="J176" s="55"/>
    </row>
    <row r="177" ht="12.75" customHeight="1" spans="10:10">
      <c r="J177" s="55"/>
    </row>
    <row r="178" ht="12.75" customHeight="1" spans="10:10">
      <c r="J178" s="55"/>
    </row>
    <row r="179" ht="12.75" customHeight="1" spans="10:10">
      <c r="J179" s="55"/>
    </row>
    <row r="180" ht="12.75" customHeight="1" spans="10:10">
      <c r="J180" s="55"/>
    </row>
    <row r="181" ht="12.75" customHeight="1" spans="10:10">
      <c r="J181" s="55"/>
    </row>
    <row r="182" ht="12.75" customHeight="1" spans="10:10">
      <c r="J182" s="55"/>
    </row>
    <row r="183" ht="12.75" customHeight="1" spans="10:10">
      <c r="J183" s="55"/>
    </row>
    <row r="184" ht="12.75" customHeight="1" spans="10:10">
      <c r="J184" s="55"/>
    </row>
    <row r="185" ht="12.75" customHeight="1" spans="10:10">
      <c r="J185" s="55"/>
    </row>
    <row r="186" ht="12.75" customHeight="1" spans="10:10">
      <c r="J186" s="55"/>
    </row>
    <row r="187" ht="12.75" customHeight="1" spans="10:10">
      <c r="J187" s="55"/>
    </row>
    <row r="188" ht="12.75" customHeight="1" spans="10:10">
      <c r="J188" s="55"/>
    </row>
    <row r="189" ht="12.75" customHeight="1" spans="10:10">
      <c r="J189" s="55"/>
    </row>
    <row r="190" ht="12.75" customHeight="1" spans="10:10">
      <c r="J190" s="55"/>
    </row>
    <row r="191" ht="12.75" customHeight="1" spans="10:10">
      <c r="J191" s="55"/>
    </row>
    <row r="192" ht="12.75" customHeight="1" spans="10:10">
      <c r="J192" s="55"/>
    </row>
    <row r="193" ht="12.75" customHeight="1" spans="10:10">
      <c r="J193" s="55"/>
    </row>
    <row r="194" ht="12.75" customHeight="1" spans="10:10">
      <c r="J194" s="55"/>
    </row>
    <row r="195" ht="12.75" customHeight="1" spans="10:10">
      <c r="J195" s="55"/>
    </row>
    <row r="196" ht="12.75" customHeight="1" spans="10:10">
      <c r="J196" s="55"/>
    </row>
    <row r="197" ht="12.75" customHeight="1" spans="10:10">
      <c r="J197" s="55"/>
    </row>
    <row r="198" ht="12.75" customHeight="1" spans="10:10">
      <c r="J198" s="55"/>
    </row>
    <row r="199" ht="12.75" customHeight="1" spans="10:10">
      <c r="J199" s="55"/>
    </row>
    <row r="200" ht="12.75" customHeight="1" spans="10:10">
      <c r="J200" s="55"/>
    </row>
    <row r="201" ht="12.75" customHeight="1" spans="10:10">
      <c r="J201" s="55"/>
    </row>
    <row r="202" ht="12.75" customHeight="1" spans="10:10">
      <c r="J202" s="55"/>
    </row>
    <row r="203" ht="12.75" customHeight="1" spans="10:10">
      <c r="J203" s="55"/>
    </row>
    <row r="204" ht="12.75" customHeight="1" spans="10:10">
      <c r="J204" s="55"/>
    </row>
    <row r="205" ht="12.75" customHeight="1" spans="10:10">
      <c r="J205" s="55"/>
    </row>
    <row r="206" ht="12.75" customHeight="1" spans="10:10">
      <c r="J206" s="55"/>
    </row>
    <row r="207" ht="12.75" customHeight="1" spans="10:10">
      <c r="J207" s="55"/>
    </row>
    <row r="208" ht="12.75" customHeight="1" spans="10:10">
      <c r="J208" s="55"/>
    </row>
    <row r="209" ht="12.75" customHeight="1" spans="10:10">
      <c r="J209" s="55"/>
    </row>
    <row r="210" ht="12.75" customHeight="1" spans="10:10">
      <c r="J210" s="55"/>
    </row>
    <row r="211" ht="12.75" customHeight="1" spans="10:10">
      <c r="J211" s="55"/>
    </row>
    <row r="212" ht="12.75" customHeight="1" spans="10:10">
      <c r="J212" s="55"/>
    </row>
    <row r="213" ht="12.75" customHeight="1" spans="10:10">
      <c r="J213" s="55"/>
    </row>
    <row r="214" ht="12.75" customHeight="1" spans="10:10">
      <c r="J214" s="55"/>
    </row>
    <row r="215" ht="12.75" customHeight="1" spans="10:10">
      <c r="J215" s="55"/>
    </row>
    <row r="216" ht="12.75" customHeight="1" spans="10:10">
      <c r="J216" s="55"/>
    </row>
    <row r="217" ht="12.75" customHeight="1" spans="10:10">
      <c r="J217" s="55"/>
    </row>
    <row r="218" ht="12.75" customHeight="1" spans="10:10">
      <c r="J218" s="55"/>
    </row>
    <row r="219" ht="12.75" customHeight="1" spans="10:10">
      <c r="J219" s="55"/>
    </row>
    <row r="220" ht="12.75" customHeight="1" spans="10:10">
      <c r="J220" s="55"/>
    </row>
    <row r="221" ht="12.75" customHeight="1" spans="10:10">
      <c r="J221" s="55"/>
    </row>
    <row r="222" ht="12.75" customHeight="1" spans="10:10">
      <c r="J222" s="55"/>
    </row>
    <row r="223" ht="12.75" customHeight="1" spans="10:10">
      <c r="J223" s="55"/>
    </row>
    <row r="224" ht="12.75" customHeight="1" spans="10:10">
      <c r="J224" s="55"/>
    </row>
    <row r="225" ht="12.75" customHeight="1" spans="10:10">
      <c r="J225" s="55"/>
    </row>
    <row r="226" ht="12.75" customHeight="1" spans="10:10">
      <c r="J226" s="55"/>
    </row>
    <row r="227" ht="12.75" customHeight="1" spans="10:10">
      <c r="J227" s="55"/>
    </row>
    <row r="228" ht="12.75" customHeight="1" spans="10:10">
      <c r="J228" s="55"/>
    </row>
    <row r="229" ht="12.75" customHeight="1" spans="10:10">
      <c r="J229" s="55"/>
    </row>
    <row r="230" ht="12.75" customHeight="1" spans="10:10">
      <c r="J230" s="55"/>
    </row>
    <row r="231" ht="12.75" customHeight="1" spans="10:10">
      <c r="J231" s="55"/>
    </row>
    <row r="232" ht="12.75" customHeight="1" spans="10:10">
      <c r="J232" s="55"/>
    </row>
    <row r="233" ht="12.75" customHeight="1" spans="10:10">
      <c r="J233" s="55"/>
    </row>
    <row r="234" ht="12.75" customHeight="1" spans="10:10">
      <c r="J234" s="55"/>
    </row>
    <row r="235" ht="12.75" customHeight="1" spans="10:10">
      <c r="J235" s="55"/>
    </row>
    <row r="236" ht="12.75" customHeight="1" spans="10:10">
      <c r="J236" s="55"/>
    </row>
    <row r="237" ht="12.75" customHeight="1" spans="10:10">
      <c r="J237" s="55"/>
    </row>
    <row r="238" ht="12.75" customHeight="1" spans="10:10">
      <c r="J238" s="55"/>
    </row>
    <row r="239" ht="12.75" customHeight="1" spans="10:10">
      <c r="J239" s="55"/>
    </row>
    <row r="240" ht="12.75" customHeight="1" spans="10:10">
      <c r="J240" s="55"/>
    </row>
    <row r="241" ht="12.75" customHeight="1" spans="10:10">
      <c r="J241" s="55"/>
    </row>
    <row r="242" ht="12.75" customHeight="1" spans="10:10">
      <c r="J242" s="55"/>
    </row>
    <row r="243" ht="12.75" customHeight="1" spans="10:10">
      <c r="J243" s="55"/>
    </row>
    <row r="244" ht="12.75" customHeight="1" spans="10:10">
      <c r="J244" s="55"/>
    </row>
    <row r="245" ht="12.75" customHeight="1" spans="10:10">
      <c r="J245" s="55"/>
    </row>
    <row r="246" ht="12.75" customHeight="1" spans="10:10">
      <c r="J246" s="55"/>
    </row>
    <row r="247" ht="12.75" customHeight="1" spans="10:10">
      <c r="J247" s="55"/>
    </row>
    <row r="248" ht="12.75" customHeight="1" spans="10:10">
      <c r="J248" s="55"/>
    </row>
    <row r="249" ht="12.75" customHeight="1" spans="10:10">
      <c r="J249" s="55"/>
    </row>
    <row r="250" ht="12.75" customHeight="1" spans="10:10">
      <c r="J250" s="55"/>
    </row>
    <row r="251" ht="12.75" customHeight="1" spans="10:10">
      <c r="J251" s="55"/>
    </row>
    <row r="252" ht="12.75" customHeight="1" spans="10:10">
      <c r="J252" s="55"/>
    </row>
    <row r="253" ht="12.75" customHeight="1" spans="10:10">
      <c r="J253" s="55"/>
    </row>
    <row r="254" ht="12.75" customHeight="1" spans="10:10">
      <c r="J254" s="55"/>
    </row>
    <row r="255" ht="12.75" customHeight="1" spans="10:10">
      <c r="J255" s="55"/>
    </row>
    <row r="256" ht="12.75" customHeight="1" spans="10:10">
      <c r="J256" s="55"/>
    </row>
    <row r="257" ht="12.75" customHeight="1" spans="10:10">
      <c r="J257" s="55"/>
    </row>
    <row r="258" ht="12.75" customHeight="1" spans="10:10">
      <c r="J258" s="55"/>
    </row>
    <row r="259" ht="12.75" customHeight="1" spans="10:10">
      <c r="J259" s="55"/>
    </row>
    <row r="260" ht="12.75" customHeight="1" spans="10:10">
      <c r="J260" s="55"/>
    </row>
    <row r="261" ht="12.75" customHeight="1" spans="10:10">
      <c r="J261" s="55"/>
    </row>
    <row r="262" ht="12.75" customHeight="1" spans="10:10">
      <c r="J262" s="55"/>
    </row>
    <row r="263" ht="12.75" customHeight="1" spans="10:10">
      <c r="J263" s="55"/>
    </row>
    <row r="264" ht="12.75" customHeight="1" spans="10:10">
      <c r="J264" s="55"/>
    </row>
    <row r="265" ht="12.75" customHeight="1" spans="10:10">
      <c r="J265" s="55"/>
    </row>
    <row r="266" ht="12.75" customHeight="1" spans="10:10">
      <c r="J266" s="55"/>
    </row>
    <row r="267" ht="12.75" customHeight="1" spans="10:10">
      <c r="J267" s="55"/>
    </row>
    <row r="268" ht="12.75" customHeight="1" spans="10:10">
      <c r="J268" s="55"/>
    </row>
    <row r="269" ht="12.75" customHeight="1" spans="10:10">
      <c r="J269" s="55"/>
    </row>
    <row r="270" ht="12.75" customHeight="1" spans="10:10">
      <c r="J270" s="55"/>
    </row>
    <row r="271" ht="12.75" customHeight="1" spans="10:10">
      <c r="J271" s="55"/>
    </row>
    <row r="272" ht="12.75" customHeight="1" spans="10:10">
      <c r="J272" s="55"/>
    </row>
    <row r="273" ht="12.75" customHeight="1" spans="10:10">
      <c r="J273" s="55"/>
    </row>
    <row r="274" ht="12.75" customHeight="1" spans="10:10">
      <c r="J274" s="55"/>
    </row>
    <row r="275" ht="12.75" customHeight="1" spans="10:10">
      <c r="J275" s="55"/>
    </row>
    <row r="276" ht="12.75" customHeight="1" spans="10:10">
      <c r="J276" s="55"/>
    </row>
    <row r="277" ht="12.75" customHeight="1" spans="10:10">
      <c r="J277" s="55"/>
    </row>
    <row r="278" ht="12.75" customHeight="1" spans="10:10">
      <c r="J278" s="55"/>
    </row>
    <row r="279" ht="12.75" customHeight="1" spans="10:10">
      <c r="J279" s="55"/>
    </row>
    <row r="280" ht="12.75" customHeight="1" spans="10:10">
      <c r="J280" s="55"/>
    </row>
    <row r="281" ht="12.75" customHeight="1" spans="10:10">
      <c r="J281" s="55"/>
    </row>
    <row r="282" ht="12.75" customHeight="1" spans="10:10">
      <c r="J282" s="55"/>
    </row>
    <row r="283" ht="12.75" customHeight="1" spans="10:10">
      <c r="J283" s="55"/>
    </row>
    <row r="284" ht="12.75" customHeight="1" spans="10:10">
      <c r="J284" s="55"/>
    </row>
    <row r="285" ht="12.75" customHeight="1" spans="10:10">
      <c r="J285" s="55"/>
    </row>
    <row r="286" ht="12.75" customHeight="1" spans="10:10">
      <c r="J286" s="55"/>
    </row>
    <row r="287" ht="12.75" customHeight="1" spans="10:10">
      <c r="J287" s="55"/>
    </row>
    <row r="288" ht="12.75" customHeight="1" spans="10:10">
      <c r="J288" s="55"/>
    </row>
    <row r="289" ht="12.75" customHeight="1" spans="10:10">
      <c r="J289" s="55"/>
    </row>
    <row r="290" ht="12.75" customHeight="1" spans="10:10">
      <c r="J290" s="55"/>
    </row>
    <row r="291" ht="12.75" customHeight="1" spans="10:10">
      <c r="J291" s="55"/>
    </row>
    <row r="292" ht="12.75" customHeight="1" spans="10:10">
      <c r="J292" s="55"/>
    </row>
    <row r="293" ht="12.75" customHeight="1" spans="10:10">
      <c r="J293" s="55"/>
    </row>
    <row r="294" ht="12.75" customHeight="1" spans="10:10">
      <c r="J294" s="55"/>
    </row>
    <row r="295" ht="12.75" customHeight="1" spans="10:10">
      <c r="J295" s="55"/>
    </row>
    <row r="296" ht="12.75" customHeight="1" spans="10:10">
      <c r="J296" s="55"/>
    </row>
    <row r="297" ht="12.75" customHeight="1" spans="10:10">
      <c r="J297" s="55"/>
    </row>
    <row r="298" ht="12.75" customHeight="1" spans="10:10">
      <c r="J298" s="55"/>
    </row>
    <row r="299" ht="12.75" customHeight="1" spans="10:10">
      <c r="J299" s="55"/>
    </row>
    <row r="300" ht="12.75" customHeight="1" spans="10:10">
      <c r="J300" s="55"/>
    </row>
    <row r="301" ht="12.75" customHeight="1" spans="10:10">
      <c r="J301" s="55"/>
    </row>
    <row r="302" ht="12.75" customHeight="1" spans="10:10">
      <c r="J302" s="55"/>
    </row>
    <row r="303" ht="12.75" customHeight="1" spans="10:10">
      <c r="J303" s="55"/>
    </row>
    <row r="304" ht="12.75" customHeight="1" spans="10:10">
      <c r="J304" s="55"/>
    </row>
    <row r="305" ht="12.75" customHeight="1" spans="10:10">
      <c r="J305" s="55"/>
    </row>
    <row r="306" ht="12.75" customHeight="1" spans="10:10">
      <c r="J306" s="55"/>
    </row>
    <row r="307" ht="12.75" customHeight="1" spans="10:10">
      <c r="J307" s="55"/>
    </row>
    <row r="308" ht="12.75" customHeight="1" spans="10:10">
      <c r="J308" s="55"/>
    </row>
    <row r="309" ht="12.75" customHeight="1" spans="10:10">
      <c r="J309" s="55"/>
    </row>
    <row r="310" ht="12.75" customHeight="1" spans="10:10">
      <c r="J310" s="55"/>
    </row>
    <row r="311" ht="12.75" customHeight="1" spans="10:10">
      <c r="J311" s="55"/>
    </row>
    <row r="312" ht="12.75" customHeight="1" spans="10:10">
      <c r="J312" s="55"/>
    </row>
    <row r="313" ht="12.75" customHeight="1" spans="10:10">
      <c r="J313" s="55"/>
    </row>
    <row r="314" ht="12.75" customHeight="1" spans="10:10">
      <c r="J314" s="55"/>
    </row>
    <row r="315" ht="12.75" customHeight="1" spans="10:10">
      <c r="J315" s="55"/>
    </row>
    <row r="316" ht="12.75" customHeight="1" spans="10:10">
      <c r="J316" s="55"/>
    </row>
    <row r="317" ht="12.75" customHeight="1" spans="10:10">
      <c r="J317" s="55"/>
    </row>
    <row r="318" ht="12.75" customHeight="1" spans="10:10">
      <c r="J318" s="55"/>
    </row>
    <row r="319" ht="12.75" customHeight="1" spans="10:10">
      <c r="J319" s="55"/>
    </row>
    <row r="320" ht="12.75" customHeight="1" spans="10:10">
      <c r="J320" s="55"/>
    </row>
    <row r="321" ht="12.75" customHeight="1" spans="10:10">
      <c r="J321" s="55"/>
    </row>
    <row r="322" ht="12.75" customHeight="1" spans="10:10">
      <c r="J322" s="55"/>
    </row>
    <row r="323" ht="12.75" customHeight="1" spans="10:10">
      <c r="J323" s="55"/>
    </row>
    <row r="324" ht="12.75" customHeight="1" spans="10:10">
      <c r="J324" s="55"/>
    </row>
    <row r="325" ht="12.75" customHeight="1" spans="10:10">
      <c r="J325" s="55"/>
    </row>
    <row r="326" ht="12.75" customHeight="1" spans="10:10">
      <c r="J326" s="55"/>
    </row>
    <row r="327" ht="12.75" customHeight="1" spans="10:10">
      <c r="J327" s="55"/>
    </row>
    <row r="328" ht="12.75" customHeight="1" spans="10:10">
      <c r="J328" s="55"/>
    </row>
    <row r="329" ht="12.75" customHeight="1" spans="10:10">
      <c r="J329" s="55"/>
    </row>
    <row r="330" ht="12.75" customHeight="1" spans="10:10">
      <c r="J330" s="55"/>
    </row>
    <row r="331" ht="12.75" customHeight="1" spans="10:10">
      <c r="J331" s="55"/>
    </row>
    <row r="332" ht="12.75" customHeight="1" spans="10:10">
      <c r="J332" s="55"/>
    </row>
    <row r="333" ht="12.75" customHeight="1" spans="10:10">
      <c r="J333" s="55"/>
    </row>
    <row r="334" ht="12.75" customHeight="1" spans="10:10">
      <c r="J334" s="55"/>
    </row>
    <row r="335" ht="12.75" customHeight="1" spans="10:10">
      <c r="J335" s="55"/>
    </row>
    <row r="336" ht="12.75" customHeight="1" spans="10:10">
      <c r="J336" s="55"/>
    </row>
    <row r="337" ht="12.75" customHeight="1" spans="10:10">
      <c r="J337" s="55"/>
    </row>
    <row r="338" ht="12.75" customHeight="1" spans="10:10">
      <c r="J338" s="55"/>
    </row>
    <row r="339" ht="12.75" customHeight="1" spans="10:10">
      <c r="J339" s="55"/>
    </row>
    <row r="340" ht="12.75" customHeight="1" spans="10:10">
      <c r="J340" s="55"/>
    </row>
    <row r="341" ht="12.75" customHeight="1" spans="10:10">
      <c r="J341" s="55"/>
    </row>
    <row r="342" ht="12.75" customHeight="1" spans="10:10">
      <c r="J342" s="55"/>
    </row>
    <row r="343" ht="12.75" customHeight="1" spans="10:10">
      <c r="J343" s="55"/>
    </row>
    <row r="344" ht="12.75" customHeight="1" spans="10:10">
      <c r="J344" s="55"/>
    </row>
    <row r="345" ht="12.75" customHeight="1" spans="10:10">
      <c r="J345" s="55"/>
    </row>
    <row r="346" ht="12.75" customHeight="1" spans="10:10">
      <c r="J346" s="55"/>
    </row>
    <row r="347" ht="12.75" customHeight="1" spans="10:10">
      <c r="J347" s="55"/>
    </row>
    <row r="348" ht="12.75" customHeight="1" spans="10:10">
      <c r="J348" s="55"/>
    </row>
    <row r="349" ht="12.75" customHeight="1" spans="10:10">
      <c r="J349" s="55"/>
    </row>
    <row r="350" ht="12.75" customHeight="1" spans="10:10">
      <c r="J350" s="55"/>
    </row>
    <row r="351" ht="12.75" customHeight="1" spans="10:10">
      <c r="J351" s="55"/>
    </row>
    <row r="352" ht="12.75" customHeight="1" spans="10:10">
      <c r="J352" s="55"/>
    </row>
    <row r="353" ht="12.75" customHeight="1" spans="10:10">
      <c r="J353" s="55"/>
    </row>
    <row r="354" ht="12.75" customHeight="1" spans="10:10">
      <c r="J354" s="55"/>
    </row>
    <row r="355" ht="12.75" customHeight="1" spans="10:10">
      <c r="J355" s="55"/>
    </row>
    <row r="356" ht="12.75" customHeight="1" spans="10:10">
      <c r="J356" s="55"/>
    </row>
    <row r="357" ht="12.75" customHeight="1" spans="10:10">
      <c r="J357" s="55"/>
    </row>
    <row r="358" ht="12.75" customHeight="1" spans="10:10">
      <c r="J358" s="55"/>
    </row>
    <row r="359" ht="12.75" customHeight="1" spans="10:10">
      <c r="J359" s="55"/>
    </row>
    <row r="360" ht="12.75" customHeight="1" spans="10:10">
      <c r="J360" s="55"/>
    </row>
    <row r="361" ht="12.75" customHeight="1" spans="10:10">
      <c r="J361" s="55"/>
    </row>
    <row r="362" ht="12.75" customHeight="1" spans="10:10">
      <c r="J362" s="55"/>
    </row>
    <row r="363" ht="12.75" customHeight="1" spans="10:10">
      <c r="J363" s="55"/>
    </row>
    <row r="364" ht="12.75" customHeight="1" spans="10:10">
      <c r="J364" s="55"/>
    </row>
    <row r="365" ht="12.75" customHeight="1" spans="10:10">
      <c r="J365" s="55"/>
    </row>
    <row r="366" ht="12.75" customHeight="1" spans="10:10">
      <c r="J366" s="55"/>
    </row>
    <row r="367" ht="12.75" customHeight="1" spans="10:10">
      <c r="J367" s="55"/>
    </row>
    <row r="368" ht="12.75" customHeight="1" spans="10:10">
      <c r="J368" s="55"/>
    </row>
    <row r="369" ht="12.75" customHeight="1" spans="10:10">
      <c r="J369" s="55"/>
    </row>
    <row r="370" ht="12.75" customHeight="1" spans="10:10">
      <c r="J370" s="55"/>
    </row>
    <row r="371" ht="12.75" customHeight="1" spans="10:10">
      <c r="J371" s="55"/>
    </row>
    <row r="372" ht="12.75" customHeight="1" spans="10:10">
      <c r="J372" s="55"/>
    </row>
    <row r="373" ht="12.75" customHeight="1" spans="10:10">
      <c r="J373" s="55"/>
    </row>
    <row r="374" ht="12.75" customHeight="1" spans="10:10">
      <c r="J374" s="55"/>
    </row>
    <row r="375" ht="12.75" customHeight="1" spans="10:10">
      <c r="J375" s="55"/>
    </row>
    <row r="376" ht="12.75" customHeight="1" spans="10:10">
      <c r="J376" s="55"/>
    </row>
    <row r="377" ht="12.75" customHeight="1" spans="10:10">
      <c r="J377" s="55"/>
    </row>
    <row r="378" ht="12.75" customHeight="1" spans="10:10">
      <c r="J378" s="55"/>
    </row>
    <row r="379" ht="12.75" customHeight="1" spans="10:10">
      <c r="J379" s="55"/>
    </row>
    <row r="380" ht="12.75" customHeight="1" spans="10:10">
      <c r="J380" s="55"/>
    </row>
    <row r="381" ht="12.75" customHeight="1" spans="10:10">
      <c r="J381" s="55"/>
    </row>
    <row r="382" ht="12.75" customHeight="1" spans="10:10">
      <c r="J382" s="55"/>
    </row>
    <row r="383" ht="12.75" customHeight="1" spans="10:10">
      <c r="J383" s="55"/>
    </row>
    <row r="384" ht="12.75" customHeight="1" spans="10:10">
      <c r="J384" s="55"/>
    </row>
    <row r="385" ht="12.75" customHeight="1" spans="10:10">
      <c r="J385" s="55"/>
    </row>
    <row r="386" ht="12.75" customHeight="1" spans="10:10">
      <c r="J386" s="55"/>
    </row>
    <row r="387" ht="12.75" customHeight="1" spans="10:10">
      <c r="J387" s="55"/>
    </row>
    <row r="388" ht="12.75" customHeight="1" spans="10:10">
      <c r="J388" s="55"/>
    </row>
    <row r="389" ht="12.75" customHeight="1" spans="10:10">
      <c r="J389" s="55"/>
    </row>
    <row r="390" ht="12.75" customHeight="1" spans="10:10">
      <c r="J390" s="55"/>
    </row>
    <row r="391" ht="12.75" customHeight="1" spans="10:10">
      <c r="J391" s="55"/>
    </row>
    <row r="392" ht="12.75" customHeight="1" spans="10:10">
      <c r="J392" s="55"/>
    </row>
    <row r="393" ht="12.75" customHeight="1" spans="10:10">
      <c r="J393" s="55"/>
    </row>
    <row r="394" ht="12.75" customHeight="1" spans="10:10">
      <c r="J394" s="55"/>
    </row>
    <row r="395" ht="12.75" customHeight="1" spans="10:10">
      <c r="J395" s="55"/>
    </row>
    <row r="396" ht="12.75" customHeight="1" spans="10:10">
      <c r="J396" s="55"/>
    </row>
    <row r="397" ht="12.75" customHeight="1" spans="10:10">
      <c r="J397" s="55"/>
    </row>
    <row r="398" ht="12.75" customHeight="1" spans="10:10">
      <c r="J398" s="55"/>
    </row>
    <row r="399" ht="12.75" customHeight="1" spans="10:10">
      <c r="J399" s="55"/>
    </row>
    <row r="400" ht="12.75" customHeight="1" spans="10:10">
      <c r="J400" s="55"/>
    </row>
    <row r="401" ht="12.75" customHeight="1" spans="10:10">
      <c r="J401" s="55"/>
    </row>
    <row r="402" ht="12.75" customHeight="1" spans="10:10">
      <c r="J402" s="55"/>
    </row>
    <row r="403" ht="12.75" customHeight="1" spans="10:10">
      <c r="J403" s="55"/>
    </row>
    <row r="404" ht="12.75" customHeight="1" spans="10:10">
      <c r="J404" s="55"/>
    </row>
    <row r="405" ht="12.75" customHeight="1" spans="10:10">
      <c r="J405" s="55"/>
    </row>
    <row r="406" ht="12.75" customHeight="1" spans="10:10">
      <c r="J406" s="55"/>
    </row>
    <row r="407" ht="12.75" customHeight="1" spans="10:10">
      <c r="J407" s="55"/>
    </row>
    <row r="408" ht="12.75" customHeight="1" spans="10:10">
      <c r="J408" s="55"/>
    </row>
    <row r="409" ht="12.75" customHeight="1" spans="10:10">
      <c r="J409" s="55"/>
    </row>
    <row r="410" ht="12.75" customHeight="1" spans="10:10">
      <c r="J410" s="55"/>
    </row>
    <row r="411" ht="12.75" customHeight="1" spans="10:10">
      <c r="J411" s="55"/>
    </row>
    <row r="412" ht="12.75" customHeight="1" spans="10:10">
      <c r="J412" s="55"/>
    </row>
    <row r="413" ht="12.75" customHeight="1" spans="10:10">
      <c r="J413" s="55"/>
    </row>
    <row r="414" ht="12.75" customHeight="1" spans="10:10">
      <c r="J414" s="55"/>
    </row>
    <row r="415" ht="12.75" customHeight="1" spans="10:10">
      <c r="J415" s="55"/>
    </row>
    <row r="416" ht="12.75" customHeight="1" spans="10:10">
      <c r="J416" s="55"/>
    </row>
    <row r="417" ht="12.75" customHeight="1" spans="10:10">
      <c r="J417" s="55"/>
    </row>
    <row r="418" ht="12.75" customHeight="1" spans="10:10">
      <c r="J418" s="55"/>
    </row>
    <row r="419" ht="12.75" customHeight="1" spans="10:10">
      <c r="J419" s="55"/>
    </row>
    <row r="420" ht="12.75" customHeight="1" spans="10:10">
      <c r="J420" s="55"/>
    </row>
    <row r="421" ht="12.75" customHeight="1" spans="10:10">
      <c r="J421" s="55"/>
    </row>
    <row r="422" ht="12.75" customHeight="1" spans="10:10">
      <c r="J422" s="55"/>
    </row>
    <row r="423" ht="12.75" customHeight="1" spans="10:10">
      <c r="J423" s="55"/>
    </row>
    <row r="424" ht="12.75" customHeight="1" spans="10:10">
      <c r="J424" s="55"/>
    </row>
    <row r="425" ht="12.75" customHeight="1" spans="10:10">
      <c r="J425" s="55"/>
    </row>
    <row r="426" ht="12.75" customHeight="1" spans="10:10">
      <c r="J426" s="55"/>
    </row>
    <row r="427" ht="12.75" customHeight="1" spans="10:10">
      <c r="J427" s="55"/>
    </row>
    <row r="428" ht="12.75" customHeight="1" spans="10:10">
      <c r="J428" s="55"/>
    </row>
    <row r="429" ht="12.75" customHeight="1" spans="10:10">
      <c r="J429" s="55"/>
    </row>
    <row r="430" ht="12.75" customHeight="1" spans="10:10">
      <c r="J430" s="55"/>
    </row>
    <row r="431" ht="12.75" customHeight="1" spans="10:10">
      <c r="J431" s="55"/>
    </row>
    <row r="432" ht="12.75" customHeight="1" spans="10:10">
      <c r="J432" s="55"/>
    </row>
    <row r="433" ht="12.75" customHeight="1" spans="10:10">
      <c r="J433" s="55"/>
    </row>
    <row r="434" ht="12.75" customHeight="1" spans="10:10">
      <c r="J434" s="55"/>
    </row>
    <row r="435" ht="12.75" customHeight="1" spans="10:10">
      <c r="J435" s="55"/>
    </row>
    <row r="436" ht="12.75" customHeight="1" spans="10:10">
      <c r="J436" s="55"/>
    </row>
    <row r="437" ht="12.75" customHeight="1" spans="10:10">
      <c r="J437" s="55"/>
    </row>
    <row r="438" ht="12.75" customHeight="1" spans="10:10">
      <c r="J438" s="55"/>
    </row>
    <row r="439" ht="12.75" customHeight="1" spans="10:10">
      <c r="J439" s="55"/>
    </row>
    <row r="440" ht="12.75" customHeight="1" spans="10:10">
      <c r="J440" s="55"/>
    </row>
    <row r="441" ht="12.75" customHeight="1" spans="10:10">
      <c r="J441" s="55"/>
    </row>
    <row r="442" ht="12.75" customHeight="1" spans="10:10">
      <c r="J442" s="55"/>
    </row>
    <row r="443" ht="12.75" customHeight="1" spans="10:10">
      <c r="J443" s="55"/>
    </row>
    <row r="444" ht="12.75" customHeight="1" spans="10:10">
      <c r="J444" s="55"/>
    </row>
    <row r="445" ht="12.75" customHeight="1" spans="10:10">
      <c r="J445" s="55"/>
    </row>
    <row r="446" ht="12.75" customHeight="1" spans="10:10">
      <c r="J446" s="55"/>
    </row>
    <row r="447" ht="12.75" customHeight="1" spans="10:10">
      <c r="J447" s="55"/>
    </row>
    <row r="448" ht="12.75" customHeight="1" spans="10:10">
      <c r="J448" s="55"/>
    </row>
    <row r="449" ht="12.75" customHeight="1" spans="10:10">
      <c r="J449" s="55"/>
    </row>
    <row r="450" ht="12.75" customHeight="1" spans="10:10">
      <c r="J450" s="55"/>
    </row>
    <row r="451" ht="12.75" customHeight="1" spans="10:10">
      <c r="J451" s="55"/>
    </row>
    <row r="452" ht="12.75" customHeight="1" spans="10:10">
      <c r="J452" s="55"/>
    </row>
    <row r="453" ht="12.75" customHeight="1" spans="10:10">
      <c r="J453" s="55"/>
    </row>
    <row r="454" ht="12.75" customHeight="1" spans="10:10">
      <c r="J454" s="55"/>
    </row>
    <row r="455" ht="12.75" customHeight="1" spans="10:10">
      <c r="J455" s="55"/>
    </row>
    <row r="456" ht="12.75" customHeight="1" spans="10:10">
      <c r="J456" s="55"/>
    </row>
    <row r="457" ht="12.75" customHeight="1" spans="10:10">
      <c r="J457" s="55"/>
    </row>
    <row r="458" ht="12.75" customHeight="1" spans="10:10">
      <c r="J458" s="55"/>
    </row>
    <row r="459" ht="12.75" customHeight="1" spans="10:10">
      <c r="J459" s="55"/>
    </row>
    <row r="460" ht="12.75" customHeight="1" spans="10:10">
      <c r="J460" s="55"/>
    </row>
    <row r="461" ht="12.75" customHeight="1" spans="10:10">
      <c r="J461" s="55"/>
    </row>
    <row r="462" ht="12.75" customHeight="1" spans="10:10">
      <c r="J462" s="55"/>
    </row>
    <row r="463" ht="12.75" customHeight="1" spans="10:10">
      <c r="J463" s="55"/>
    </row>
    <row r="464" ht="12.75" customHeight="1" spans="10:10">
      <c r="J464" s="55"/>
    </row>
    <row r="465" ht="12.75" customHeight="1" spans="10:10">
      <c r="J465" s="55"/>
    </row>
    <row r="466" ht="12.75" customHeight="1" spans="10:10">
      <c r="J466" s="55"/>
    </row>
    <row r="467" ht="12.75" customHeight="1" spans="10:10">
      <c r="J467" s="55"/>
    </row>
    <row r="468" ht="12.75" customHeight="1" spans="10:10">
      <c r="J468" s="55"/>
    </row>
    <row r="469" ht="12.75" customHeight="1" spans="10:10">
      <c r="J469" s="55"/>
    </row>
    <row r="470" ht="12.75" customHeight="1" spans="10:10">
      <c r="J470" s="55"/>
    </row>
    <row r="471" ht="12.75" customHeight="1" spans="10:10">
      <c r="J471" s="55"/>
    </row>
    <row r="472" ht="12.75" customHeight="1" spans="10:10">
      <c r="J472" s="55"/>
    </row>
    <row r="473" ht="12.75" customHeight="1" spans="10:10">
      <c r="J473" s="55"/>
    </row>
    <row r="474" ht="12.75" customHeight="1" spans="10:10">
      <c r="J474" s="55"/>
    </row>
    <row r="475" ht="12.75" customHeight="1" spans="10:10">
      <c r="J475" s="55"/>
    </row>
    <row r="476" ht="12.75" customHeight="1" spans="10:10">
      <c r="J476" s="55"/>
    </row>
    <row r="477" ht="12.75" customHeight="1" spans="10:10">
      <c r="J477" s="55"/>
    </row>
    <row r="478" ht="12.75" customHeight="1" spans="10:10">
      <c r="J478" s="55"/>
    </row>
    <row r="479" ht="12.75" customHeight="1" spans="10:10">
      <c r="J479" s="55"/>
    </row>
    <row r="480" ht="12.75" customHeight="1" spans="10:10">
      <c r="J480" s="55"/>
    </row>
    <row r="481" ht="12.75" customHeight="1" spans="10:10">
      <c r="J481" s="55"/>
    </row>
    <row r="482" ht="12.75" customHeight="1" spans="10:10">
      <c r="J482" s="55"/>
    </row>
    <row r="483" ht="12.75" customHeight="1" spans="10:10">
      <c r="J483" s="55"/>
    </row>
    <row r="484" ht="12.75" customHeight="1" spans="10:10">
      <c r="J484" s="55"/>
    </row>
    <row r="485" ht="12.75" customHeight="1" spans="10:10">
      <c r="J485" s="55"/>
    </row>
    <row r="486" ht="12.75" customHeight="1" spans="10:10">
      <c r="J486" s="55"/>
    </row>
    <row r="487" ht="12.75" customHeight="1" spans="10:10">
      <c r="J487" s="55"/>
    </row>
    <row r="488" ht="12.75" customHeight="1" spans="10:10">
      <c r="J488" s="55"/>
    </row>
    <row r="489" ht="12.75" customHeight="1" spans="10:10">
      <c r="J489" s="55"/>
    </row>
    <row r="490" ht="12.75" customHeight="1" spans="10:10">
      <c r="J490" s="55"/>
    </row>
    <row r="491" ht="12.75" customHeight="1" spans="10:10">
      <c r="J491" s="55"/>
    </row>
    <row r="492" ht="12.75" customHeight="1" spans="10:10">
      <c r="J492" s="55"/>
    </row>
    <row r="493" ht="12.75" customHeight="1" spans="10:10">
      <c r="J493" s="55"/>
    </row>
    <row r="494" ht="12.75" customHeight="1" spans="10:10">
      <c r="J494" s="55"/>
    </row>
    <row r="495" ht="12.75" customHeight="1" spans="10:10">
      <c r="J495" s="55"/>
    </row>
    <row r="496" ht="12.75" customHeight="1" spans="10:10">
      <c r="J496" s="55"/>
    </row>
    <row r="497" ht="12.75" customHeight="1" spans="10:10">
      <c r="J497" s="55"/>
    </row>
    <row r="498" ht="12.75" customHeight="1" spans="10:10">
      <c r="J498" s="55"/>
    </row>
    <row r="499" ht="12.75" customHeight="1" spans="10:10">
      <c r="J499" s="55"/>
    </row>
    <row r="500" ht="12.75" customHeight="1" spans="10:10">
      <c r="J500" s="55"/>
    </row>
    <row r="501" ht="12.75" customHeight="1" spans="10:10">
      <c r="J501" s="55"/>
    </row>
    <row r="502" ht="12.75" customHeight="1" spans="10:10">
      <c r="J502" s="55"/>
    </row>
    <row r="503" ht="12.75" customHeight="1" spans="10:10">
      <c r="J503" s="55"/>
    </row>
    <row r="504" ht="12.75" customHeight="1" spans="10:10">
      <c r="J504" s="55"/>
    </row>
    <row r="505" ht="12.75" customHeight="1" spans="10:10">
      <c r="J505" s="55"/>
    </row>
    <row r="506" ht="12.75" customHeight="1" spans="10:10">
      <c r="J506" s="55"/>
    </row>
    <row r="507" ht="12.75" customHeight="1" spans="10:10">
      <c r="J507" s="55"/>
    </row>
    <row r="508" ht="12.75" customHeight="1" spans="10:10">
      <c r="J508" s="55"/>
    </row>
    <row r="509" ht="12.75" customHeight="1" spans="10:10">
      <c r="J509" s="55"/>
    </row>
    <row r="510" ht="12.75" customHeight="1" spans="10:10">
      <c r="J510" s="55"/>
    </row>
    <row r="511" ht="12.75" customHeight="1" spans="10:10">
      <c r="J511" s="55"/>
    </row>
    <row r="512" ht="12.75" customHeight="1" spans="10:10">
      <c r="J512" s="55"/>
    </row>
    <row r="513" ht="12.75" customHeight="1" spans="10:10">
      <c r="J513" s="55"/>
    </row>
    <row r="514" ht="12.75" customHeight="1" spans="10:10">
      <c r="J514" s="55"/>
    </row>
    <row r="515" ht="12.75" customHeight="1" spans="10:10">
      <c r="J515" s="55"/>
    </row>
    <row r="516" ht="12.75" customHeight="1" spans="10:10">
      <c r="J516" s="55"/>
    </row>
    <row r="517" ht="12.75" customHeight="1" spans="10:10">
      <c r="J517" s="55"/>
    </row>
    <row r="518" ht="12.75" customHeight="1" spans="10:10">
      <c r="J518" s="55"/>
    </row>
    <row r="519" ht="12.75" customHeight="1" spans="10:10">
      <c r="J519" s="55"/>
    </row>
    <row r="520" ht="12.75" customHeight="1" spans="10:10">
      <c r="J520" s="55"/>
    </row>
    <row r="521" ht="12.75" customHeight="1" spans="10:10">
      <c r="J521" s="55"/>
    </row>
    <row r="522" ht="12.75" customHeight="1" spans="10:10">
      <c r="J522" s="55"/>
    </row>
    <row r="523" ht="12.75" customHeight="1" spans="10:10">
      <c r="J523" s="55"/>
    </row>
    <row r="524" ht="12.75" customHeight="1" spans="10:10">
      <c r="J524" s="55"/>
    </row>
    <row r="525" ht="12.75" customHeight="1" spans="10:10">
      <c r="J525" s="55"/>
    </row>
    <row r="526" ht="12.75" customHeight="1" spans="10:10">
      <c r="J526" s="55"/>
    </row>
    <row r="527" ht="12.75" customHeight="1" spans="10:10">
      <c r="J527" s="55"/>
    </row>
    <row r="528" ht="12.75" customHeight="1" spans="10:10">
      <c r="J528" s="55"/>
    </row>
    <row r="529" ht="12.75" customHeight="1" spans="10:10">
      <c r="J529" s="55"/>
    </row>
    <row r="530" ht="12.75" customHeight="1" spans="10:10">
      <c r="J530" s="55"/>
    </row>
    <row r="531" ht="12.75" customHeight="1" spans="10:10">
      <c r="J531" s="55"/>
    </row>
    <row r="532" ht="12.75" customHeight="1" spans="10:10">
      <c r="J532" s="55"/>
    </row>
    <row r="533" ht="12.75" customHeight="1" spans="10:10">
      <c r="J533" s="55"/>
    </row>
    <row r="534" ht="12.75" customHeight="1" spans="10:10">
      <c r="J534" s="55"/>
    </row>
    <row r="535" ht="12.75" customHeight="1" spans="10:10">
      <c r="J535" s="55"/>
    </row>
    <row r="536" ht="12.75" customHeight="1" spans="10:10">
      <c r="J536" s="55"/>
    </row>
    <row r="537" ht="12.75" customHeight="1" spans="10:10">
      <c r="J537" s="55"/>
    </row>
    <row r="538" ht="12.75" customHeight="1" spans="10:10">
      <c r="J538" s="55"/>
    </row>
    <row r="539" ht="12.75" customHeight="1" spans="10:10">
      <c r="J539" s="55"/>
    </row>
    <row r="540" ht="12.75" customHeight="1" spans="10:10">
      <c r="J540" s="55"/>
    </row>
    <row r="541" ht="12.75" customHeight="1" spans="10:10">
      <c r="J541" s="55"/>
    </row>
    <row r="542" ht="12.75" customHeight="1" spans="10:10">
      <c r="J542" s="55"/>
    </row>
    <row r="543" ht="12.75" customHeight="1" spans="10:10">
      <c r="J543" s="55"/>
    </row>
    <row r="544" ht="12.75" customHeight="1" spans="10:10">
      <c r="J544" s="55"/>
    </row>
    <row r="545" ht="12.75" customHeight="1" spans="10:10">
      <c r="J545" s="55"/>
    </row>
    <row r="546" ht="12.75" customHeight="1" spans="10:10">
      <c r="J546" s="55"/>
    </row>
    <row r="547" ht="12.75" customHeight="1" spans="10:10">
      <c r="J547" s="55"/>
    </row>
    <row r="548" ht="12.75" customHeight="1" spans="10:10">
      <c r="J548" s="55"/>
    </row>
    <row r="549" ht="12.75" customHeight="1" spans="10:10">
      <c r="J549" s="55"/>
    </row>
    <row r="550" ht="12.75" customHeight="1" spans="10:10">
      <c r="J550" s="55"/>
    </row>
    <row r="551" ht="12.75" customHeight="1" spans="10:10">
      <c r="J551" s="55"/>
    </row>
    <row r="552" ht="12.75" customHeight="1" spans="10:10">
      <c r="J552" s="55"/>
    </row>
    <row r="553" ht="12.75" customHeight="1" spans="10:10">
      <c r="J553" s="55"/>
    </row>
    <row r="554" ht="12.75" customHeight="1" spans="10:10">
      <c r="J554" s="55"/>
    </row>
    <row r="555" ht="12.75" customHeight="1" spans="10:10">
      <c r="J555" s="55"/>
    </row>
    <row r="556" ht="12.75" customHeight="1" spans="10:10">
      <c r="J556" s="55"/>
    </row>
    <row r="557" ht="12.75" customHeight="1" spans="10:10">
      <c r="J557" s="55"/>
    </row>
    <row r="558" ht="12.75" customHeight="1" spans="10:10">
      <c r="J558" s="55"/>
    </row>
    <row r="559" ht="12.75" customHeight="1" spans="10:10">
      <c r="J559" s="55"/>
    </row>
    <row r="560" ht="12.75" customHeight="1" spans="10:10">
      <c r="J560" s="55"/>
    </row>
    <row r="561" ht="12.75" customHeight="1" spans="10:10">
      <c r="J561" s="55"/>
    </row>
    <row r="562" ht="12.75" customHeight="1" spans="10:10">
      <c r="J562" s="55"/>
    </row>
    <row r="563" ht="12.75" customHeight="1" spans="10:10">
      <c r="J563" s="55"/>
    </row>
    <row r="564" ht="12.75" customHeight="1" spans="10:10">
      <c r="J564" s="55"/>
    </row>
    <row r="565" ht="12.75" customHeight="1" spans="10:10">
      <c r="J565" s="55"/>
    </row>
    <row r="566" ht="12.75" customHeight="1" spans="10:10">
      <c r="J566" s="55"/>
    </row>
    <row r="567" ht="12.75" customHeight="1" spans="10:10">
      <c r="J567" s="55"/>
    </row>
    <row r="568" ht="12.75" customHeight="1" spans="10:10">
      <c r="J568" s="55"/>
    </row>
    <row r="569" ht="12.75" customHeight="1" spans="10:10">
      <c r="J569" s="55"/>
    </row>
    <row r="570" ht="12.75" customHeight="1" spans="10:10">
      <c r="J570" s="55"/>
    </row>
    <row r="571" ht="12.75" customHeight="1" spans="10:10">
      <c r="J571" s="55"/>
    </row>
    <row r="572" ht="12.75" customHeight="1" spans="10:10">
      <c r="J572" s="55"/>
    </row>
    <row r="573" ht="12.75" customHeight="1" spans="10:10">
      <c r="J573" s="55"/>
    </row>
    <row r="574" ht="12.75" customHeight="1" spans="10:10">
      <c r="J574" s="55"/>
    </row>
    <row r="575" ht="12.75" customHeight="1" spans="10:10">
      <c r="J575" s="55"/>
    </row>
    <row r="576" ht="12.75" customHeight="1" spans="10:10">
      <c r="J576" s="55"/>
    </row>
    <row r="577" ht="12.75" customHeight="1" spans="10:10">
      <c r="J577" s="55"/>
    </row>
    <row r="578" ht="12.75" customHeight="1" spans="10:10">
      <c r="J578" s="55"/>
    </row>
    <row r="579" ht="12.75" customHeight="1" spans="10:10">
      <c r="J579" s="55"/>
    </row>
    <row r="580" ht="12.75" customHeight="1" spans="10:10">
      <c r="J580" s="55"/>
    </row>
    <row r="581" ht="12.75" customHeight="1" spans="10:10">
      <c r="J581" s="55"/>
    </row>
    <row r="582" ht="12.75" customHeight="1" spans="10:10">
      <c r="J582" s="55"/>
    </row>
    <row r="583" ht="12.75" customHeight="1" spans="10:10">
      <c r="J583" s="55"/>
    </row>
    <row r="584" ht="12.75" customHeight="1" spans="10:10">
      <c r="J584" s="55"/>
    </row>
    <row r="585" ht="12.75" customHeight="1" spans="10:10">
      <c r="J585" s="55"/>
    </row>
    <row r="586" ht="12.75" customHeight="1" spans="10:10">
      <c r="J586" s="55"/>
    </row>
    <row r="587" ht="12.75" customHeight="1" spans="10:10">
      <c r="J587" s="55"/>
    </row>
    <row r="588" ht="12.75" customHeight="1" spans="10:10">
      <c r="J588" s="55"/>
    </row>
    <row r="589" ht="12.75" customHeight="1" spans="10:10">
      <c r="J589" s="55"/>
    </row>
    <row r="590" ht="12.75" customHeight="1" spans="10:10">
      <c r="J590" s="55"/>
    </row>
    <row r="591" ht="12.75" customHeight="1" spans="10:10">
      <c r="J591" s="55"/>
    </row>
    <row r="592" ht="12.75" customHeight="1" spans="10:10">
      <c r="J592" s="55"/>
    </row>
    <row r="593" ht="12.75" customHeight="1" spans="10:10">
      <c r="J593" s="55"/>
    </row>
    <row r="594" ht="12.75" customHeight="1" spans="10:10">
      <c r="J594" s="55"/>
    </row>
    <row r="595" ht="12.75" customHeight="1" spans="10:10">
      <c r="J595" s="55"/>
    </row>
    <row r="596" ht="12.75" customHeight="1" spans="10:10">
      <c r="J596" s="55"/>
    </row>
    <row r="597" ht="12.75" customHeight="1" spans="10:10">
      <c r="J597" s="55"/>
    </row>
    <row r="598" ht="12.75" customHeight="1" spans="10:10">
      <c r="J598" s="55"/>
    </row>
    <row r="599" ht="12.75" customHeight="1" spans="10:10">
      <c r="J599" s="55"/>
    </row>
    <row r="600" ht="12.75" customHeight="1" spans="10:10">
      <c r="J600" s="55"/>
    </row>
    <row r="601" ht="12.75" customHeight="1" spans="10:10">
      <c r="J601" s="55"/>
    </row>
    <row r="602" ht="12.75" customHeight="1" spans="10:10">
      <c r="J602" s="55"/>
    </row>
    <row r="603" ht="12.75" customHeight="1" spans="10:10">
      <c r="J603" s="55"/>
    </row>
    <row r="604" ht="12.75" customHeight="1" spans="10:10">
      <c r="J604" s="55"/>
    </row>
    <row r="605" ht="12.75" customHeight="1" spans="10:10">
      <c r="J605" s="55"/>
    </row>
    <row r="606" ht="12.75" customHeight="1" spans="10:10">
      <c r="J606" s="55"/>
    </row>
    <row r="607" ht="12.75" customHeight="1" spans="10:10">
      <c r="J607" s="55"/>
    </row>
    <row r="608" ht="12.75" customHeight="1" spans="10:10">
      <c r="J608" s="55"/>
    </row>
    <row r="609" ht="12.75" customHeight="1" spans="10:10">
      <c r="J609" s="55"/>
    </row>
    <row r="610" ht="12.75" customHeight="1" spans="10:10">
      <c r="J610" s="55"/>
    </row>
    <row r="611" ht="12.75" customHeight="1" spans="10:10">
      <c r="J611" s="55"/>
    </row>
    <row r="612" ht="12.75" customHeight="1" spans="10:10">
      <c r="J612" s="55"/>
    </row>
    <row r="613" ht="12.75" customHeight="1" spans="10:10">
      <c r="J613" s="55"/>
    </row>
    <row r="614" ht="12.75" customHeight="1" spans="10:10">
      <c r="J614" s="55"/>
    </row>
    <row r="615" ht="12.75" customHeight="1" spans="10:10">
      <c r="J615" s="55"/>
    </row>
    <row r="616" ht="12.75" customHeight="1" spans="10:10">
      <c r="J616" s="55"/>
    </row>
    <row r="617" ht="12.75" customHeight="1" spans="10:10">
      <c r="J617" s="55"/>
    </row>
    <row r="618" ht="12.75" customHeight="1" spans="10:10">
      <c r="J618" s="55"/>
    </row>
    <row r="619" ht="12.75" customHeight="1" spans="10:10">
      <c r="J619" s="55"/>
    </row>
    <row r="620" ht="12.75" customHeight="1" spans="10:10">
      <c r="J620" s="55"/>
    </row>
    <row r="621" ht="12.75" customHeight="1" spans="10:10">
      <c r="J621" s="55"/>
    </row>
    <row r="622" ht="12.75" customHeight="1" spans="10:10">
      <c r="J622" s="55"/>
    </row>
    <row r="623" ht="12.75" customHeight="1" spans="10:10">
      <c r="J623" s="55"/>
    </row>
    <row r="624" ht="12.75" customHeight="1" spans="10:10">
      <c r="J624" s="55"/>
    </row>
    <row r="625" ht="12.75" customHeight="1" spans="10:10">
      <c r="J625" s="55"/>
    </row>
    <row r="626" ht="12.75" customHeight="1" spans="10:10">
      <c r="J626" s="55"/>
    </row>
    <row r="627" ht="12.75" customHeight="1" spans="10:10">
      <c r="J627" s="55"/>
    </row>
    <row r="628" ht="12.75" customHeight="1" spans="10:10">
      <c r="J628" s="55"/>
    </row>
    <row r="629" ht="12.75" customHeight="1" spans="10:10">
      <c r="J629" s="55"/>
    </row>
    <row r="630" ht="12.75" customHeight="1" spans="10:10">
      <c r="J630" s="55"/>
    </row>
    <row r="631" ht="12.75" customHeight="1" spans="10:10">
      <c r="J631" s="55"/>
    </row>
    <row r="632" ht="12.75" customHeight="1" spans="10:10">
      <c r="J632" s="55"/>
    </row>
    <row r="633" ht="12.75" customHeight="1" spans="10:10">
      <c r="J633" s="55"/>
    </row>
    <row r="634" ht="12.75" customHeight="1" spans="10:10">
      <c r="J634" s="55"/>
    </row>
    <row r="635" ht="12.75" customHeight="1" spans="10:10">
      <c r="J635" s="55"/>
    </row>
    <row r="636" ht="12.75" customHeight="1" spans="10:10">
      <c r="J636" s="55"/>
    </row>
    <row r="637" ht="12.75" customHeight="1" spans="10:10">
      <c r="J637" s="55"/>
    </row>
    <row r="638" ht="12.75" customHeight="1" spans="10:10">
      <c r="J638" s="55"/>
    </row>
    <row r="639" ht="12.75" customHeight="1" spans="10:10">
      <c r="J639" s="55"/>
    </row>
    <row r="640" ht="12.75" customHeight="1" spans="10:10">
      <c r="J640" s="55"/>
    </row>
    <row r="641" ht="12.75" customHeight="1" spans="10:10">
      <c r="J641" s="55"/>
    </row>
    <row r="642" ht="12.75" customHeight="1" spans="10:10">
      <c r="J642" s="55"/>
    </row>
    <row r="643" ht="12.75" customHeight="1" spans="10:10">
      <c r="J643" s="55"/>
    </row>
    <row r="644" ht="12.75" customHeight="1" spans="10:10">
      <c r="J644" s="55"/>
    </row>
    <row r="645" ht="12.75" customHeight="1" spans="10:10">
      <c r="J645" s="55"/>
    </row>
    <row r="646" ht="12.75" customHeight="1" spans="10:10">
      <c r="J646" s="55"/>
    </row>
    <row r="647" ht="12.75" customHeight="1" spans="10:10">
      <c r="J647" s="55"/>
    </row>
    <row r="648" ht="12.75" customHeight="1" spans="10:10">
      <c r="J648" s="55"/>
    </row>
    <row r="649" ht="12.75" customHeight="1" spans="10:10">
      <c r="J649" s="55"/>
    </row>
    <row r="650" ht="12.75" customHeight="1" spans="10:10">
      <c r="J650" s="55"/>
    </row>
    <row r="651" ht="12.75" customHeight="1" spans="10:10">
      <c r="J651" s="55"/>
    </row>
    <row r="652" ht="12.75" customHeight="1" spans="10:10">
      <c r="J652" s="55"/>
    </row>
    <row r="653" ht="12.75" customHeight="1" spans="10:10">
      <c r="J653" s="55"/>
    </row>
    <row r="654" ht="12.75" customHeight="1" spans="10:10">
      <c r="J654" s="55"/>
    </row>
    <row r="655" ht="12.75" customHeight="1" spans="10:10">
      <c r="J655" s="55"/>
    </row>
    <row r="656" ht="12.75" customHeight="1" spans="10:10">
      <c r="J656" s="55"/>
    </row>
    <row r="657" ht="12.75" customHeight="1" spans="10:10">
      <c r="J657" s="55"/>
    </row>
    <row r="658" ht="12.75" customHeight="1" spans="10:10">
      <c r="J658" s="55"/>
    </row>
    <row r="659" ht="12.75" customHeight="1" spans="10:10">
      <c r="J659" s="55"/>
    </row>
    <row r="660" ht="12.75" customHeight="1" spans="10:10">
      <c r="J660" s="55"/>
    </row>
    <row r="661" ht="12.75" customHeight="1" spans="10:10">
      <c r="J661" s="55"/>
    </row>
    <row r="662" ht="12.75" customHeight="1" spans="10:10">
      <c r="J662" s="55"/>
    </row>
    <row r="663" ht="12.75" customHeight="1" spans="10:10">
      <c r="J663" s="55"/>
    </row>
    <row r="664" ht="12.75" customHeight="1" spans="10:10">
      <c r="J664" s="55"/>
    </row>
    <row r="665" ht="12.75" customHeight="1" spans="10:10">
      <c r="J665" s="55"/>
    </row>
    <row r="666" ht="12.75" customHeight="1" spans="10:10">
      <c r="J666" s="55"/>
    </row>
    <row r="667" ht="12.75" customHeight="1" spans="10:10">
      <c r="J667" s="55"/>
    </row>
    <row r="668" ht="12.75" customHeight="1" spans="10:10">
      <c r="J668" s="55"/>
    </row>
    <row r="669" ht="12.75" customHeight="1" spans="10:10">
      <c r="J669" s="55"/>
    </row>
    <row r="670" ht="12.75" customHeight="1" spans="10:10">
      <c r="J670" s="55"/>
    </row>
    <row r="671" ht="12.75" customHeight="1" spans="10:10">
      <c r="J671" s="55"/>
    </row>
    <row r="672" ht="12.75" customHeight="1" spans="10:10">
      <c r="J672" s="55"/>
    </row>
    <row r="673" ht="12.75" customHeight="1" spans="10:10">
      <c r="J673" s="55"/>
    </row>
    <row r="674" ht="12.75" customHeight="1" spans="10:10">
      <c r="J674" s="55"/>
    </row>
    <row r="675" ht="12.75" customHeight="1" spans="10:10">
      <c r="J675" s="55"/>
    </row>
    <row r="676" ht="12.75" customHeight="1" spans="10:10">
      <c r="J676" s="55"/>
    </row>
    <row r="677" ht="12.75" customHeight="1" spans="10:10">
      <c r="J677" s="55"/>
    </row>
    <row r="678" ht="12.75" customHeight="1" spans="10:10">
      <c r="J678" s="55"/>
    </row>
    <row r="679" ht="12.75" customHeight="1" spans="10:10">
      <c r="J679" s="55"/>
    </row>
    <row r="680" ht="12.75" customHeight="1" spans="10:10">
      <c r="J680" s="55"/>
    </row>
    <row r="681" ht="12.75" customHeight="1" spans="10:10">
      <c r="J681" s="55"/>
    </row>
    <row r="682" ht="12.75" customHeight="1" spans="10:10">
      <c r="J682" s="55"/>
    </row>
    <row r="683" ht="12.75" customHeight="1" spans="10:10">
      <c r="J683" s="55"/>
    </row>
    <row r="684" ht="12.75" customHeight="1" spans="10:10">
      <c r="J684" s="55"/>
    </row>
    <row r="685" ht="12.75" customHeight="1" spans="10:10">
      <c r="J685" s="55"/>
    </row>
    <row r="686" ht="12.75" customHeight="1" spans="10:10">
      <c r="J686" s="55"/>
    </row>
    <row r="687" ht="12.75" customHeight="1" spans="10:10">
      <c r="J687" s="55"/>
    </row>
    <row r="688" ht="12.75" customHeight="1" spans="10:10">
      <c r="J688" s="55"/>
    </row>
    <row r="689" ht="12.75" customHeight="1" spans="10:10">
      <c r="J689" s="55"/>
    </row>
    <row r="690" ht="12.75" customHeight="1" spans="10:10">
      <c r="J690" s="55"/>
    </row>
    <row r="691" ht="12.75" customHeight="1" spans="10:10">
      <c r="J691" s="55"/>
    </row>
    <row r="692" ht="12.75" customHeight="1" spans="10:10">
      <c r="J692" s="55"/>
    </row>
    <row r="693" ht="12.75" customHeight="1" spans="10:10">
      <c r="J693" s="55"/>
    </row>
    <row r="694" ht="12.75" customHeight="1" spans="10:10">
      <c r="J694" s="55"/>
    </row>
    <row r="695" ht="12.75" customHeight="1" spans="10:10">
      <c r="J695" s="55"/>
    </row>
    <row r="696" ht="12.75" customHeight="1" spans="10:10">
      <c r="J696" s="55"/>
    </row>
    <row r="697" ht="12.75" customHeight="1" spans="10:10">
      <c r="J697" s="55"/>
    </row>
    <row r="698" ht="12.75" customHeight="1" spans="10:10">
      <c r="J698" s="55"/>
    </row>
    <row r="699" ht="12.75" customHeight="1" spans="10:10">
      <c r="J699" s="55"/>
    </row>
    <row r="700" ht="12.75" customHeight="1" spans="10:10">
      <c r="J700" s="55"/>
    </row>
    <row r="701" ht="12.75" customHeight="1" spans="10:10">
      <c r="J701" s="55"/>
    </row>
    <row r="702" ht="12.75" customHeight="1" spans="10:10">
      <c r="J702" s="55"/>
    </row>
    <row r="703" ht="12.75" customHeight="1" spans="10:10">
      <c r="J703" s="55"/>
    </row>
    <row r="704" ht="12.75" customHeight="1" spans="10:10">
      <c r="J704" s="55"/>
    </row>
    <row r="705" ht="12.75" customHeight="1" spans="10:10">
      <c r="J705" s="55"/>
    </row>
    <row r="706" ht="12.75" customHeight="1" spans="10:10">
      <c r="J706" s="55"/>
    </row>
    <row r="707" ht="12.75" customHeight="1" spans="10:10">
      <c r="J707" s="55"/>
    </row>
    <row r="708" ht="12.75" customHeight="1" spans="10:10">
      <c r="J708" s="55"/>
    </row>
    <row r="709" ht="12.75" customHeight="1" spans="10:10">
      <c r="J709" s="55"/>
    </row>
    <row r="710" ht="12.75" customHeight="1" spans="10:10">
      <c r="J710" s="55"/>
    </row>
    <row r="711" ht="12.75" customHeight="1" spans="10:10">
      <c r="J711" s="55"/>
    </row>
    <row r="712" ht="12.75" customHeight="1" spans="10:10">
      <c r="J712" s="55"/>
    </row>
    <row r="713" ht="12.75" customHeight="1" spans="10:10">
      <c r="J713" s="55"/>
    </row>
    <row r="714" ht="12.75" customHeight="1" spans="10:10">
      <c r="J714" s="55"/>
    </row>
    <row r="715" ht="12.75" customHeight="1" spans="10:10">
      <c r="J715" s="55"/>
    </row>
    <row r="716" ht="12.75" customHeight="1" spans="10:10">
      <c r="J716" s="55"/>
    </row>
    <row r="717" ht="12.75" customHeight="1" spans="10:10">
      <c r="J717" s="55"/>
    </row>
    <row r="718" ht="12.75" customHeight="1" spans="10:10">
      <c r="J718" s="55"/>
    </row>
    <row r="719" ht="12.75" customHeight="1" spans="10:10">
      <c r="J719" s="55"/>
    </row>
    <row r="720" ht="12.75" customHeight="1" spans="10:10">
      <c r="J720" s="55"/>
    </row>
    <row r="721" ht="12.75" customHeight="1" spans="10:10">
      <c r="J721" s="55"/>
    </row>
    <row r="722" ht="12.75" customHeight="1" spans="10:10">
      <c r="J722" s="55"/>
    </row>
    <row r="723" ht="12.75" customHeight="1" spans="10:10">
      <c r="J723" s="55"/>
    </row>
    <row r="724" ht="12.75" customHeight="1" spans="10:10">
      <c r="J724" s="55"/>
    </row>
    <row r="725" ht="12.75" customHeight="1" spans="10:10">
      <c r="J725" s="55"/>
    </row>
    <row r="726" ht="12.75" customHeight="1" spans="10:10">
      <c r="J726" s="55"/>
    </row>
    <row r="727" ht="12.75" customHeight="1" spans="10:10">
      <c r="J727" s="55"/>
    </row>
    <row r="728" ht="12.75" customHeight="1" spans="10:10">
      <c r="J728" s="55"/>
    </row>
    <row r="729" ht="12.75" customHeight="1" spans="10:10">
      <c r="J729" s="55"/>
    </row>
    <row r="730" ht="12.75" customHeight="1" spans="10:10">
      <c r="J730" s="55"/>
    </row>
    <row r="731" ht="12.75" customHeight="1" spans="10:10">
      <c r="J731" s="55"/>
    </row>
    <row r="732" ht="12.75" customHeight="1" spans="10:10">
      <c r="J732" s="55"/>
    </row>
    <row r="733" ht="12.75" customHeight="1" spans="10:10">
      <c r="J733" s="55"/>
    </row>
    <row r="734" ht="12.75" customHeight="1" spans="10:10">
      <c r="J734" s="55"/>
    </row>
    <row r="735" ht="12.75" customHeight="1" spans="10:10">
      <c r="J735" s="55"/>
    </row>
    <row r="736" ht="12.75" customHeight="1" spans="10:10">
      <c r="J736" s="55"/>
    </row>
    <row r="737" ht="12.75" customHeight="1" spans="10:10">
      <c r="J737" s="55"/>
    </row>
    <row r="738" ht="12.75" customHeight="1" spans="10:10">
      <c r="J738" s="55"/>
    </row>
    <row r="739" ht="12.75" customHeight="1" spans="10:10">
      <c r="J739" s="55"/>
    </row>
    <row r="740" ht="12.75" customHeight="1" spans="10:10">
      <c r="J740" s="55"/>
    </row>
    <row r="741" ht="12.75" customHeight="1" spans="10:10">
      <c r="J741" s="55"/>
    </row>
    <row r="742" ht="12.75" customHeight="1" spans="10:10">
      <c r="J742" s="55"/>
    </row>
    <row r="743" ht="12.75" customHeight="1" spans="10:10">
      <c r="J743" s="55"/>
    </row>
    <row r="744" ht="12.75" customHeight="1" spans="10:10">
      <c r="J744" s="55"/>
    </row>
    <row r="745" ht="12.75" customHeight="1" spans="10:10">
      <c r="J745" s="55"/>
    </row>
    <row r="746" ht="12.75" customHeight="1" spans="10:10">
      <c r="J746" s="55"/>
    </row>
    <row r="747" ht="12.75" customHeight="1" spans="10:10">
      <c r="J747" s="55"/>
    </row>
    <row r="748" ht="12.75" customHeight="1" spans="10:10">
      <c r="J748" s="55"/>
    </row>
    <row r="749" ht="12.75" customHeight="1" spans="10:10">
      <c r="J749" s="55"/>
    </row>
    <row r="750" ht="12.75" customHeight="1" spans="10:10">
      <c r="J750" s="55"/>
    </row>
    <row r="751" ht="12.75" customHeight="1" spans="10:10">
      <c r="J751" s="55"/>
    </row>
    <row r="752" ht="12.75" customHeight="1" spans="10:10">
      <c r="J752" s="55"/>
    </row>
    <row r="753" ht="12.75" customHeight="1" spans="10:10">
      <c r="J753" s="55"/>
    </row>
    <row r="754" ht="12.75" customHeight="1" spans="10:10">
      <c r="J754" s="55"/>
    </row>
    <row r="755" ht="12.75" customHeight="1" spans="10:10">
      <c r="J755" s="55"/>
    </row>
    <row r="756" ht="12.75" customHeight="1" spans="10:10">
      <c r="J756" s="55"/>
    </row>
    <row r="757" ht="12.75" customHeight="1" spans="10:10">
      <c r="J757" s="55"/>
    </row>
    <row r="758" ht="12.75" customHeight="1" spans="10:10">
      <c r="J758" s="55"/>
    </row>
    <row r="759" ht="12.75" customHeight="1" spans="10:10">
      <c r="J759" s="55"/>
    </row>
    <row r="760" ht="12.75" customHeight="1" spans="10:10">
      <c r="J760" s="55"/>
    </row>
    <row r="761" ht="12.75" customHeight="1" spans="10:10">
      <c r="J761" s="55"/>
    </row>
    <row r="762" ht="12.75" customHeight="1" spans="10:10">
      <c r="J762" s="55"/>
    </row>
    <row r="763" ht="12.75" customHeight="1" spans="10:10">
      <c r="J763" s="55"/>
    </row>
    <row r="764" ht="12.75" customHeight="1" spans="10:10">
      <c r="J764" s="55"/>
    </row>
    <row r="765" ht="12.75" customHeight="1" spans="10:10">
      <c r="J765" s="55"/>
    </row>
    <row r="766" ht="12.75" customHeight="1" spans="10:10">
      <c r="J766" s="55"/>
    </row>
    <row r="767" ht="12.75" customHeight="1" spans="10:10">
      <c r="J767" s="55"/>
    </row>
    <row r="768" ht="12.75" customHeight="1" spans="10:10">
      <c r="J768" s="55"/>
    </row>
    <row r="769" ht="12.75" customHeight="1" spans="10:10">
      <c r="J769" s="55"/>
    </row>
    <row r="770" ht="12.75" customHeight="1" spans="10:10">
      <c r="J770" s="55"/>
    </row>
    <row r="771" ht="12.75" customHeight="1" spans="10:10">
      <c r="J771" s="55"/>
    </row>
    <row r="772" ht="12.75" customHeight="1" spans="10:10">
      <c r="J772" s="55"/>
    </row>
    <row r="773" ht="12.75" customHeight="1" spans="10:10">
      <c r="J773" s="55"/>
    </row>
    <row r="774" ht="12.75" customHeight="1" spans="10:10">
      <c r="J774" s="55"/>
    </row>
    <row r="775" ht="12.75" customHeight="1" spans="10:10">
      <c r="J775" s="55"/>
    </row>
    <row r="776" ht="12.75" customHeight="1" spans="10:10">
      <c r="J776" s="55"/>
    </row>
    <row r="777" ht="12.75" customHeight="1" spans="10:10">
      <c r="J777" s="55"/>
    </row>
    <row r="778" ht="12.75" customHeight="1" spans="10:10">
      <c r="J778" s="55"/>
    </row>
    <row r="779" ht="12.75" customHeight="1" spans="10:10">
      <c r="J779" s="55"/>
    </row>
    <row r="780" ht="12.75" customHeight="1" spans="10:10">
      <c r="J780" s="55"/>
    </row>
    <row r="781" ht="12.75" customHeight="1" spans="10:10">
      <c r="J781" s="55"/>
    </row>
    <row r="782" ht="12.75" customHeight="1" spans="10:10">
      <c r="J782" s="55"/>
    </row>
    <row r="783" ht="12.75" customHeight="1" spans="10:10">
      <c r="J783" s="55"/>
    </row>
    <row r="784" ht="12.75" customHeight="1" spans="10:10">
      <c r="J784" s="55"/>
    </row>
    <row r="785" ht="12.75" customHeight="1" spans="10:10">
      <c r="J785" s="55"/>
    </row>
    <row r="786" ht="12.75" customHeight="1" spans="10:10">
      <c r="J786" s="55"/>
    </row>
    <row r="787" ht="12.75" customHeight="1" spans="10:10">
      <c r="J787" s="55"/>
    </row>
    <row r="788" ht="12.75" customHeight="1" spans="10:10">
      <c r="J788" s="55"/>
    </row>
    <row r="789" ht="12.75" customHeight="1" spans="10:10">
      <c r="J789" s="55"/>
    </row>
    <row r="790" ht="12.75" customHeight="1" spans="10:10">
      <c r="J790" s="55"/>
    </row>
    <row r="791" ht="12.75" customHeight="1" spans="10:10">
      <c r="J791" s="55"/>
    </row>
    <row r="792" ht="12.75" customHeight="1" spans="10:10">
      <c r="J792" s="55"/>
    </row>
    <row r="793" ht="12.75" customHeight="1" spans="10:10">
      <c r="J793" s="55"/>
    </row>
    <row r="794" ht="12.75" customHeight="1" spans="10:10">
      <c r="J794" s="55"/>
    </row>
    <row r="795" ht="12.75" customHeight="1" spans="10:10">
      <c r="J795" s="55"/>
    </row>
    <row r="796" ht="12.75" customHeight="1" spans="10:10">
      <c r="J796" s="55"/>
    </row>
    <row r="797" ht="12.75" customHeight="1" spans="10:10">
      <c r="J797" s="55"/>
    </row>
    <row r="798" ht="12.75" customHeight="1" spans="10:10">
      <c r="J798" s="55"/>
    </row>
    <row r="799" ht="12.75" customHeight="1" spans="10:10">
      <c r="J799" s="55"/>
    </row>
    <row r="800" ht="12.75" customHeight="1" spans="10:10">
      <c r="J800" s="55"/>
    </row>
    <row r="801" ht="12.75" customHeight="1" spans="10:10">
      <c r="J801" s="55"/>
    </row>
    <row r="802" ht="12.75" customHeight="1" spans="10:10">
      <c r="J802" s="55"/>
    </row>
    <row r="803" ht="12.75" customHeight="1" spans="10:10">
      <c r="J803" s="55"/>
    </row>
    <row r="804" ht="12.75" customHeight="1" spans="10:10">
      <c r="J804" s="55"/>
    </row>
    <row r="805" ht="12.75" customHeight="1" spans="10:10">
      <c r="J805" s="55"/>
    </row>
    <row r="806" ht="12.75" customHeight="1" spans="10:10">
      <c r="J806" s="55"/>
    </row>
    <row r="807" ht="12.75" customHeight="1" spans="10:10">
      <c r="J807" s="55"/>
    </row>
    <row r="808" ht="12.75" customHeight="1" spans="10:10">
      <c r="J808" s="55"/>
    </row>
    <row r="809" ht="12.75" customHeight="1" spans="10:10">
      <c r="J809" s="55"/>
    </row>
    <row r="810" ht="12.75" customHeight="1" spans="10:10">
      <c r="J810" s="55"/>
    </row>
    <row r="811" ht="12.75" customHeight="1" spans="10:10">
      <c r="J811" s="55"/>
    </row>
    <row r="812" ht="12.75" customHeight="1" spans="10:10">
      <c r="J812" s="55"/>
    </row>
    <row r="813" ht="12.75" customHeight="1" spans="10:10">
      <c r="J813" s="55"/>
    </row>
    <row r="814" ht="12.75" customHeight="1" spans="10:10">
      <c r="J814" s="55"/>
    </row>
    <row r="815" ht="12.75" customHeight="1" spans="10:10">
      <c r="J815" s="55"/>
    </row>
    <row r="816" ht="12.75" customHeight="1" spans="10:10">
      <c r="J816" s="55"/>
    </row>
    <row r="817" ht="12.75" customHeight="1" spans="10:10">
      <c r="J817" s="55"/>
    </row>
    <row r="818" ht="12.75" customHeight="1" spans="10:10">
      <c r="J818" s="55"/>
    </row>
    <row r="819" ht="12.75" customHeight="1" spans="10:10">
      <c r="J819" s="55"/>
    </row>
    <row r="820" ht="12.75" customHeight="1" spans="10:10">
      <c r="J820" s="55"/>
    </row>
    <row r="821" ht="12.75" customHeight="1" spans="10:10">
      <c r="J821" s="55"/>
    </row>
    <row r="822" ht="12.75" customHeight="1" spans="10:10">
      <c r="J822" s="55"/>
    </row>
    <row r="823" ht="12.75" customHeight="1" spans="10:10">
      <c r="J823" s="55"/>
    </row>
    <row r="824" ht="12.75" customHeight="1" spans="10:10">
      <c r="J824" s="55"/>
    </row>
    <row r="825" ht="12.75" customHeight="1" spans="10:10">
      <c r="J825" s="55"/>
    </row>
    <row r="826" ht="12.75" customHeight="1" spans="10:10">
      <c r="J826" s="55"/>
    </row>
    <row r="827" ht="12.75" customHeight="1" spans="10:10">
      <c r="J827" s="55"/>
    </row>
    <row r="828" ht="12.75" customHeight="1" spans="10:10">
      <c r="J828" s="55"/>
    </row>
    <row r="829" ht="12.75" customHeight="1" spans="10:10">
      <c r="J829" s="55"/>
    </row>
    <row r="830" ht="12.75" customHeight="1" spans="10:10">
      <c r="J830" s="55"/>
    </row>
    <row r="831" ht="12.75" customHeight="1" spans="10:10">
      <c r="J831" s="55"/>
    </row>
    <row r="832" ht="12.75" customHeight="1" spans="10:10">
      <c r="J832" s="55"/>
    </row>
    <row r="833" ht="12.75" customHeight="1" spans="10:10">
      <c r="J833" s="55"/>
    </row>
    <row r="834" ht="12.75" customHeight="1" spans="10:10">
      <c r="J834" s="55"/>
    </row>
    <row r="835" ht="12.75" customHeight="1" spans="10:10">
      <c r="J835" s="55"/>
    </row>
    <row r="836" ht="12.75" customHeight="1" spans="10:10">
      <c r="J836" s="55"/>
    </row>
    <row r="837" ht="12.75" customHeight="1" spans="10:10">
      <c r="J837" s="55"/>
    </row>
    <row r="838" ht="12.75" customHeight="1" spans="10:10">
      <c r="J838" s="55"/>
    </row>
    <row r="839" ht="12.75" customHeight="1" spans="10:10">
      <c r="J839" s="55"/>
    </row>
    <row r="840" ht="12.75" customHeight="1" spans="10:10">
      <c r="J840" s="55"/>
    </row>
    <row r="841" ht="12.75" customHeight="1" spans="10:10">
      <c r="J841" s="55"/>
    </row>
    <row r="842" ht="12.75" customHeight="1" spans="10:10">
      <c r="J842" s="55"/>
    </row>
    <row r="843" ht="12.75" customHeight="1" spans="10:10">
      <c r="J843" s="55"/>
    </row>
    <row r="844" ht="12.75" customHeight="1" spans="10:10">
      <c r="J844" s="55"/>
    </row>
    <row r="845" ht="12.75" customHeight="1" spans="10:10">
      <c r="J845" s="55"/>
    </row>
    <row r="846" ht="12.75" customHeight="1" spans="10:10">
      <c r="J846" s="55"/>
    </row>
    <row r="847" ht="12.75" customHeight="1" spans="10:10">
      <c r="J847" s="55"/>
    </row>
    <row r="848" ht="12.75" customHeight="1" spans="10:10">
      <c r="J848" s="55"/>
    </row>
    <row r="849" ht="12.75" customHeight="1" spans="10:10">
      <c r="J849" s="55"/>
    </row>
    <row r="850" ht="12.75" customHeight="1" spans="10:10">
      <c r="J850" s="55"/>
    </row>
    <row r="851" ht="12.75" customHeight="1" spans="10:10">
      <c r="J851" s="55"/>
    </row>
    <row r="852" ht="12.75" customHeight="1" spans="10:10">
      <c r="J852" s="55"/>
    </row>
    <row r="853" ht="12.75" customHeight="1" spans="10:10">
      <c r="J853" s="55"/>
    </row>
    <row r="854" ht="12.75" customHeight="1" spans="10:10">
      <c r="J854" s="55"/>
    </row>
    <row r="855" ht="12.75" customHeight="1" spans="10:10">
      <c r="J855" s="55"/>
    </row>
    <row r="856" ht="12.75" customHeight="1" spans="10:10">
      <c r="J856" s="55"/>
    </row>
    <row r="857" ht="12.75" customHeight="1" spans="10:10">
      <c r="J857" s="55"/>
    </row>
    <row r="858" ht="12.75" customHeight="1" spans="10:10">
      <c r="J858" s="55"/>
    </row>
    <row r="859" ht="12.75" customHeight="1" spans="10:10">
      <c r="J859" s="55"/>
    </row>
    <row r="860" ht="12.75" customHeight="1" spans="10:10">
      <c r="J860" s="55"/>
    </row>
    <row r="861" ht="12.75" customHeight="1" spans="10:10">
      <c r="J861" s="55"/>
    </row>
    <row r="862" ht="12.75" customHeight="1" spans="10:10">
      <c r="J862" s="55"/>
    </row>
    <row r="863" ht="12.75" customHeight="1" spans="10:10">
      <c r="J863" s="55"/>
    </row>
    <row r="864" ht="12.75" customHeight="1" spans="10:10">
      <c r="J864" s="55"/>
    </row>
    <row r="865" ht="12.75" customHeight="1" spans="10:10">
      <c r="J865" s="55"/>
    </row>
    <row r="866" ht="12.75" customHeight="1" spans="10:10">
      <c r="J866" s="55"/>
    </row>
    <row r="867" ht="12.75" customHeight="1" spans="10:10">
      <c r="J867" s="55"/>
    </row>
    <row r="868" ht="12.75" customHeight="1" spans="10:10">
      <c r="J868" s="55"/>
    </row>
    <row r="869" ht="12.75" customHeight="1" spans="10:10">
      <c r="J869" s="55"/>
    </row>
    <row r="870" ht="12.75" customHeight="1" spans="10:10">
      <c r="J870" s="55"/>
    </row>
    <row r="871" ht="12.75" customHeight="1" spans="10:10">
      <c r="J871" s="55"/>
    </row>
    <row r="872" ht="12.75" customHeight="1" spans="10:10">
      <c r="J872" s="55"/>
    </row>
    <row r="873" ht="12.75" customHeight="1" spans="10:10">
      <c r="J873" s="55"/>
    </row>
    <row r="874" ht="12.75" customHeight="1" spans="10:10">
      <c r="J874" s="55"/>
    </row>
    <row r="875" ht="12.75" customHeight="1" spans="10:10">
      <c r="J875" s="55"/>
    </row>
    <row r="876" ht="12.75" customHeight="1" spans="10:10">
      <c r="J876" s="55"/>
    </row>
    <row r="877" ht="12.75" customHeight="1" spans="10:10">
      <c r="J877" s="55"/>
    </row>
    <row r="878" ht="12.75" customHeight="1" spans="10:10">
      <c r="J878" s="55"/>
    </row>
    <row r="879" ht="12.75" customHeight="1" spans="10:10">
      <c r="J879" s="55"/>
    </row>
    <row r="880" ht="12.75" customHeight="1" spans="10:10">
      <c r="J880" s="55"/>
    </row>
    <row r="881" ht="12.75" customHeight="1" spans="10:10">
      <c r="J881" s="55"/>
    </row>
    <row r="882" ht="12.75" customHeight="1" spans="10:10">
      <c r="J882" s="55"/>
    </row>
    <row r="883" ht="12.75" customHeight="1" spans="10:10">
      <c r="J883" s="55"/>
    </row>
    <row r="884" ht="12.75" customHeight="1" spans="10:10">
      <c r="J884" s="55"/>
    </row>
    <row r="885" ht="12.75" customHeight="1" spans="10:10">
      <c r="J885" s="55"/>
    </row>
    <row r="886" ht="12.75" customHeight="1" spans="10:10">
      <c r="J886" s="55"/>
    </row>
    <row r="887" ht="12.75" customHeight="1" spans="10:10">
      <c r="J887" s="55"/>
    </row>
    <row r="888" ht="12.75" customHeight="1" spans="10:10">
      <c r="J888" s="55"/>
    </row>
    <row r="889" ht="12.75" customHeight="1" spans="10:10">
      <c r="J889" s="55"/>
    </row>
    <row r="890" ht="12.75" customHeight="1" spans="10:10">
      <c r="J890" s="55"/>
    </row>
    <row r="891" ht="12.75" customHeight="1" spans="10:10">
      <c r="J891" s="55"/>
    </row>
    <row r="892" ht="12.75" customHeight="1" spans="10:10">
      <c r="J892" s="55"/>
    </row>
    <row r="893" ht="12.75" customHeight="1" spans="10:10">
      <c r="J893" s="55"/>
    </row>
    <row r="894" ht="12.75" customHeight="1" spans="10:10">
      <c r="J894" s="55"/>
    </row>
    <row r="895" ht="12.75" customHeight="1" spans="10:10">
      <c r="J895" s="55"/>
    </row>
    <row r="896" ht="12.75" customHeight="1" spans="10:10">
      <c r="J896" s="55"/>
    </row>
    <row r="897" ht="12.75" customHeight="1" spans="10:10">
      <c r="J897" s="55"/>
    </row>
    <row r="898" ht="12.75" customHeight="1" spans="10:10">
      <c r="J898" s="55"/>
    </row>
    <row r="899" ht="12.75" customHeight="1" spans="10:10">
      <c r="J899" s="55"/>
    </row>
    <row r="900" ht="12.75" customHeight="1" spans="10:10">
      <c r="J900" s="55"/>
    </row>
    <row r="901" ht="12.75" customHeight="1" spans="10:10">
      <c r="J901" s="55"/>
    </row>
    <row r="902" ht="12.75" customHeight="1" spans="10:10">
      <c r="J902" s="55"/>
    </row>
    <row r="903" ht="12.75" customHeight="1" spans="10:10">
      <c r="J903" s="55"/>
    </row>
    <row r="904" ht="12.75" customHeight="1" spans="10:10">
      <c r="J904" s="55"/>
    </row>
    <row r="905" ht="12.75" customHeight="1" spans="10:10">
      <c r="J905" s="55"/>
    </row>
    <row r="906" ht="12.75" customHeight="1" spans="10:10">
      <c r="J906" s="55"/>
    </row>
    <row r="907" ht="12.75" customHeight="1" spans="10:10">
      <c r="J907" s="55"/>
    </row>
    <row r="908" ht="12.75" customHeight="1" spans="10:10">
      <c r="J908" s="55"/>
    </row>
    <row r="909" ht="12.75" customHeight="1" spans="10:10">
      <c r="J909" s="55"/>
    </row>
    <row r="910" ht="12.75" customHeight="1" spans="10:10">
      <c r="J910" s="55"/>
    </row>
    <row r="911" ht="12.75" customHeight="1" spans="10:10">
      <c r="J911" s="55"/>
    </row>
    <row r="912" ht="12.75" customHeight="1" spans="10:10">
      <c r="J912" s="55"/>
    </row>
    <row r="913" ht="12.75" customHeight="1" spans="10:10">
      <c r="J913" s="55"/>
    </row>
    <row r="914" ht="12.75" customHeight="1" spans="10:10">
      <c r="J914" s="55"/>
    </row>
    <row r="915" ht="12.75" customHeight="1" spans="10:10">
      <c r="J915" s="55"/>
    </row>
    <row r="916" ht="12.75" customHeight="1" spans="10:10">
      <c r="J916" s="55"/>
    </row>
    <row r="917" ht="12.75" customHeight="1" spans="10:10">
      <c r="J917" s="55"/>
    </row>
    <row r="918" ht="12.75" customHeight="1" spans="10:10">
      <c r="J918" s="55"/>
    </row>
    <row r="919" ht="12.75" customHeight="1" spans="10:10">
      <c r="J919" s="55"/>
    </row>
    <row r="920" ht="12.75" customHeight="1" spans="10:10">
      <c r="J920" s="55"/>
    </row>
    <row r="921" ht="12.75" customHeight="1" spans="10:10">
      <c r="J921" s="55"/>
    </row>
    <row r="922" ht="12.75" customHeight="1" spans="10:10">
      <c r="J922" s="55"/>
    </row>
    <row r="923" ht="12.75" customHeight="1" spans="10:10">
      <c r="J923" s="55"/>
    </row>
    <row r="924" ht="12.75" customHeight="1" spans="10:10">
      <c r="J924" s="55"/>
    </row>
    <row r="925" ht="12.75" customHeight="1" spans="10:10">
      <c r="J925" s="55"/>
    </row>
    <row r="926" ht="12.75" customHeight="1" spans="10:10">
      <c r="J926" s="55"/>
    </row>
    <row r="927" ht="12.75" customHeight="1" spans="10:10">
      <c r="J927" s="55"/>
    </row>
    <row r="928" ht="12.75" customHeight="1" spans="10:10">
      <c r="J928" s="55"/>
    </row>
    <row r="929" ht="12.75" customHeight="1" spans="10:10">
      <c r="J929" s="55"/>
    </row>
    <row r="930" ht="12.75" customHeight="1" spans="10:10">
      <c r="J930" s="55"/>
    </row>
    <row r="931" ht="12.75" customHeight="1" spans="10:10">
      <c r="J931" s="55"/>
    </row>
    <row r="932" ht="12.75" customHeight="1" spans="10:10">
      <c r="J932" s="55"/>
    </row>
    <row r="933" ht="12.75" customHeight="1" spans="10:10">
      <c r="J933" s="55"/>
    </row>
    <row r="934" ht="12.75" customHeight="1" spans="10:10">
      <c r="J934" s="55"/>
    </row>
    <row r="935" ht="12.75" customHeight="1" spans="10:10">
      <c r="J935" s="55"/>
    </row>
    <row r="936" ht="12.75" customHeight="1" spans="10:10">
      <c r="J936" s="55"/>
    </row>
    <row r="937" ht="12.75" customHeight="1" spans="10:10">
      <c r="J937" s="55"/>
    </row>
    <row r="938" ht="12.75" customHeight="1" spans="10:10">
      <c r="J938" s="55"/>
    </row>
    <row r="939" ht="12.75" customHeight="1" spans="10:10">
      <c r="J939" s="55"/>
    </row>
    <row r="940" ht="12.75" customHeight="1" spans="10:10">
      <c r="J940" s="55"/>
    </row>
    <row r="941" ht="12.75" customHeight="1" spans="10:10">
      <c r="J941" s="55"/>
    </row>
    <row r="942" ht="12.75" customHeight="1" spans="10:10">
      <c r="J942" s="55"/>
    </row>
    <row r="943" ht="12.75" customHeight="1" spans="10:10">
      <c r="J943" s="55"/>
    </row>
    <row r="944" ht="12.75" customHeight="1" spans="10:10">
      <c r="J944" s="55"/>
    </row>
    <row r="945" ht="12.75" customHeight="1" spans="10:10">
      <c r="J945" s="55"/>
    </row>
    <row r="946" ht="12.75" customHeight="1" spans="10:10">
      <c r="J946" s="55"/>
    </row>
    <row r="947" ht="12.75" customHeight="1" spans="10:10">
      <c r="J947" s="55"/>
    </row>
    <row r="948" ht="12.75" customHeight="1" spans="10:10">
      <c r="J948" s="55"/>
    </row>
    <row r="949" ht="12.75" customHeight="1" spans="10:10">
      <c r="J949" s="55"/>
    </row>
    <row r="950" ht="12.75" customHeight="1" spans="10:10">
      <c r="J950" s="55"/>
    </row>
    <row r="951" ht="12.75" customHeight="1" spans="10:10">
      <c r="J951" s="55"/>
    </row>
    <row r="952" ht="12.75" customHeight="1" spans="10:10">
      <c r="J952" s="55"/>
    </row>
    <row r="953" ht="12.75" customHeight="1" spans="10:10">
      <c r="J953" s="55"/>
    </row>
    <row r="954" ht="12.75" customHeight="1" spans="10:10">
      <c r="J954" s="55"/>
    </row>
    <row r="955" ht="12.75" customHeight="1" spans="10:10">
      <c r="J955" s="55"/>
    </row>
    <row r="956" ht="12.75" customHeight="1" spans="10:10">
      <c r="J956" s="55"/>
    </row>
    <row r="957" ht="12.75" customHeight="1" spans="10:10">
      <c r="J957" s="55"/>
    </row>
    <row r="958" ht="12.75" customHeight="1" spans="10:10">
      <c r="J958" s="55"/>
    </row>
    <row r="959" ht="12.75" customHeight="1" spans="10:10">
      <c r="J959" s="55"/>
    </row>
    <row r="960" ht="12.75" customHeight="1" spans="10:10">
      <c r="J960" s="55"/>
    </row>
    <row r="961" ht="12.75" customHeight="1" spans="10:10">
      <c r="J961" s="55"/>
    </row>
    <row r="962" ht="12.75" customHeight="1" spans="10:10">
      <c r="J962" s="55"/>
    </row>
    <row r="963" ht="12.75" customHeight="1" spans="10:10">
      <c r="J963" s="55"/>
    </row>
    <row r="964" ht="12.75" customHeight="1" spans="10:10">
      <c r="J964" s="55"/>
    </row>
    <row r="965" ht="12.75" customHeight="1" spans="10:10">
      <c r="J965" s="55"/>
    </row>
    <row r="966" ht="12.75" customHeight="1" spans="10:10">
      <c r="J966" s="55"/>
    </row>
    <row r="967" ht="12.75" customHeight="1" spans="10:10">
      <c r="J967" s="55"/>
    </row>
    <row r="968" ht="12.75" customHeight="1" spans="10:10">
      <c r="J968" s="55"/>
    </row>
    <row r="969" ht="12.75" customHeight="1" spans="10:10">
      <c r="J969" s="55"/>
    </row>
    <row r="970" ht="12.75" customHeight="1" spans="10:10">
      <c r="J970" s="55"/>
    </row>
    <row r="971" ht="12.75" customHeight="1" spans="10:10">
      <c r="J971" s="55"/>
    </row>
    <row r="972" ht="12.75" customHeight="1" spans="10:10">
      <c r="J972" s="55"/>
    </row>
    <row r="973" ht="12.75" customHeight="1" spans="10:10">
      <c r="J973" s="55"/>
    </row>
    <row r="974" ht="12.75" customHeight="1" spans="10:10">
      <c r="J974" s="55"/>
    </row>
    <row r="975" ht="12.75" customHeight="1" spans="10:10">
      <c r="J975" s="55"/>
    </row>
    <row r="976" ht="12.75" customHeight="1" spans="10:10">
      <c r="J976" s="55"/>
    </row>
    <row r="977" ht="12.75" customHeight="1" spans="10:10">
      <c r="J977" s="55"/>
    </row>
    <row r="978" ht="12.75" customHeight="1" spans="10:10">
      <c r="J978" s="55"/>
    </row>
    <row r="979" ht="12.75" customHeight="1" spans="10:10">
      <c r="J979" s="55"/>
    </row>
    <row r="980" ht="12.75" customHeight="1" spans="10:10">
      <c r="J980" s="55"/>
    </row>
    <row r="981" ht="12.75" customHeight="1" spans="10:10">
      <c r="J981" s="55"/>
    </row>
    <row r="982" ht="12.75" customHeight="1" spans="10:10">
      <c r="J982" s="55"/>
    </row>
    <row r="983" ht="12.75" customHeight="1" spans="10:10">
      <c r="J983" s="55"/>
    </row>
    <row r="984" ht="12.75" customHeight="1" spans="10:10">
      <c r="J984" s="55"/>
    </row>
    <row r="985" ht="12.75" customHeight="1" spans="10:10">
      <c r="J985" s="55"/>
    </row>
    <row r="986" ht="12.75" customHeight="1" spans="10:10">
      <c r="J986" s="55"/>
    </row>
    <row r="987" ht="12.75" customHeight="1" spans="10:10">
      <c r="J987" s="55"/>
    </row>
    <row r="988" ht="12.75" customHeight="1" spans="10:10">
      <c r="J988" s="55"/>
    </row>
    <row r="989" ht="12.75" customHeight="1" spans="10:10">
      <c r="J989" s="55"/>
    </row>
    <row r="990" ht="12.75" customHeight="1" spans="10:10">
      <c r="J990" s="55"/>
    </row>
    <row r="991" ht="12.75" customHeight="1" spans="10:10">
      <c r="J991" s="55"/>
    </row>
    <row r="992" ht="12.75" customHeight="1" spans="10:10">
      <c r="J992" s="55"/>
    </row>
    <row r="993" ht="12.75" customHeight="1" spans="10:10">
      <c r="J993" s="55"/>
    </row>
    <row r="994" ht="12.75" customHeight="1" spans="10:10">
      <c r="J994" s="55"/>
    </row>
    <row r="995" ht="12.75" customHeight="1" spans="10:10">
      <c r="J995" s="55"/>
    </row>
    <row r="996" ht="12.75" customHeight="1" spans="10:10">
      <c r="J996" s="55"/>
    </row>
    <row r="997" ht="12.75" customHeight="1" spans="10:10">
      <c r="J997" s="55"/>
    </row>
    <row r="998" ht="12.75" customHeight="1" spans="10:10">
      <c r="J998" s="55"/>
    </row>
    <row r="999" ht="12.75" customHeight="1" spans="10:10">
      <c r="J999" s="55"/>
    </row>
    <row r="1000" ht="12.75" customHeight="1" spans="10:10">
      <c r="J1000" s="55"/>
    </row>
  </sheetData>
  <mergeCells count="1">
    <mergeCell ref="B2:F2"/>
  </mergeCells>
  <conditionalFormatting sqref="E$1:E$1048576">
    <cfRule type="cellIs" dxfId="0" priority="1" operator="equal">
      <formula>"George Costanza "</formula>
    </cfRule>
  </conditionalFormatting>
  <pageMargins left="0.75" right="0.75" top="0.72" bottom="0.7" header="0" footer="0"/>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800080"/>
    <pageSetUpPr fitToPage="1"/>
  </sheetPr>
  <dimension ref="B1:N1000"/>
  <sheetViews>
    <sheetView showGridLines="0" workbookViewId="0">
      <selection activeCell="I8" sqref="I8"/>
    </sheetView>
  </sheetViews>
  <sheetFormatPr defaultColWidth="12.6272727272727" defaultRowHeight="15" customHeight="1"/>
  <cols>
    <col min="1" max="1" width="2.27272727272727" customWidth="1"/>
    <col min="2" max="2" width="18.4545454545455" customWidth="1"/>
    <col min="3" max="3" width="11.1818181818182" customWidth="1"/>
    <col min="4" max="4" width="8.62727272727273" customWidth="1"/>
    <col min="5" max="5" width="14.7545454545455" customWidth="1"/>
    <col min="6" max="7" width="8.62727272727273" customWidth="1"/>
    <col min="8" max="8" width="12.7545454545455" customWidth="1"/>
    <col min="9" max="9" width="4.25454545454545" customWidth="1"/>
    <col min="10" max="26" width="8.62727272727273" customWidth="1"/>
  </cols>
  <sheetData>
    <row r="1" ht="12.75" customHeight="1" spans="2:14">
      <c r="B1" s="46" t="s">
        <v>272</v>
      </c>
      <c r="C1" s="5"/>
      <c r="D1" s="5"/>
      <c r="E1" s="5"/>
      <c r="F1" s="5"/>
      <c r="G1" s="5"/>
      <c r="H1" s="5"/>
      <c r="I1" s="5"/>
      <c r="J1" s="5"/>
      <c r="K1" s="5"/>
      <c r="L1" s="5"/>
      <c r="M1" s="5"/>
      <c r="N1" s="5"/>
    </row>
    <row r="2" ht="12.75" customHeight="1"/>
    <row r="3" ht="12.75" customHeight="1" spans="2:6">
      <c r="B3" s="39" t="s">
        <v>273</v>
      </c>
      <c r="C3" s="39" t="s">
        <v>274</v>
      </c>
      <c r="D3" s="39" t="s">
        <v>275</v>
      </c>
      <c r="E3" s="39" t="s">
        <v>276</v>
      </c>
      <c r="F3" s="39" t="s">
        <v>277</v>
      </c>
    </row>
    <row r="4" ht="12.75" customHeight="1" spans="2:10">
      <c r="B4" s="47">
        <v>41547</v>
      </c>
      <c r="C4" s="48" t="str">
        <f>TEXT(B4,"dddd")</f>
        <v>Monday</v>
      </c>
      <c r="D4" s="48">
        <f>YEAR(B4)</f>
        <v>2013</v>
      </c>
      <c r="E4" s="48" t="str">
        <f>TEXT(B4,"mmmm")</f>
        <v>September</v>
      </c>
      <c r="F4" s="48" t="str">
        <f>"Q"&amp;ROUNDUP(MONTH(B4)/3,0)</f>
        <v>Q3</v>
      </c>
      <c r="J4" s="50"/>
    </row>
    <row r="5" ht="12.75" customHeight="1" spans="2:10">
      <c r="B5" s="47">
        <v>41486</v>
      </c>
      <c r="C5" s="48" t="str">
        <f t="shared" ref="C5:C36" si="0">TEXT(B5,"dddd")</f>
        <v>Wednesday</v>
      </c>
      <c r="D5" s="48">
        <f t="shared" ref="D5:D36" si="1">YEAR(B5)</f>
        <v>2013</v>
      </c>
      <c r="E5" s="48" t="str">
        <f t="shared" ref="E5:E36" si="2">TEXT(B5,"mmmm")</f>
        <v>July</v>
      </c>
      <c r="F5" s="48" t="str">
        <f>"Q"&amp;ROUNDUP(MONTH(B5)/3,0)</f>
        <v>Q3</v>
      </c>
      <c r="J5" s="50"/>
    </row>
    <row r="6" ht="12.75" customHeight="1" spans="2:10">
      <c r="B6" s="47">
        <v>41608</v>
      </c>
      <c r="C6" s="48" t="str">
        <f t="shared" si="0"/>
        <v>Saturday</v>
      </c>
      <c r="D6" s="48">
        <f t="shared" si="1"/>
        <v>2013</v>
      </c>
      <c r="E6" s="48" t="str">
        <f t="shared" si="2"/>
        <v>November</v>
      </c>
      <c r="F6" s="48" t="str">
        <f>"Q"&amp;ROUNDUP(MONTH(B6)/3,0)</f>
        <v>Q4</v>
      </c>
      <c r="J6" s="50"/>
    </row>
    <row r="7" ht="12.75" customHeight="1" spans="2:10">
      <c r="B7" s="47">
        <v>41547</v>
      </c>
      <c r="C7" s="48" t="str">
        <f t="shared" si="0"/>
        <v>Monday</v>
      </c>
      <c r="D7" s="48">
        <f t="shared" si="1"/>
        <v>2013</v>
      </c>
      <c r="E7" s="48" t="str">
        <f t="shared" si="2"/>
        <v>September</v>
      </c>
      <c r="F7" s="48" t="str">
        <f t="shared" ref="F5:F36" si="3">"Q"&amp;ROUNDUP(MONTH(B7)/3,0)</f>
        <v>Q3</v>
      </c>
      <c r="J7" s="50"/>
    </row>
    <row r="8" ht="12.75" customHeight="1" spans="2:10">
      <c r="B8" s="47">
        <v>41820</v>
      </c>
      <c r="C8" s="48" t="str">
        <f t="shared" si="0"/>
        <v>Monday</v>
      </c>
      <c r="D8" s="48">
        <f t="shared" si="1"/>
        <v>2014</v>
      </c>
      <c r="E8" s="48" t="str">
        <f t="shared" si="2"/>
        <v>June</v>
      </c>
      <c r="F8" s="48" t="str">
        <f t="shared" si="3"/>
        <v>Q2</v>
      </c>
      <c r="J8" s="50"/>
    </row>
    <row r="9" ht="12.75" customHeight="1" spans="2:10">
      <c r="B9" s="47">
        <v>41729</v>
      </c>
      <c r="C9" s="48" t="str">
        <f t="shared" si="0"/>
        <v>Monday</v>
      </c>
      <c r="D9" s="48">
        <f t="shared" si="1"/>
        <v>2014</v>
      </c>
      <c r="E9" s="48" t="str">
        <f t="shared" si="2"/>
        <v>March</v>
      </c>
      <c r="F9" s="48" t="str">
        <f t="shared" si="3"/>
        <v>Q1</v>
      </c>
      <c r="J9" s="50"/>
    </row>
    <row r="10" ht="12.75" customHeight="1" spans="2:10">
      <c r="B10" s="47">
        <v>41820</v>
      </c>
      <c r="C10" s="48" t="str">
        <f t="shared" si="0"/>
        <v>Monday</v>
      </c>
      <c r="D10" s="48">
        <f t="shared" si="1"/>
        <v>2014</v>
      </c>
      <c r="E10" s="48" t="str">
        <f t="shared" si="2"/>
        <v>June</v>
      </c>
      <c r="F10" s="48" t="str">
        <f t="shared" si="3"/>
        <v>Q2</v>
      </c>
      <c r="J10" s="50"/>
    </row>
    <row r="11" ht="12.75" customHeight="1" spans="2:10">
      <c r="B11" s="47">
        <v>42155</v>
      </c>
      <c r="C11" s="48" t="str">
        <f t="shared" si="0"/>
        <v>Sunday</v>
      </c>
      <c r="D11" s="48">
        <f t="shared" si="1"/>
        <v>2015</v>
      </c>
      <c r="E11" s="48" t="str">
        <f t="shared" si="2"/>
        <v>May</v>
      </c>
      <c r="F11" s="48" t="str">
        <f t="shared" si="3"/>
        <v>Q2</v>
      </c>
      <c r="J11" s="50"/>
    </row>
    <row r="12" ht="12.75" customHeight="1" spans="2:10">
      <c r="B12" s="47">
        <v>41578</v>
      </c>
      <c r="C12" s="48" t="str">
        <f t="shared" si="0"/>
        <v>Thursday</v>
      </c>
      <c r="D12" s="48">
        <f t="shared" si="1"/>
        <v>2013</v>
      </c>
      <c r="E12" s="48" t="str">
        <f t="shared" si="2"/>
        <v>October</v>
      </c>
      <c r="F12" s="48" t="str">
        <f t="shared" si="3"/>
        <v>Q4</v>
      </c>
      <c r="J12" s="50"/>
    </row>
    <row r="13" ht="12.75" customHeight="1" spans="2:10">
      <c r="B13" s="47">
        <v>42155</v>
      </c>
      <c r="C13" s="48" t="str">
        <f t="shared" si="0"/>
        <v>Sunday</v>
      </c>
      <c r="D13" s="48">
        <f t="shared" si="1"/>
        <v>2015</v>
      </c>
      <c r="E13" s="48" t="str">
        <f t="shared" si="2"/>
        <v>May</v>
      </c>
      <c r="F13" s="48" t="str">
        <f t="shared" si="3"/>
        <v>Q2</v>
      </c>
      <c r="J13" s="50"/>
    </row>
    <row r="14" ht="12.75" customHeight="1" spans="2:10">
      <c r="B14" s="47">
        <v>41729</v>
      </c>
      <c r="C14" s="48" t="str">
        <f t="shared" si="0"/>
        <v>Monday</v>
      </c>
      <c r="D14" s="48">
        <f t="shared" si="1"/>
        <v>2014</v>
      </c>
      <c r="E14" s="48" t="str">
        <f t="shared" si="2"/>
        <v>March</v>
      </c>
      <c r="F14" s="48" t="str">
        <f t="shared" si="3"/>
        <v>Q1</v>
      </c>
      <c r="J14" s="50"/>
    </row>
    <row r="15" ht="12.75" customHeight="1" spans="2:10">
      <c r="B15" s="47">
        <v>41851</v>
      </c>
      <c r="C15" s="48" t="str">
        <f t="shared" si="0"/>
        <v>Thursday</v>
      </c>
      <c r="D15" s="48">
        <f t="shared" si="1"/>
        <v>2014</v>
      </c>
      <c r="E15" s="48" t="str">
        <f t="shared" si="2"/>
        <v>July</v>
      </c>
      <c r="F15" s="48" t="str">
        <f t="shared" si="3"/>
        <v>Q3</v>
      </c>
      <c r="J15" s="50"/>
    </row>
    <row r="16" ht="12.75" customHeight="1" spans="2:10">
      <c r="B16" s="47">
        <v>41639</v>
      </c>
      <c r="C16" s="48" t="str">
        <f t="shared" si="0"/>
        <v>Tuesday</v>
      </c>
      <c r="D16" s="48">
        <f t="shared" si="1"/>
        <v>2013</v>
      </c>
      <c r="E16" s="48" t="str">
        <f t="shared" si="2"/>
        <v>December</v>
      </c>
      <c r="F16" s="48" t="str">
        <f t="shared" si="3"/>
        <v>Q4</v>
      </c>
      <c r="J16" s="50"/>
    </row>
    <row r="17" ht="12.75" customHeight="1" spans="2:10">
      <c r="B17" s="47">
        <v>41851</v>
      </c>
      <c r="C17" s="48" t="str">
        <f t="shared" si="0"/>
        <v>Thursday</v>
      </c>
      <c r="D17" s="48">
        <f t="shared" si="1"/>
        <v>2014</v>
      </c>
      <c r="E17" s="48" t="str">
        <f t="shared" si="2"/>
        <v>July</v>
      </c>
      <c r="F17" s="48" t="str">
        <f t="shared" si="3"/>
        <v>Q3</v>
      </c>
      <c r="J17" s="50"/>
    </row>
    <row r="18" ht="12.75" customHeight="1" spans="2:10">
      <c r="B18" s="47">
        <v>42338</v>
      </c>
      <c r="C18" s="48" t="str">
        <f t="shared" si="0"/>
        <v>Monday</v>
      </c>
      <c r="D18" s="48">
        <f t="shared" si="1"/>
        <v>2015</v>
      </c>
      <c r="E18" s="48" t="str">
        <f t="shared" si="2"/>
        <v>November</v>
      </c>
      <c r="F18" s="48" t="str">
        <f t="shared" si="3"/>
        <v>Q4</v>
      </c>
      <c r="J18" s="50"/>
    </row>
    <row r="19" ht="12.75" customHeight="1" spans="2:10">
      <c r="B19" s="47">
        <v>41729</v>
      </c>
      <c r="C19" s="48" t="str">
        <f t="shared" si="0"/>
        <v>Monday</v>
      </c>
      <c r="D19" s="48">
        <f t="shared" si="1"/>
        <v>2014</v>
      </c>
      <c r="E19" s="48" t="str">
        <f t="shared" si="2"/>
        <v>March</v>
      </c>
      <c r="F19" s="48" t="str">
        <f t="shared" si="3"/>
        <v>Q1</v>
      </c>
      <c r="J19" s="50"/>
    </row>
    <row r="20" ht="12.75" customHeight="1" spans="2:10">
      <c r="B20" s="47">
        <v>43008</v>
      </c>
      <c r="C20" s="48" t="str">
        <f t="shared" si="0"/>
        <v>Saturday</v>
      </c>
      <c r="D20" s="48">
        <f t="shared" si="1"/>
        <v>2017</v>
      </c>
      <c r="E20" s="48" t="str">
        <f t="shared" si="2"/>
        <v>September</v>
      </c>
      <c r="F20" s="48" t="str">
        <f t="shared" si="3"/>
        <v>Q3</v>
      </c>
      <c r="J20" s="50"/>
    </row>
    <row r="21" ht="12.75" customHeight="1" spans="2:10">
      <c r="B21" s="47">
        <v>42551</v>
      </c>
      <c r="C21" s="48" t="str">
        <f t="shared" si="0"/>
        <v>Thursday</v>
      </c>
      <c r="D21" s="48">
        <f t="shared" si="1"/>
        <v>2016</v>
      </c>
      <c r="E21" s="48" t="str">
        <f t="shared" si="2"/>
        <v>June</v>
      </c>
      <c r="F21" s="48" t="str">
        <f t="shared" si="3"/>
        <v>Q2</v>
      </c>
      <c r="J21" s="50"/>
    </row>
    <row r="22" ht="12.75" customHeight="1" spans="2:10">
      <c r="B22" s="47">
        <v>42185</v>
      </c>
      <c r="C22" s="48" t="str">
        <f t="shared" si="0"/>
        <v>Tuesday</v>
      </c>
      <c r="D22" s="48">
        <f t="shared" si="1"/>
        <v>2015</v>
      </c>
      <c r="E22" s="48" t="str">
        <f t="shared" si="2"/>
        <v>June</v>
      </c>
      <c r="F22" s="48" t="str">
        <f t="shared" si="3"/>
        <v>Q2</v>
      </c>
      <c r="J22" s="50"/>
    </row>
    <row r="23" ht="12.75" customHeight="1" spans="2:10">
      <c r="B23" s="47">
        <v>41882</v>
      </c>
      <c r="C23" s="48" t="str">
        <f t="shared" si="0"/>
        <v>Sunday</v>
      </c>
      <c r="D23" s="48">
        <f t="shared" si="1"/>
        <v>2014</v>
      </c>
      <c r="E23" s="48" t="str">
        <f t="shared" si="2"/>
        <v>August</v>
      </c>
      <c r="F23" s="48" t="str">
        <f t="shared" si="3"/>
        <v>Q3</v>
      </c>
      <c r="J23" s="50"/>
    </row>
    <row r="24" ht="12.75" customHeight="1" spans="2:10">
      <c r="B24" s="47">
        <v>42063</v>
      </c>
      <c r="C24" s="48" t="str">
        <f t="shared" si="0"/>
        <v>Saturday</v>
      </c>
      <c r="D24" s="48">
        <f t="shared" si="1"/>
        <v>2015</v>
      </c>
      <c r="E24" s="48" t="str">
        <f t="shared" si="2"/>
        <v>February</v>
      </c>
      <c r="F24" s="48" t="str">
        <f t="shared" si="3"/>
        <v>Q1</v>
      </c>
      <c r="J24" s="50"/>
    </row>
    <row r="25" ht="12.75" customHeight="1" spans="2:10">
      <c r="B25" s="47">
        <v>41882</v>
      </c>
      <c r="C25" s="48" t="str">
        <f t="shared" si="0"/>
        <v>Sunday</v>
      </c>
      <c r="D25" s="48">
        <f t="shared" si="1"/>
        <v>2014</v>
      </c>
      <c r="E25" s="48" t="str">
        <f t="shared" si="2"/>
        <v>August</v>
      </c>
      <c r="F25" s="48" t="str">
        <f t="shared" si="3"/>
        <v>Q3</v>
      </c>
      <c r="J25" s="50"/>
    </row>
    <row r="26" ht="12.75" customHeight="1" spans="2:10">
      <c r="B26" s="47">
        <v>42369</v>
      </c>
      <c r="C26" s="48" t="str">
        <f t="shared" si="0"/>
        <v>Thursday</v>
      </c>
      <c r="D26" s="48">
        <f t="shared" si="1"/>
        <v>2015</v>
      </c>
      <c r="E26" s="48" t="str">
        <f t="shared" si="2"/>
        <v>December</v>
      </c>
      <c r="F26" s="48" t="str">
        <f t="shared" si="3"/>
        <v>Q4</v>
      </c>
      <c r="J26" s="50"/>
    </row>
    <row r="27" ht="12.75" customHeight="1" spans="2:10">
      <c r="B27" s="47">
        <v>42369</v>
      </c>
      <c r="C27" s="48" t="str">
        <f t="shared" si="0"/>
        <v>Thursday</v>
      </c>
      <c r="D27" s="48">
        <f t="shared" si="1"/>
        <v>2015</v>
      </c>
      <c r="E27" s="48" t="str">
        <f t="shared" si="2"/>
        <v>December</v>
      </c>
      <c r="F27" s="48" t="str">
        <f t="shared" si="3"/>
        <v>Q4</v>
      </c>
      <c r="J27" s="50"/>
    </row>
    <row r="28" ht="12.75" customHeight="1" spans="2:10">
      <c r="B28" s="47">
        <v>42429</v>
      </c>
      <c r="C28" s="48" t="str">
        <f t="shared" si="0"/>
        <v>Monday</v>
      </c>
      <c r="D28" s="48">
        <f t="shared" si="1"/>
        <v>2016</v>
      </c>
      <c r="E28" s="48" t="str">
        <f t="shared" si="2"/>
        <v>February</v>
      </c>
      <c r="F28" s="48" t="str">
        <f t="shared" si="3"/>
        <v>Q1</v>
      </c>
      <c r="J28" s="50"/>
    </row>
    <row r="29" ht="12.75" customHeight="1" spans="2:10">
      <c r="B29" s="47">
        <v>41729</v>
      </c>
      <c r="C29" s="48" t="str">
        <f t="shared" si="0"/>
        <v>Monday</v>
      </c>
      <c r="D29" s="48">
        <f t="shared" si="1"/>
        <v>2014</v>
      </c>
      <c r="E29" s="48" t="str">
        <f t="shared" si="2"/>
        <v>March</v>
      </c>
      <c r="F29" s="48" t="str">
        <f t="shared" si="3"/>
        <v>Q1</v>
      </c>
      <c r="J29" s="50"/>
    </row>
    <row r="30" ht="12.75" customHeight="1" spans="2:10">
      <c r="B30" s="47">
        <v>42429</v>
      </c>
      <c r="C30" s="48" t="str">
        <f t="shared" si="0"/>
        <v>Monday</v>
      </c>
      <c r="D30" s="48">
        <f t="shared" si="1"/>
        <v>2016</v>
      </c>
      <c r="E30" s="48" t="str">
        <f t="shared" si="2"/>
        <v>February</v>
      </c>
      <c r="F30" s="48" t="str">
        <f t="shared" si="3"/>
        <v>Q1</v>
      </c>
      <c r="J30" s="50"/>
    </row>
    <row r="31" ht="12.75" customHeight="1" spans="2:10">
      <c r="B31" s="47">
        <v>41851</v>
      </c>
      <c r="C31" s="48" t="str">
        <f t="shared" si="0"/>
        <v>Thursday</v>
      </c>
      <c r="D31" s="48">
        <f t="shared" si="1"/>
        <v>2014</v>
      </c>
      <c r="E31" s="48" t="str">
        <f t="shared" si="2"/>
        <v>July</v>
      </c>
      <c r="F31" s="48" t="str">
        <f t="shared" si="3"/>
        <v>Q3</v>
      </c>
      <c r="J31" s="50"/>
    </row>
    <row r="32" ht="12.75" customHeight="1" spans="2:10">
      <c r="B32" s="47">
        <v>41851</v>
      </c>
      <c r="C32" s="48" t="str">
        <f t="shared" si="0"/>
        <v>Thursday</v>
      </c>
      <c r="D32" s="48">
        <f t="shared" si="1"/>
        <v>2014</v>
      </c>
      <c r="E32" s="48" t="str">
        <f t="shared" si="2"/>
        <v>July</v>
      </c>
      <c r="F32" s="48" t="str">
        <f t="shared" si="3"/>
        <v>Q3</v>
      </c>
      <c r="J32" s="50"/>
    </row>
    <row r="33" ht="12.75" customHeight="1" spans="2:10">
      <c r="B33" s="47">
        <v>42338</v>
      </c>
      <c r="C33" s="48" t="str">
        <f t="shared" si="0"/>
        <v>Monday</v>
      </c>
      <c r="D33" s="48">
        <f t="shared" si="1"/>
        <v>2015</v>
      </c>
      <c r="E33" s="48" t="str">
        <f t="shared" si="2"/>
        <v>November</v>
      </c>
      <c r="F33" s="48" t="str">
        <f t="shared" si="3"/>
        <v>Q4</v>
      </c>
      <c r="J33" s="50"/>
    </row>
    <row r="34" ht="12.75" customHeight="1" spans="2:10">
      <c r="B34" s="47">
        <v>42155</v>
      </c>
      <c r="C34" s="48" t="str">
        <f t="shared" si="0"/>
        <v>Sunday</v>
      </c>
      <c r="D34" s="48">
        <f t="shared" si="1"/>
        <v>2015</v>
      </c>
      <c r="E34" s="48" t="str">
        <f t="shared" si="2"/>
        <v>May</v>
      </c>
      <c r="F34" s="48" t="str">
        <f t="shared" si="3"/>
        <v>Q2</v>
      </c>
      <c r="J34" s="50"/>
    </row>
    <row r="35" ht="12.75" customHeight="1" spans="2:10">
      <c r="B35" s="47">
        <v>42400</v>
      </c>
      <c r="C35" s="48" t="str">
        <f t="shared" si="0"/>
        <v>Sunday</v>
      </c>
      <c r="D35" s="48">
        <f t="shared" si="1"/>
        <v>2016</v>
      </c>
      <c r="E35" s="48" t="str">
        <f t="shared" si="2"/>
        <v>January</v>
      </c>
      <c r="F35" s="48" t="str">
        <f t="shared" si="3"/>
        <v>Q1</v>
      </c>
      <c r="J35" s="50"/>
    </row>
    <row r="36" ht="12.75" customHeight="1" spans="2:10">
      <c r="B36" s="47">
        <v>41608</v>
      </c>
      <c r="C36" s="48" t="str">
        <f t="shared" si="0"/>
        <v>Saturday</v>
      </c>
      <c r="D36" s="48">
        <f t="shared" si="1"/>
        <v>2013</v>
      </c>
      <c r="E36" s="48" t="str">
        <f t="shared" si="2"/>
        <v>November</v>
      </c>
      <c r="F36" s="48" t="str">
        <f t="shared" si="3"/>
        <v>Q4</v>
      </c>
      <c r="J36" s="50"/>
    </row>
    <row r="37" ht="12.75" customHeight="1" spans="2:10">
      <c r="B37" s="47">
        <v>41608</v>
      </c>
      <c r="C37" s="48" t="str">
        <f t="shared" ref="C37:C68" si="4">TEXT(B37,"dddd")</f>
        <v>Saturday</v>
      </c>
      <c r="D37" s="48">
        <f t="shared" ref="D37:D68" si="5">YEAR(B37)</f>
        <v>2013</v>
      </c>
      <c r="E37" s="48" t="str">
        <f t="shared" ref="E37:E68" si="6">TEXT(B37,"mmmm")</f>
        <v>November</v>
      </c>
      <c r="F37" s="48" t="str">
        <f t="shared" ref="F37:F68" si="7">"Q"&amp;ROUNDUP(MONTH(B37)/3,0)</f>
        <v>Q4</v>
      </c>
      <c r="J37" s="50"/>
    </row>
    <row r="38" ht="12.75" customHeight="1" spans="2:10">
      <c r="B38" s="47">
        <v>41578</v>
      </c>
      <c r="C38" s="48" t="str">
        <f t="shared" si="4"/>
        <v>Thursday</v>
      </c>
      <c r="D38" s="48">
        <f t="shared" si="5"/>
        <v>2013</v>
      </c>
      <c r="E38" s="48" t="str">
        <f t="shared" si="6"/>
        <v>October</v>
      </c>
      <c r="F38" s="48" t="str">
        <f t="shared" si="7"/>
        <v>Q4</v>
      </c>
      <c r="G38" s="49" t="s">
        <v>278</v>
      </c>
      <c r="J38" s="50"/>
    </row>
    <row r="39" ht="12.75" customHeight="1" spans="2:10">
      <c r="B39" s="47">
        <v>41759</v>
      </c>
      <c r="C39" s="48" t="str">
        <f t="shared" si="4"/>
        <v>Wednesday</v>
      </c>
      <c r="D39" s="48">
        <f t="shared" si="5"/>
        <v>2014</v>
      </c>
      <c r="E39" s="48" t="str">
        <f t="shared" si="6"/>
        <v>April</v>
      </c>
      <c r="F39" s="48" t="str">
        <f t="shared" si="7"/>
        <v>Q2</v>
      </c>
      <c r="J39" s="50"/>
    </row>
    <row r="40" ht="12.75" customHeight="1" spans="2:10">
      <c r="B40" s="47">
        <v>41547</v>
      </c>
      <c r="C40" s="48" t="str">
        <f t="shared" si="4"/>
        <v>Monday</v>
      </c>
      <c r="D40" s="48">
        <f t="shared" si="5"/>
        <v>2013</v>
      </c>
      <c r="E40" s="48" t="str">
        <f t="shared" si="6"/>
        <v>September</v>
      </c>
      <c r="F40" s="48" t="str">
        <f t="shared" si="7"/>
        <v>Q3</v>
      </c>
      <c r="J40" s="50"/>
    </row>
    <row r="41" ht="12.75" customHeight="1" spans="2:10">
      <c r="B41" s="47">
        <v>41608</v>
      </c>
      <c r="C41" s="48" t="str">
        <f t="shared" si="4"/>
        <v>Saturday</v>
      </c>
      <c r="D41" s="48">
        <f t="shared" si="5"/>
        <v>2013</v>
      </c>
      <c r="E41" s="48" t="str">
        <f t="shared" si="6"/>
        <v>November</v>
      </c>
      <c r="F41" s="48" t="str">
        <f t="shared" si="7"/>
        <v>Q4</v>
      </c>
      <c r="J41" s="50"/>
    </row>
    <row r="42" ht="12.75" customHeight="1" spans="2:10">
      <c r="B42" s="47">
        <v>41608</v>
      </c>
      <c r="C42" s="48" t="str">
        <f t="shared" si="4"/>
        <v>Saturday</v>
      </c>
      <c r="D42" s="48">
        <f t="shared" si="5"/>
        <v>2013</v>
      </c>
      <c r="E42" s="48" t="str">
        <f t="shared" si="6"/>
        <v>November</v>
      </c>
      <c r="F42" s="48" t="str">
        <f t="shared" si="7"/>
        <v>Q4</v>
      </c>
      <c r="J42" s="50"/>
    </row>
    <row r="43" ht="12.75" customHeight="1" spans="2:10">
      <c r="B43" s="47">
        <v>41729</v>
      </c>
      <c r="C43" s="48" t="str">
        <f t="shared" si="4"/>
        <v>Monday</v>
      </c>
      <c r="D43" s="48">
        <f t="shared" si="5"/>
        <v>2014</v>
      </c>
      <c r="E43" s="48" t="str">
        <f t="shared" si="6"/>
        <v>March</v>
      </c>
      <c r="F43" s="48" t="str">
        <f t="shared" si="7"/>
        <v>Q1</v>
      </c>
      <c r="J43" s="50"/>
    </row>
    <row r="44" ht="12.75" customHeight="1" spans="2:10">
      <c r="B44" s="47">
        <v>41820</v>
      </c>
      <c r="C44" s="48" t="str">
        <f t="shared" si="4"/>
        <v>Monday</v>
      </c>
      <c r="D44" s="48">
        <f t="shared" si="5"/>
        <v>2014</v>
      </c>
      <c r="E44" s="48" t="str">
        <f t="shared" si="6"/>
        <v>June</v>
      </c>
      <c r="F44" s="48" t="str">
        <f t="shared" si="7"/>
        <v>Q2</v>
      </c>
      <c r="J44" s="50"/>
    </row>
    <row r="45" ht="12.75" customHeight="1" spans="2:10">
      <c r="B45" s="47">
        <v>41547</v>
      </c>
      <c r="C45" s="48" t="str">
        <f t="shared" si="4"/>
        <v>Monday</v>
      </c>
      <c r="D45" s="48">
        <f t="shared" si="5"/>
        <v>2013</v>
      </c>
      <c r="E45" s="48" t="str">
        <f t="shared" si="6"/>
        <v>September</v>
      </c>
      <c r="F45" s="48" t="str">
        <f t="shared" si="7"/>
        <v>Q3</v>
      </c>
      <c r="J45" s="50"/>
    </row>
    <row r="46" ht="12.75" customHeight="1" spans="2:10">
      <c r="B46" s="47">
        <v>41912</v>
      </c>
      <c r="C46" s="48" t="str">
        <f t="shared" si="4"/>
        <v>Tuesday</v>
      </c>
      <c r="D46" s="48">
        <f t="shared" si="5"/>
        <v>2014</v>
      </c>
      <c r="E46" s="48" t="str">
        <f t="shared" si="6"/>
        <v>September</v>
      </c>
      <c r="F46" s="48" t="str">
        <f t="shared" si="7"/>
        <v>Q3</v>
      </c>
      <c r="J46" s="50"/>
    </row>
    <row r="47" ht="12.75" customHeight="1" spans="2:10">
      <c r="B47" s="47">
        <v>42369</v>
      </c>
      <c r="C47" s="48" t="str">
        <f t="shared" si="4"/>
        <v>Thursday</v>
      </c>
      <c r="D47" s="48">
        <f t="shared" si="5"/>
        <v>2015</v>
      </c>
      <c r="E47" s="48" t="str">
        <f t="shared" si="6"/>
        <v>December</v>
      </c>
      <c r="F47" s="48" t="str">
        <f t="shared" si="7"/>
        <v>Q4</v>
      </c>
      <c r="J47" s="50"/>
    </row>
    <row r="48" ht="12.75" customHeight="1" spans="2:10">
      <c r="B48" s="47">
        <v>41729</v>
      </c>
      <c r="C48" s="48" t="str">
        <f t="shared" si="4"/>
        <v>Monday</v>
      </c>
      <c r="D48" s="48">
        <f t="shared" si="5"/>
        <v>2014</v>
      </c>
      <c r="E48" s="48" t="str">
        <f t="shared" si="6"/>
        <v>March</v>
      </c>
      <c r="F48" s="48" t="str">
        <f t="shared" si="7"/>
        <v>Q1</v>
      </c>
      <c r="J48" s="50"/>
    </row>
    <row r="49" ht="12.75" customHeight="1" spans="2:10">
      <c r="B49" s="47">
        <v>41820</v>
      </c>
      <c r="C49" s="48" t="str">
        <f t="shared" si="4"/>
        <v>Monday</v>
      </c>
      <c r="D49" s="48">
        <f t="shared" si="5"/>
        <v>2014</v>
      </c>
      <c r="E49" s="48" t="str">
        <f t="shared" si="6"/>
        <v>June</v>
      </c>
      <c r="F49" s="48" t="str">
        <f t="shared" si="7"/>
        <v>Q2</v>
      </c>
      <c r="J49" s="50"/>
    </row>
    <row r="50" ht="12.75" customHeight="1" spans="2:10">
      <c r="B50" s="47">
        <v>43281</v>
      </c>
      <c r="C50" s="48" t="str">
        <f t="shared" si="4"/>
        <v>Saturday</v>
      </c>
      <c r="D50" s="48">
        <f t="shared" si="5"/>
        <v>2018</v>
      </c>
      <c r="E50" s="48" t="str">
        <f t="shared" si="6"/>
        <v>June</v>
      </c>
      <c r="F50" s="48" t="str">
        <f t="shared" si="7"/>
        <v>Q2</v>
      </c>
      <c r="J50" s="50"/>
    </row>
    <row r="51" ht="12.75" customHeight="1" spans="2:10">
      <c r="B51" s="47">
        <v>41578</v>
      </c>
      <c r="C51" s="48" t="str">
        <f t="shared" si="4"/>
        <v>Thursday</v>
      </c>
      <c r="D51" s="48">
        <f t="shared" si="5"/>
        <v>2013</v>
      </c>
      <c r="E51" s="48" t="str">
        <f t="shared" si="6"/>
        <v>October</v>
      </c>
      <c r="F51" s="48" t="str">
        <f t="shared" si="7"/>
        <v>Q4</v>
      </c>
      <c r="J51" s="50"/>
    </row>
    <row r="52" ht="12.75" customHeight="1" spans="2:10">
      <c r="B52" s="47">
        <v>41608</v>
      </c>
      <c r="C52" s="48" t="str">
        <f t="shared" si="4"/>
        <v>Saturday</v>
      </c>
      <c r="D52" s="48">
        <f t="shared" si="5"/>
        <v>2013</v>
      </c>
      <c r="E52" s="48" t="str">
        <f t="shared" si="6"/>
        <v>November</v>
      </c>
      <c r="F52" s="48" t="str">
        <f t="shared" si="7"/>
        <v>Q4</v>
      </c>
      <c r="J52" s="50"/>
    </row>
    <row r="53" ht="12.75" customHeight="1" spans="2:10">
      <c r="B53" s="47">
        <v>42462</v>
      </c>
      <c r="C53" s="48" t="str">
        <f t="shared" si="4"/>
        <v>Saturday</v>
      </c>
      <c r="D53" s="48">
        <f t="shared" si="5"/>
        <v>2016</v>
      </c>
      <c r="E53" s="48" t="str">
        <f t="shared" si="6"/>
        <v>April</v>
      </c>
      <c r="F53" s="48" t="str">
        <f t="shared" si="7"/>
        <v>Q2</v>
      </c>
      <c r="J53" s="50"/>
    </row>
    <row r="54" ht="12.75" customHeight="1" spans="2:10">
      <c r="B54" s="47">
        <v>41820</v>
      </c>
      <c r="C54" s="48" t="str">
        <f t="shared" si="4"/>
        <v>Monday</v>
      </c>
      <c r="D54" s="48">
        <f t="shared" si="5"/>
        <v>2014</v>
      </c>
      <c r="E54" s="48" t="str">
        <f t="shared" si="6"/>
        <v>June</v>
      </c>
      <c r="F54" s="48" t="str">
        <f t="shared" si="7"/>
        <v>Q2</v>
      </c>
      <c r="J54" s="50"/>
    </row>
    <row r="55" ht="12.75" customHeight="1" spans="2:10">
      <c r="B55" s="47">
        <v>41851</v>
      </c>
      <c r="C55" s="48" t="str">
        <f t="shared" si="4"/>
        <v>Thursday</v>
      </c>
      <c r="D55" s="48">
        <f t="shared" si="5"/>
        <v>2014</v>
      </c>
      <c r="E55" s="48" t="str">
        <f t="shared" si="6"/>
        <v>July</v>
      </c>
      <c r="F55" s="48" t="str">
        <f t="shared" si="7"/>
        <v>Q3</v>
      </c>
      <c r="J55" s="50"/>
    </row>
    <row r="56" ht="12.75" customHeight="1" spans="2:10">
      <c r="B56" s="47">
        <v>43008</v>
      </c>
      <c r="C56" s="48" t="str">
        <f t="shared" si="4"/>
        <v>Saturday</v>
      </c>
      <c r="D56" s="48">
        <f t="shared" si="5"/>
        <v>2017</v>
      </c>
      <c r="E56" s="48" t="str">
        <f t="shared" si="6"/>
        <v>September</v>
      </c>
      <c r="F56" s="48" t="str">
        <f t="shared" si="7"/>
        <v>Q3</v>
      </c>
      <c r="J56" s="50"/>
    </row>
    <row r="57" ht="12.75" customHeight="1" spans="2:10">
      <c r="B57" s="47">
        <v>41729</v>
      </c>
      <c r="C57" s="48" t="str">
        <f t="shared" si="4"/>
        <v>Monday</v>
      </c>
      <c r="D57" s="48">
        <f t="shared" si="5"/>
        <v>2014</v>
      </c>
      <c r="E57" s="48" t="str">
        <f t="shared" si="6"/>
        <v>March</v>
      </c>
      <c r="F57" s="48" t="str">
        <f t="shared" si="7"/>
        <v>Q1</v>
      </c>
      <c r="J57" s="50"/>
    </row>
    <row r="58" ht="12.75" customHeight="1" spans="2:10">
      <c r="B58" s="47">
        <v>41729</v>
      </c>
      <c r="C58" s="48" t="str">
        <f t="shared" si="4"/>
        <v>Monday</v>
      </c>
      <c r="D58" s="48">
        <f t="shared" si="5"/>
        <v>2014</v>
      </c>
      <c r="E58" s="48" t="str">
        <f t="shared" si="6"/>
        <v>March</v>
      </c>
      <c r="F58" s="48" t="str">
        <f t="shared" si="7"/>
        <v>Q1</v>
      </c>
      <c r="J58" s="50"/>
    </row>
    <row r="59" ht="12.75" customHeight="1" spans="2:10">
      <c r="B59" s="47">
        <v>41517</v>
      </c>
      <c r="C59" s="48" t="str">
        <f t="shared" si="4"/>
        <v>Saturday</v>
      </c>
      <c r="D59" s="48">
        <f t="shared" si="5"/>
        <v>2013</v>
      </c>
      <c r="E59" s="48" t="str">
        <f t="shared" si="6"/>
        <v>August</v>
      </c>
      <c r="F59" s="48" t="str">
        <f t="shared" si="7"/>
        <v>Q3</v>
      </c>
      <c r="J59" s="50"/>
    </row>
    <row r="60" ht="12.75" customHeight="1" spans="2:10">
      <c r="B60" s="47">
        <v>43008</v>
      </c>
      <c r="C60" s="48" t="str">
        <f t="shared" si="4"/>
        <v>Saturday</v>
      </c>
      <c r="D60" s="48">
        <f t="shared" si="5"/>
        <v>2017</v>
      </c>
      <c r="E60" s="48" t="str">
        <f t="shared" si="6"/>
        <v>September</v>
      </c>
      <c r="F60" s="48" t="str">
        <f t="shared" si="7"/>
        <v>Q3</v>
      </c>
      <c r="J60" s="50"/>
    </row>
    <row r="61" ht="12.75" customHeight="1" spans="2:10">
      <c r="B61" s="47">
        <v>42429</v>
      </c>
      <c r="C61" s="48" t="str">
        <f t="shared" si="4"/>
        <v>Monday</v>
      </c>
      <c r="D61" s="48">
        <f t="shared" si="5"/>
        <v>2016</v>
      </c>
      <c r="E61" s="48" t="str">
        <f t="shared" si="6"/>
        <v>February</v>
      </c>
      <c r="F61" s="48" t="str">
        <f t="shared" si="7"/>
        <v>Q1</v>
      </c>
      <c r="J61" s="50"/>
    </row>
    <row r="62" ht="12.75" customHeight="1" spans="2:10">
      <c r="B62" s="47">
        <v>43008</v>
      </c>
      <c r="C62" s="48" t="str">
        <f t="shared" si="4"/>
        <v>Saturday</v>
      </c>
      <c r="D62" s="48">
        <f t="shared" si="5"/>
        <v>2017</v>
      </c>
      <c r="E62" s="48" t="str">
        <f t="shared" si="6"/>
        <v>September</v>
      </c>
      <c r="F62" s="48" t="str">
        <f t="shared" si="7"/>
        <v>Q3</v>
      </c>
      <c r="J62" s="50"/>
    </row>
    <row r="63" ht="12.75" customHeight="1" spans="2:10">
      <c r="B63" s="47">
        <v>42369</v>
      </c>
      <c r="C63" s="48" t="str">
        <f t="shared" si="4"/>
        <v>Thursday</v>
      </c>
      <c r="D63" s="48">
        <f t="shared" si="5"/>
        <v>2015</v>
      </c>
      <c r="E63" s="48" t="str">
        <f t="shared" si="6"/>
        <v>December</v>
      </c>
      <c r="F63" s="48" t="str">
        <f t="shared" si="7"/>
        <v>Q4</v>
      </c>
      <c r="J63" s="50"/>
    </row>
    <row r="64" ht="12.75" customHeight="1" spans="2:10">
      <c r="B64" s="47">
        <v>42155</v>
      </c>
      <c r="C64" s="48" t="str">
        <f t="shared" si="4"/>
        <v>Sunday</v>
      </c>
      <c r="D64" s="48">
        <f t="shared" si="5"/>
        <v>2015</v>
      </c>
      <c r="E64" s="48" t="str">
        <f t="shared" si="6"/>
        <v>May</v>
      </c>
      <c r="F64" s="48" t="str">
        <f t="shared" si="7"/>
        <v>Q2</v>
      </c>
      <c r="J64" s="50"/>
    </row>
    <row r="65" ht="12.75" customHeight="1" spans="2:10">
      <c r="B65" s="47">
        <v>42155</v>
      </c>
      <c r="C65" s="48" t="str">
        <f t="shared" si="4"/>
        <v>Sunday</v>
      </c>
      <c r="D65" s="48">
        <f t="shared" si="5"/>
        <v>2015</v>
      </c>
      <c r="E65" s="48" t="str">
        <f t="shared" si="6"/>
        <v>May</v>
      </c>
      <c r="F65" s="48" t="str">
        <f t="shared" si="7"/>
        <v>Q2</v>
      </c>
      <c r="J65" s="50"/>
    </row>
    <row r="66" ht="12.75" customHeight="1" spans="2:10">
      <c r="B66" s="47">
        <v>41547</v>
      </c>
      <c r="C66" s="48" t="str">
        <f t="shared" si="4"/>
        <v>Monday</v>
      </c>
      <c r="D66" s="48">
        <f t="shared" si="5"/>
        <v>2013</v>
      </c>
      <c r="E66" s="48" t="str">
        <f t="shared" si="6"/>
        <v>September</v>
      </c>
      <c r="F66" s="48" t="str">
        <f t="shared" si="7"/>
        <v>Q3</v>
      </c>
      <c r="J66" s="50"/>
    </row>
    <row r="67" ht="12.75" customHeight="1" spans="2:10">
      <c r="B67" s="47">
        <v>42277</v>
      </c>
      <c r="C67" s="48" t="str">
        <f t="shared" si="4"/>
        <v>Wednesday</v>
      </c>
      <c r="D67" s="48">
        <f t="shared" si="5"/>
        <v>2015</v>
      </c>
      <c r="E67" s="48" t="str">
        <f t="shared" si="6"/>
        <v>September</v>
      </c>
      <c r="F67" s="48" t="str">
        <f t="shared" si="7"/>
        <v>Q3</v>
      </c>
      <c r="J67" s="50"/>
    </row>
    <row r="68" ht="12.75" customHeight="1" spans="2:10">
      <c r="B68" s="47">
        <v>42490</v>
      </c>
      <c r="C68" s="48" t="str">
        <f t="shared" si="4"/>
        <v>Saturday</v>
      </c>
      <c r="D68" s="48">
        <f t="shared" si="5"/>
        <v>2016</v>
      </c>
      <c r="E68" s="48" t="str">
        <f t="shared" si="6"/>
        <v>April</v>
      </c>
      <c r="F68" s="48" t="str">
        <f t="shared" si="7"/>
        <v>Q2</v>
      </c>
      <c r="J68" s="50"/>
    </row>
    <row r="69" ht="12.75" customHeight="1" spans="2:10">
      <c r="B69" s="47">
        <v>42490</v>
      </c>
      <c r="C69" s="48" t="str">
        <f t="shared" ref="C69:C105" si="8">TEXT(B69,"dddd")</f>
        <v>Saturday</v>
      </c>
      <c r="D69" s="48">
        <f t="shared" ref="D69:D105" si="9">YEAR(B69)</f>
        <v>2016</v>
      </c>
      <c r="E69" s="48" t="str">
        <f t="shared" ref="E69:E105" si="10">TEXT(B69,"mmmm")</f>
        <v>April</v>
      </c>
      <c r="F69" s="48" t="str">
        <f t="shared" ref="F69:F105" si="11">"Q"&amp;ROUNDUP(MONTH(B69)/3,0)</f>
        <v>Q2</v>
      </c>
      <c r="J69" s="50"/>
    </row>
    <row r="70" ht="12.75" customHeight="1" spans="2:10">
      <c r="B70" s="47">
        <v>41729</v>
      </c>
      <c r="C70" s="48" t="str">
        <f t="shared" si="8"/>
        <v>Monday</v>
      </c>
      <c r="D70" s="48">
        <f t="shared" si="9"/>
        <v>2014</v>
      </c>
      <c r="E70" s="48" t="str">
        <f t="shared" si="10"/>
        <v>March</v>
      </c>
      <c r="F70" s="48" t="str">
        <f t="shared" si="11"/>
        <v>Q1</v>
      </c>
      <c r="J70" s="50"/>
    </row>
    <row r="71" ht="12.75" customHeight="1" spans="2:10">
      <c r="B71" s="47">
        <v>41578</v>
      </c>
      <c r="C71" s="48" t="str">
        <f t="shared" si="8"/>
        <v>Thursday</v>
      </c>
      <c r="D71" s="48">
        <f t="shared" si="9"/>
        <v>2013</v>
      </c>
      <c r="E71" s="48" t="str">
        <f t="shared" si="10"/>
        <v>October</v>
      </c>
      <c r="F71" s="48" t="str">
        <f t="shared" si="11"/>
        <v>Q4</v>
      </c>
      <c r="J71" s="50"/>
    </row>
    <row r="72" ht="12.75" customHeight="1" spans="2:10">
      <c r="B72" s="47">
        <v>42094</v>
      </c>
      <c r="C72" s="48" t="str">
        <f t="shared" si="8"/>
        <v>Tuesday</v>
      </c>
      <c r="D72" s="48">
        <f t="shared" si="9"/>
        <v>2015</v>
      </c>
      <c r="E72" s="48" t="str">
        <f t="shared" si="10"/>
        <v>March</v>
      </c>
      <c r="F72" s="48" t="str">
        <f t="shared" si="11"/>
        <v>Q1</v>
      </c>
      <c r="J72" s="50"/>
    </row>
    <row r="73" ht="12.75" customHeight="1" spans="2:10">
      <c r="B73" s="47">
        <v>41973</v>
      </c>
      <c r="C73" s="48" t="str">
        <f t="shared" si="8"/>
        <v>Sunday</v>
      </c>
      <c r="D73" s="48">
        <f t="shared" si="9"/>
        <v>2014</v>
      </c>
      <c r="E73" s="48" t="str">
        <f t="shared" si="10"/>
        <v>November</v>
      </c>
      <c r="F73" s="48" t="str">
        <f t="shared" si="11"/>
        <v>Q4</v>
      </c>
      <c r="J73" s="50"/>
    </row>
    <row r="74" ht="12.75" customHeight="1" spans="2:10">
      <c r="B74" s="47">
        <v>41973</v>
      </c>
      <c r="C74" s="48" t="str">
        <f t="shared" si="8"/>
        <v>Sunday</v>
      </c>
      <c r="D74" s="48">
        <f t="shared" si="9"/>
        <v>2014</v>
      </c>
      <c r="E74" s="48" t="str">
        <f t="shared" si="10"/>
        <v>November</v>
      </c>
      <c r="F74" s="48" t="str">
        <f t="shared" si="11"/>
        <v>Q4</v>
      </c>
      <c r="J74" s="50"/>
    </row>
    <row r="75" ht="12.75" customHeight="1" spans="2:10">
      <c r="B75" s="47">
        <v>41820</v>
      </c>
      <c r="C75" s="48" t="str">
        <f t="shared" si="8"/>
        <v>Monday</v>
      </c>
      <c r="D75" s="48">
        <f t="shared" si="9"/>
        <v>2014</v>
      </c>
      <c r="E75" s="48" t="str">
        <f t="shared" si="10"/>
        <v>June</v>
      </c>
      <c r="F75" s="48" t="str">
        <f t="shared" si="11"/>
        <v>Q2</v>
      </c>
      <c r="J75" s="50"/>
    </row>
    <row r="76" ht="12.75" customHeight="1" spans="2:10">
      <c r="B76" s="47">
        <v>41759</v>
      </c>
      <c r="C76" s="48" t="str">
        <f t="shared" si="8"/>
        <v>Wednesday</v>
      </c>
      <c r="D76" s="48">
        <f t="shared" si="9"/>
        <v>2014</v>
      </c>
      <c r="E76" s="48" t="str">
        <f t="shared" si="10"/>
        <v>April</v>
      </c>
      <c r="F76" s="48" t="str">
        <f t="shared" si="11"/>
        <v>Q2</v>
      </c>
      <c r="J76" s="50"/>
    </row>
    <row r="77" ht="12.75" customHeight="1" spans="2:10">
      <c r="B77" s="47">
        <v>42155</v>
      </c>
      <c r="C77" s="48" t="str">
        <f t="shared" si="8"/>
        <v>Sunday</v>
      </c>
      <c r="D77" s="48">
        <f t="shared" si="9"/>
        <v>2015</v>
      </c>
      <c r="E77" s="48" t="str">
        <f t="shared" si="10"/>
        <v>May</v>
      </c>
      <c r="F77" s="48" t="str">
        <f t="shared" si="11"/>
        <v>Q2</v>
      </c>
      <c r="J77" s="50"/>
    </row>
    <row r="78" ht="12.75" customHeight="1" spans="2:10">
      <c r="B78" s="47">
        <v>42369</v>
      </c>
      <c r="C78" s="48" t="str">
        <f t="shared" si="8"/>
        <v>Thursday</v>
      </c>
      <c r="D78" s="48">
        <f t="shared" si="9"/>
        <v>2015</v>
      </c>
      <c r="E78" s="48" t="str">
        <f t="shared" si="10"/>
        <v>December</v>
      </c>
      <c r="F78" s="48" t="str">
        <f t="shared" si="11"/>
        <v>Q4</v>
      </c>
      <c r="J78" s="50"/>
    </row>
    <row r="79" ht="12.75" customHeight="1" spans="2:10">
      <c r="B79" s="47">
        <v>41973</v>
      </c>
      <c r="C79" s="48" t="str">
        <f t="shared" si="8"/>
        <v>Sunday</v>
      </c>
      <c r="D79" s="48">
        <f t="shared" si="9"/>
        <v>2014</v>
      </c>
      <c r="E79" s="48" t="str">
        <f t="shared" si="10"/>
        <v>November</v>
      </c>
      <c r="F79" s="48" t="str">
        <f t="shared" si="11"/>
        <v>Q4</v>
      </c>
      <c r="J79" s="50"/>
    </row>
    <row r="80" ht="12.75" customHeight="1" spans="2:10">
      <c r="B80" s="47">
        <v>41973</v>
      </c>
      <c r="C80" s="48" t="str">
        <f t="shared" si="8"/>
        <v>Sunday</v>
      </c>
      <c r="D80" s="48">
        <f t="shared" si="9"/>
        <v>2014</v>
      </c>
      <c r="E80" s="48" t="str">
        <f t="shared" si="10"/>
        <v>November</v>
      </c>
      <c r="F80" s="48" t="str">
        <f t="shared" si="11"/>
        <v>Q4</v>
      </c>
      <c r="J80" s="50"/>
    </row>
    <row r="81" ht="12.75" customHeight="1" spans="2:10">
      <c r="B81" s="47">
        <v>41729</v>
      </c>
      <c r="C81" s="48" t="str">
        <f t="shared" si="8"/>
        <v>Monday</v>
      </c>
      <c r="D81" s="48">
        <f t="shared" si="9"/>
        <v>2014</v>
      </c>
      <c r="E81" s="48" t="str">
        <f t="shared" si="10"/>
        <v>March</v>
      </c>
      <c r="F81" s="48" t="str">
        <f t="shared" si="11"/>
        <v>Q1</v>
      </c>
      <c r="J81" s="50"/>
    </row>
    <row r="82" ht="12.75" customHeight="1" spans="2:10">
      <c r="B82" s="47">
        <v>42462</v>
      </c>
      <c r="C82" s="48" t="str">
        <f t="shared" si="8"/>
        <v>Saturday</v>
      </c>
      <c r="D82" s="48">
        <f t="shared" si="9"/>
        <v>2016</v>
      </c>
      <c r="E82" s="48" t="str">
        <f t="shared" si="10"/>
        <v>April</v>
      </c>
      <c r="F82" s="48" t="str">
        <f t="shared" si="11"/>
        <v>Q2</v>
      </c>
      <c r="J82" s="50"/>
    </row>
    <row r="83" ht="12.75" customHeight="1" spans="2:10">
      <c r="B83" s="47">
        <v>41882</v>
      </c>
      <c r="C83" s="48" t="str">
        <f t="shared" si="8"/>
        <v>Sunday</v>
      </c>
      <c r="D83" s="48">
        <f t="shared" si="9"/>
        <v>2014</v>
      </c>
      <c r="E83" s="48" t="str">
        <f t="shared" si="10"/>
        <v>August</v>
      </c>
      <c r="F83" s="48" t="str">
        <f t="shared" si="11"/>
        <v>Q3</v>
      </c>
      <c r="J83" s="50"/>
    </row>
    <row r="84" ht="12.75" customHeight="1" spans="2:10">
      <c r="B84" s="47">
        <v>41729</v>
      </c>
      <c r="C84" s="48" t="str">
        <f t="shared" si="8"/>
        <v>Monday</v>
      </c>
      <c r="D84" s="48">
        <f t="shared" si="9"/>
        <v>2014</v>
      </c>
      <c r="E84" s="48" t="str">
        <f t="shared" si="10"/>
        <v>March</v>
      </c>
      <c r="F84" s="48" t="str">
        <f t="shared" si="11"/>
        <v>Q1</v>
      </c>
      <c r="J84" s="50"/>
    </row>
    <row r="85" ht="12.75" customHeight="1" spans="2:10">
      <c r="B85" s="47">
        <v>41547</v>
      </c>
      <c r="C85" s="48" t="str">
        <f t="shared" si="8"/>
        <v>Monday</v>
      </c>
      <c r="D85" s="48">
        <f t="shared" si="9"/>
        <v>2013</v>
      </c>
      <c r="E85" s="48" t="str">
        <f t="shared" si="10"/>
        <v>September</v>
      </c>
      <c r="F85" s="48" t="str">
        <f t="shared" si="11"/>
        <v>Q3</v>
      </c>
      <c r="J85" s="50"/>
    </row>
    <row r="86" ht="12.75" customHeight="1" spans="2:10">
      <c r="B86" s="47">
        <v>41639</v>
      </c>
      <c r="C86" s="48" t="str">
        <f t="shared" si="8"/>
        <v>Tuesday</v>
      </c>
      <c r="D86" s="48">
        <f t="shared" si="9"/>
        <v>2013</v>
      </c>
      <c r="E86" s="48" t="str">
        <f t="shared" si="10"/>
        <v>December</v>
      </c>
      <c r="F86" s="48" t="str">
        <f t="shared" si="11"/>
        <v>Q4</v>
      </c>
      <c r="J86" s="50"/>
    </row>
    <row r="87" ht="12.75" customHeight="1" spans="2:10">
      <c r="B87" s="47">
        <v>41729</v>
      </c>
      <c r="C87" s="48" t="str">
        <f t="shared" si="8"/>
        <v>Monday</v>
      </c>
      <c r="D87" s="48">
        <f t="shared" si="9"/>
        <v>2014</v>
      </c>
      <c r="E87" s="48" t="str">
        <f t="shared" si="10"/>
        <v>March</v>
      </c>
      <c r="F87" s="48" t="str">
        <f t="shared" si="11"/>
        <v>Q1</v>
      </c>
      <c r="J87" s="50"/>
    </row>
    <row r="88" ht="12.75" customHeight="1" spans="2:10">
      <c r="B88" s="47">
        <v>43008</v>
      </c>
      <c r="C88" s="48" t="str">
        <f t="shared" si="8"/>
        <v>Saturday</v>
      </c>
      <c r="D88" s="48">
        <f t="shared" si="9"/>
        <v>2017</v>
      </c>
      <c r="E88" s="48" t="str">
        <f t="shared" si="10"/>
        <v>September</v>
      </c>
      <c r="F88" s="48" t="str">
        <f t="shared" si="11"/>
        <v>Q3</v>
      </c>
      <c r="J88" s="50"/>
    </row>
    <row r="89" ht="12.75" customHeight="1" spans="2:10">
      <c r="B89" s="47">
        <v>41643</v>
      </c>
      <c r="C89" s="48" t="str">
        <f t="shared" si="8"/>
        <v>Saturday</v>
      </c>
      <c r="D89" s="48">
        <f t="shared" si="9"/>
        <v>2014</v>
      </c>
      <c r="E89" s="48" t="str">
        <f t="shared" si="10"/>
        <v>January</v>
      </c>
      <c r="F89" s="48" t="str">
        <f t="shared" si="11"/>
        <v>Q1</v>
      </c>
      <c r="J89" s="50"/>
    </row>
    <row r="90" ht="12.75" customHeight="1" spans="2:10">
      <c r="B90" s="47">
        <v>43008</v>
      </c>
      <c r="C90" s="48" t="str">
        <f t="shared" si="8"/>
        <v>Saturday</v>
      </c>
      <c r="D90" s="48">
        <f t="shared" si="9"/>
        <v>2017</v>
      </c>
      <c r="E90" s="48" t="str">
        <f t="shared" si="10"/>
        <v>September</v>
      </c>
      <c r="F90" s="48" t="str">
        <f t="shared" si="11"/>
        <v>Q3</v>
      </c>
      <c r="J90" s="50"/>
    </row>
    <row r="91" ht="12.75" customHeight="1" spans="2:10">
      <c r="B91" s="47">
        <v>41729</v>
      </c>
      <c r="C91" s="48" t="str">
        <f t="shared" si="8"/>
        <v>Monday</v>
      </c>
      <c r="D91" s="48">
        <f t="shared" si="9"/>
        <v>2014</v>
      </c>
      <c r="E91" s="48" t="str">
        <f t="shared" si="10"/>
        <v>March</v>
      </c>
      <c r="F91" s="48" t="str">
        <f t="shared" si="11"/>
        <v>Q1</v>
      </c>
      <c r="J91" s="50"/>
    </row>
    <row r="92" ht="12.75" customHeight="1" spans="2:10">
      <c r="B92" s="47">
        <v>42277</v>
      </c>
      <c r="C92" s="48" t="str">
        <f t="shared" si="8"/>
        <v>Wednesday</v>
      </c>
      <c r="D92" s="48">
        <f t="shared" si="9"/>
        <v>2015</v>
      </c>
      <c r="E92" s="48" t="str">
        <f t="shared" si="10"/>
        <v>September</v>
      </c>
      <c r="F92" s="48" t="str">
        <f t="shared" si="11"/>
        <v>Q3</v>
      </c>
      <c r="J92" s="50"/>
    </row>
    <row r="93" ht="12.75" customHeight="1" spans="2:10">
      <c r="B93" s="47">
        <v>41578</v>
      </c>
      <c r="C93" s="48" t="str">
        <f t="shared" si="8"/>
        <v>Thursday</v>
      </c>
      <c r="D93" s="48">
        <f t="shared" si="9"/>
        <v>2013</v>
      </c>
      <c r="E93" s="48" t="str">
        <f t="shared" si="10"/>
        <v>October</v>
      </c>
      <c r="F93" s="48" t="str">
        <f t="shared" si="11"/>
        <v>Q4</v>
      </c>
      <c r="J93" s="50"/>
    </row>
    <row r="94" ht="12.75" customHeight="1" spans="2:10">
      <c r="B94" s="47">
        <v>42735</v>
      </c>
      <c r="C94" s="48" t="str">
        <f t="shared" si="8"/>
        <v>Saturday</v>
      </c>
      <c r="D94" s="48">
        <f t="shared" si="9"/>
        <v>2016</v>
      </c>
      <c r="E94" s="48" t="str">
        <f t="shared" si="10"/>
        <v>December</v>
      </c>
      <c r="F94" s="48" t="str">
        <f t="shared" si="11"/>
        <v>Q4</v>
      </c>
      <c r="J94" s="50"/>
    </row>
    <row r="95" ht="12.75" customHeight="1" spans="2:10">
      <c r="B95" s="47">
        <v>41882</v>
      </c>
      <c r="C95" s="48" t="str">
        <f t="shared" si="8"/>
        <v>Sunday</v>
      </c>
      <c r="D95" s="48">
        <f t="shared" si="9"/>
        <v>2014</v>
      </c>
      <c r="E95" s="48" t="str">
        <f t="shared" si="10"/>
        <v>August</v>
      </c>
      <c r="F95" s="48" t="str">
        <f t="shared" si="11"/>
        <v>Q3</v>
      </c>
      <c r="J95" s="50"/>
    </row>
    <row r="96" ht="12.75" customHeight="1" spans="2:10">
      <c r="B96" s="47">
        <v>41639</v>
      </c>
      <c r="C96" s="48" t="str">
        <f t="shared" si="8"/>
        <v>Tuesday</v>
      </c>
      <c r="D96" s="48">
        <f t="shared" si="9"/>
        <v>2013</v>
      </c>
      <c r="E96" s="48" t="str">
        <f t="shared" si="10"/>
        <v>December</v>
      </c>
      <c r="F96" s="48" t="str">
        <f t="shared" si="11"/>
        <v>Q4</v>
      </c>
      <c r="J96" s="50"/>
    </row>
    <row r="97" ht="12.75" customHeight="1" spans="2:10">
      <c r="B97" s="47">
        <v>42462</v>
      </c>
      <c r="C97" s="48" t="str">
        <f t="shared" si="8"/>
        <v>Saturday</v>
      </c>
      <c r="D97" s="48">
        <f t="shared" si="9"/>
        <v>2016</v>
      </c>
      <c r="E97" s="48" t="str">
        <f t="shared" si="10"/>
        <v>April</v>
      </c>
      <c r="F97" s="48" t="str">
        <f t="shared" si="11"/>
        <v>Q2</v>
      </c>
      <c r="J97" s="50"/>
    </row>
    <row r="98" ht="12.75" customHeight="1" spans="2:10">
      <c r="B98" s="47">
        <v>41547</v>
      </c>
      <c r="C98" s="48" t="str">
        <f t="shared" si="8"/>
        <v>Monday</v>
      </c>
      <c r="D98" s="48">
        <f t="shared" si="9"/>
        <v>2013</v>
      </c>
      <c r="E98" s="48" t="str">
        <f t="shared" si="10"/>
        <v>September</v>
      </c>
      <c r="F98" s="48" t="str">
        <f t="shared" si="11"/>
        <v>Q3</v>
      </c>
      <c r="J98" s="50"/>
    </row>
    <row r="99" ht="12.75" customHeight="1" spans="2:10">
      <c r="B99" s="47">
        <v>43008</v>
      </c>
      <c r="C99" s="48" t="str">
        <f t="shared" si="8"/>
        <v>Saturday</v>
      </c>
      <c r="D99" s="48">
        <f t="shared" si="9"/>
        <v>2017</v>
      </c>
      <c r="E99" s="48" t="str">
        <f t="shared" si="10"/>
        <v>September</v>
      </c>
      <c r="F99" s="48" t="str">
        <f t="shared" si="11"/>
        <v>Q3</v>
      </c>
      <c r="J99" s="50"/>
    </row>
    <row r="100" ht="12.75" customHeight="1" spans="2:10">
      <c r="B100" s="47">
        <v>41639</v>
      </c>
      <c r="C100" s="48" t="str">
        <f t="shared" si="8"/>
        <v>Tuesday</v>
      </c>
      <c r="D100" s="48">
        <f t="shared" si="9"/>
        <v>2013</v>
      </c>
      <c r="E100" s="48" t="str">
        <f t="shared" si="10"/>
        <v>December</v>
      </c>
      <c r="F100" s="48" t="str">
        <f t="shared" si="11"/>
        <v>Q4</v>
      </c>
      <c r="J100" s="50"/>
    </row>
    <row r="101" ht="12.75" customHeight="1" spans="2:10">
      <c r="B101" s="47">
        <v>42369</v>
      </c>
      <c r="C101" s="48" t="str">
        <f t="shared" si="8"/>
        <v>Thursday</v>
      </c>
      <c r="D101" s="48">
        <f t="shared" si="9"/>
        <v>2015</v>
      </c>
      <c r="E101" s="48" t="str">
        <f t="shared" si="10"/>
        <v>December</v>
      </c>
      <c r="F101" s="48" t="str">
        <f t="shared" si="11"/>
        <v>Q4</v>
      </c>
      <c r="J101" s="50"/>
    </row>
    <row r="102" ht="12.75" customHeight="1" spans="2:10">
      <c r="B102" s="47">
        <v>42522</v>
      </c>
      <c r="C102" s="48" t="str">
        <f t="shared" si="8"/>
        <v>Wednesday</v>
      </c>
      <c r="D102" s="48">
        <f t="shared" si="9"/>
        <v>2016</v>
      </c>
      <c r="E102" s="48" t="str">
        <f t="shared" si="10"/>
        <v>June</v>
      </c>
      <c r="F102" s="48" t="str">
        <f t="shared" si="11"/>
        <v>Q2</v>
      </c>
      <c r="J102" s="50"/>
    </row>
    <row r="103" ht="12.75" customHeight="1" spans="2:10">
      <c r="B103" s="47">
        <v>42094</v>
      </c>
      <c r="C103" s="48" t="str">
        <f t="shared" si="8"/>
        <v>Tuesday</v>
      </c>
      <c r="D103" s="48">
        <f t="shared" si="9"/>
        <v>2015</v>
      </c>
      <c r="E103" s="48" t="str">
        <f t="shared" si="10"/>
        <v>March</v>
      </c>
      <c r="F103" s="48" t="str">
        <f t="shared" si="11"/>
        <v>Q1</v>
      </c>
      <c r="J103" s="50"/>
    </row>
    <row r="104" ht="12.75" customHeight="1" spans="2:10">
      <c r="B104" s="47">
        <v>42369</v>
      </c>
      <c r="C104" s="48" t="str">
        <f t="shared" si="8"/>
        <v>Thursday</v>
      </c>
      <c r="D104" s="48">
        <f t="shared" si="9"/>
        <v>2015</v>
      </c>
      <c r="E104" s="48" t="str">
        <f t="shared" si="10"/>
        <v>December</v>
      </c>
      <c r="F104" s="48" t="str">
        <f t="shared" si="11"/>
        <v>Q4</v>
      </c>
      <c r="J104" s="50"/>
    </row>
    <row r="105" ht="12.75" customHeight="1" spans="2:10">
      <c r="B105" s="47">
        <v>41547</v>
      </c>
      <c r="C105" s="48" t="str">
        <f t="shared" si="8"/>
        <v>Monday</v>
      </c>
      <c r="D105" s="48">
        <f t="shared" si="9"/>
        <v>2013</v>
      </c>
      <c r="E105" s="48" t="str">
        <f t="shared" si="10"/>
        <v>September</v>
      </c>
      <c r="F105" s="48" t="str">
        <f t="shared" si="11"/>
        <v>Q3</v>
      </c>
      <c r="J105" s="50"/>
    </row>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B1:N1"/>
  </mergeCells>
  <hyperlinks>
    <hyperlink ref="G38" location="null!A1" display="TEXT Tab"/>
  </hyperlinks>
  <pageMargins left="0.75" right="0.75" top="1" bottom="1" header="0" footer="0"/>
  <pageSetup paperSize="1" fitToHeight="0" orientation="landscape"/>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C00"/>
  </sheetPr>
  <dimension ref="A1:J1000"/>
  <sheetViews>
    <sheetView topLeftCell="D1" workbookViewId="0">
      <selection activeCell="P32" sqref="P32"/>
    </sheetView>
  </sheetViews>
  <sheetFormatPr defaultColWidth="12.6272727272727" defaultRowHeight="15" customHeight="1"/>
  <cols>
    <col min="1" max="1" width="8.62727272727273" customWidth="1"/>
    <col min="2" max="2" width="11.5" customWidth="1"/>
    <col min="3" max="3" width="22.2545454545455" customWidth="1"/>
    <col min="4" max="4" width="15.2545454545455" customWidth="1"/>
    <col min="5" max="5" width="11" customWidth="1"/>
    <col min="6" max="6" width="8.62727272727273" style="36" customWidth="1"/>
    <col min="7" max="7" width="10.2545454545455" customWidth="1"/>
    <col min="8" max="8" width="13.2545454545455" customWidth="1"/>
    <col min="9" max="26" width="8.62727272727273" customWidth="1"/>
  </cols>
  <sheetData>
    <row r="1" ht="12.75" customHeight="1" spans="1:5">
      <c r="A1" s="4" t="s">
        <v>279</v>
      </c>
      <c r="B1" s="5"/>
      <c r="C1" s="5"/>
      <c r="D1" s="5"/>
      <c r="E1" s="5"/>
    </row>
    <row r="2" ht="12.75" customHeight="1" spans="2:4">
      <c r="B2" s="37"/>
      <c r="D2" s="18"/>
    </row>
    <row r="3" ht="12.75" customHeight="1" spans="1:8">
      <c r="A3" s="38" t="s">
        <v>1</v>
      </c>
      <c r="B3" s="39" t="s">
        <v>2</v>
      </c>
      <c r="C3" s="39" t="s">
        <v>3</v>
      </c>
      <c r="D3" s="39" t="s">
        <v>4</v>
      </c>
      <c r="E3" s="39" t="s">
        <v>5</v>
      </c>
      <c r="F3" s="40" t="s">
        <v>6</v>
      </c>
      <c r="G3" s="39" t="s">
        <v>7</v>
      </c>
      <c r="H3" s="39" t="s">
        <v>8</v>
      </c>
    </row>
    <row r="4" ht="12.75" customHeight="1" spans="1:8">
      <c r="A4" s="41">
        <v>311587</v>
      </c>
      <c r="B4" s="42">
        <v>0</v>
      </c>
      <c r="C4" s="43" t="s">
        <v>10</v>
      </c>
      <c r="D4" s="43" t="s">
        <v>11</v>
      </c>
      <c r="E4" s="43" t="s">
        <v>12</v>
      </c>
      <c r="F4" s="44">
        <v>2</v>
      </c>
      <c r="G4" s="45">
        <v>40528</v>
      </c>
      <c r="H4" s="43" t="s">
        <v>13</v>
      </c>
    </row>
    <row r="5" ht="12.75" customHeight="1" spans="1:8">
      <c r="A5" s="41">
        <v>645109</v>
      </c>
      <c r="B5" s="42">
        <v>0</v>
      </c>
      <c r="C5" s="43" t="s">
        <v>14</v>
      </c>
      <c r="D5" s="43" t="s">
        <v>15</v>
      </c>
      <c r="E5" s="43" t="s">
        <v>12</v>
      </c>
      <c r="F5" s="44">
        <v>8</v>
      </c>
      <c r="G5" s="45">
        <v>40527</v>
      </c>
      <c r="H5" s="43" t="s">
        <v>16</v>
      </c>
    </row>
    <row r="6" ht="12.75" customHeight="1" spans="1:10">
      <c r="A6" s="41">
        <v>645109</v>
      </c>
      <c r="B6" s="42">
        <v>0</v>
      </c>
      <c r="C6" s="43" t="s">
        <v>14</v>
      </c>
      <c r="D6" s="43" t="s">
        <v>15</v>
      </c>
      <c r="E6" s="43" t="s">
        <v>12</v>
      </c>
      <c r="F6" s="44">
        <v>8</v>
      </c>
      <c r="G6" s="45">
        <v>40528</v>
      </c>
      <c r="H6" s="43" t="s">
        <v>13</v>
      </c>
      <c r="J6" s="35"/>
    </row>
    <row r="7" ht="12.75" customHeight="1" spans="1:10">
      <c r="A7" s="41">
        <v>835119</v>
      </c>
      <c r="B7" s="42">
        <v>0</v>
      </c>
      <c r="C7" s="43" t="s">
        <v>18</v>
      </c>
      <c r="D7" s="43" t="s">
        <v>17</v>
      </c>
      <c r="E7" s="43" t="s">
        <v>12</v>
      </c>
      <c r="F7" s="44">
        <v>5</v>
      </c>
      <c r="G7" s="45">
        <v>40527</v>
      </c>
      <c r="H7" s="43" t="s">
        <v>16</v>
      </c>
      <c r="J7" s="35"/>
    </row>
    <row r="8" ht="12.75" customHeight="1" spans="1:10">
      <c r="A8" s="41">
        <v>921565</v>
      </c>
      <c r="B8" s="42">
        <v>0</v>
      </c>
      <c r="C8" s="43" t="s">
        <v>20</v>
      </c>
      <c r="D8" s="43" t="s">
        <v>19</v>
      </c>
      <c r="E8" s="43" t="s">
        <v>12</v>
      </c>
      <c r="F8" s="44">
        <v>8</v>
      </c>
      <c r="G8" s="45">
        <v>40528</v>
      </c>
      <c r="H8" s="43" t="s">
        <v>13</v>
      </c>
      <c r="J8" s="35"/>
    </row>
    <row r="9" ht="12.75" customHeight="1" spans="1:10">
      <c r="A9" s="41">
        <v>904174</v>
      </c>
      <c r="B9" s="42">
        <v>0</v>
      </c>
      <c r="C9" s="43" t="s">
        <v>22</v>
      </c>
      <c r="D9" s="43" t="s">
        <v>11</v>
      </c>
      <c r="E9" s="43" t="s">
        <v>12</v>
      </c>
      <c r="F9" s="44">
        <v>4</v>
      </c>
      <c r="G9" s="45">
        <v>40528</v>
      </c>
      <c r="H9" s="43" t="s">
        <v>13</v>
      </c>
      <c r="J9" s="35"/>
    </row>
    <row r="10" ht="12.75" customHeight="1" spans="1:10">
      <c r="A10" s="41">
        <v>108501</v>
      </c>
      <c r="B10" s="42">
        <v>0</v>
      </c>
      <c r="C10" s="43" t="s">
        <v>23</v>
      </c>
      <c r="D10" s="43" t="s">
        <v>17</v>
      </c>
      <c r="E10" s="43" t="s">
        <v>12</v>
      </c>
      <c r="F10" s="44">
        <v>3.5</v>
      </c>
      <c r="G10" s="45">
        <v>40527</v>
      </c>
      <c r="H10" s="43" t="s">
        <v>16</v>
      </c>
      <c r="J10" s="35"/>
    </row>
    <row r="11" ht="12.75" customHeight="1" spans="1:10">
      <c r="A11" s="41">
        <v>806984</v>
      </c>
      <c r="B11" s="42">
        <v>0</v>
      </c>
      <c r="C11" s="43" t="s">
        <v>24</v>
      </c>
      <c r="D11" s="43" t="s">
        <v>21</v>
      </c>
      <c r="E11" s="43" t="s">
        <v>12</v>
      </c>
      <c r="F11" s="44">
        <v>8</v>
      </c>
      <c r="G11" s="45">
        <v>40528</v>
      </c>
      <c r="H11" s="43" t="s">
        <v>13</v>
      </c>
      <c r="J11" s="35"/>
    </row>
    <row r="12" ht="12.75" customHeight="1" spans="1:10">
      <c r="A12" s="41">
        <v>605544</v>
      </c>
      <c r="B12" s="42">
        <v>0</v>
      </c>
      <c r="C12" s="43" t="s">
        <v>25</v>
      </c>
      <c r="D12" s="43" t="s">
        <v>15</v>
      </c>
      <c r="E12" s="43" t="s">
        <v>12</v>
      </c>
      <c r="F12" s="44">
        <v>8</v>
      </c>
      <c r="G12" s="45">
        <v>40527</v>
      </c>
      <c r="H12" s="43" t="s">
        <v>16</v>
      </c>
      <c r="J12" s="35"/>
    </row>
    <row r="13" ht="12.75" customHeight="1" spans="1:10">
      <c r="A13" s="41">
        <v>261528</v>
      </c>
      <c r="B13" s="42">
        <v>0</v>
      </c>
      <c r="C13" s="43" t="s">
        <v>26</v>
      </c>
      <c r="D13" s="43" t="s">
        <v>21</v>
      </c>
      <c r="E13" s="43" t="s">
        <v>12</v>
      </c>
      <c r="F13" s="44">
        <v>8</v>
      </c>
      <c r="G13" s="45">
        <v>40527</v>
      </c>
      <c r="H13" s="43" t="s">
        <v>16</v>
      </c>
      <c r="J13" s="35"/>
    </row>
    <row r="14" ht="12.75" customHeight="1" spans="1:10">
      <c r="A14" s="41">
        <v>261528</v>
      </c>
      <c r="B14" s="42">
        <v>0</v>
      </c>
      <c r="C14" s="43" t="s">
        <v>26</v>
      </c>
      <c r="D14" s="43" t="s">
        <v>21</v>
      </c>
      <c r="E14" s="43" t="s">
        <v>12</v>
      </c>
      <c r="F14" s="44">
        <v>8</v>
      </c>
      <c r="G14" s="45">
        <v>40528</v>
      </c>
      <c r="H14" s="43" t="s">
        <v>13</v>
      </c>
      <c r="J14" s="35"/>
    </row>
    <row r="15" ht="12.75" customHeight="1" spans="1:10">
      <c r="A15" s="41">
        <v>682726</v>
      </c>
      <c r="B15" s="42">
        <v>0</v>
      </c>
      <c r="C15" s="43" t="s">
        <v>29</v>
      </c>
      <c r="D15" s="43" t="s">
        <v>11</v>
      </c>
      <c r="E15" s="43" t="s">
        <v>12</v>
      </c>
      <c r="F15" s="44">
        <v>1</v>
      </c>
      <c r="G15" s="45">
        <v>40527</v>
      </c>
      <c r="H15" s="43" t="s">
        <v>16</v>
      </c>
      <c r="J15" s="35"/>
    </row>
    <row r="16" ht="12.75" customHeight="1" spans="1:10">
      <c r="A16" s="41">
        <v>682726</v>
      </c>
      <c r="B16" s="42">
        <v>0</v>
      </c>
      <c r="C16" s="43" t="s">
        <v>29</v>
      </c>
      <c r="D16" s="43" t="s">
        <v>11</v>
      </c>
      <c r="E16" s="43" t="s">
        <v>12</v>
      </c>
      <c r="F16" s="44">
        <v>1.5</v>
      </c>
      <c r="G16" s="45">
        <v>40528</v>
      </c>
      <c r="H16" s="43" t="s">
        <v>13</v>
      </c>
      <c r="J16" s="35"/>
    </row>
    <row r="17" ht="12.75" customHeight="1" spans="1:10">
      <c r="A17" s="41">
        <v>268234</v>
      </c>
      <c r="B17" s="42">
        <v>0</v>
      </c>
      <c r="C17" s="43" t="s">
        <v>30</v>
      </c>
      <c r="D17" s="43" t="s">
        <v>11</v>
      </c>
      <c r="E17" s="43" t="s">
        <v>12</v>
      </c>
      <c r="F17" s="44">
        <v>1.5</v>
      </c>
      <c r="G17" s="45">
        <v>40527</v>
      </c>
      <c r="H17" s="43" t="s">
        <v>16</v>
      </c>
      <c r="J17" s="35"/>
    </row>
    <row r="18" ht="12.75" customHeight="1" spans="1:10">
      <c r="A18" s="41">
        <v>537900</v>
      </c>
      <c r="B18" s="42">
        <v>0</v>
      </c>
      <c r="C18" s="43" t="s">
        <v>32</v>
      </c>
      <c r="D18" s="43" t="s">
        <v>11</v>
      </c>
      <c r="E18" s="43" t="s">
        <v>12</v>
      </c>
      <c r="F18" s="44">
        <v>2</v>
      </c>
      <c r="G18" s="45">
        <v>40527</v>
      </c>
      <c r="H18" s="43" t="s">
        <v>16</v>
      </c>
      <c r="J18" s="35"/>
    </row>
    <row r="19" ht="12.75" customHeight="1" spans="1:10">
      <c r="A19" s="41">
        <v>935382</v>
      </c>
      <c r="B19" s="42">
        <v>0</v>
      </c>
      <c r="C19" s="43" t="s">
        <v>33</v>
      </c>
      <c r="D19" s="43" t="s">
        <v>11</v>
      </c>
      <c r="E19" s="43" t="s">
        <v>12</v>
      </c>
      <c r="F19" s="44">
        <v>3.5</v>
      </c>
      <c r="G19" s="45">
        <v>40527</v>
      </c>
      <c r="H19" s="43" t="s">
        <v>16</v>
      </c>
      <c r="J19" s="35"/>
    </row>
    <row r="20" ht="12.75" customHeight="1" spans="1:10">
      <c r="A20" s="41">
        <v>602526</v>
      </c>
      <c r="B20" s="42">
        <v>0</v>
      </c>
      <c r="C20" s="43" t="s">
        <v>34</v>
      </c>
      <c r="D20" s="43" t="s">
        <v>11</v>
      </c>
      <c r="E20" s="43" t="s">
        <v>12</v>
      </c>
      <c r="F20" s="44">
        <v>2</v>
      </c>
      <c r="G20" s="45">
        <v>40527</v>
      </c>
      <c r="H20" s="43" t="s">
        <v>16</v>
      </c>
      <c r="J20" s="35"/>
    </row>
    <row r="21" ht="12.75" customHeight="1" spans="1:10">
      <c r="A21" s="41">
        <v>624084</v>
      </c>
      <c r="B21" s="42">
        <v>0</v>
      </c>
      <c r="C21" s="43" t="s">
        <v>36</v>
      </c>
      <c r="D21" s="43" t="s">
        <v>11</v>
      </c>
      <c r="E21" s="43" t="s">
        <v>12</v>
      </c>
      <c r="F21" s="44">
        <v>1.25</v>
      </c>
      <c r="G21" s="45">
        <v>40528</v>
      </c>
      <c r="H21" s="43" t="s">
        <v>13</v>
      </c>
      <c r="J21" s="35"/>
    </row>
    <row r="22" ht="12.75" customHeight="1" spans="1:10">
      <c r="A22" s="41">
        <v>341458</v>
      </c>
      <c r="B22" s="42">
        <v>0</v>
      </c>
      <c r="C22" s="43" t="s">
        <v>37</v>
      </c>
      <c r="D22" s="43" t="s">
        <v>21</v>
      </c>
      <c r="E22" s="43" t="s">
        <v>12</v>
      </c>
      <c r="F22" s="44">
        <v>8</v>
      </c>
      <c r="G22" s="45">
        <v>40528</v>
      </c>
      <c r="H22" s="43" t="s">
        <v>13</v>
      </c>
      <c r="J22" s="35"/>
    </row>
    <row r="23" ht="12.75" customHeight="1" spans="1:10">
      <c r="A23" s="41">
        <v>674630</v>
      </c>
      <c r="B23" s="42">
        <v>0</v>
      </c>
      <c r="C23" s="43" t="s">
        <v>38</v>
      </c>
      <c r="D23" s="43" t="s">
        <v>11</v>
      </c>
      <c r="E23" s="43" t="s">
        <v>12</v>
      </c>
      <c r="F23" s="44">
        <v>2.75</v>
      </c>
      <c r="G23" s="45">
        <v>40528</v>
      </c>
      <c r="H23" s="43" t="s">
        <v>13</v>
      </c>
      <c r="J23" s="35"/>
    </row>
    <row r="24" ht="12.75" customHeight="1" spans="1:10">
      <c r="A24" s="41">
        <v>674630</v>
      </c>
      <c r="B24" s="42">
        <v>0</v>
      </c>
      <c r="C24" s="43" t="s">
        <v>38</v>
      </c>
      <c r="D24" s="43" t="s">
        <v>17</v>
      </c>
      <c r="E24" s="43" t="s">
        <v>12</v>
      </c>
      <c r="F24" s="44">
        <v>1</v>
      </c>
      <c r="G24" s="45">
        <v>40528</v>
      </c>
      <c r="H24" s="43" t="s">
        <v>13</v>
      </c>
      <c r="J24" s="35"/>
    </row>
    <row r="25" ht="12.75" customHeight="1" spans="1:10">
      <c r="A25" s="41">
        <v>752850</v>
      </c>
      <c r="B25" s="42">
        <v>0</v>
      </c>
      <c r="C25" s="43" t="s">
        <v>39</v>
      </c>
      <c r="D25" s="43" t="s">
        <v>17</v>
      </c>
      <c r="E25" s="43" t="s">
        <v>12</v>
      </c>
      <c r="F25" s="44">
        <v>1.25</v>
      </c>
      <c r="G25" s="45">
        <v>40527</v>
      </c>
      <c r="H25" s="43" t="s">
        <v>16</v>
      </c>
      <c r="J25" s="35"/>
    </row>
    <row r="26" ht="12.75" customHeight="1" spans="1:8">
      <c r="A26" s="41">
        <v>951321</v>
      </c>
      <c r="B26" s="42">
        <v>1</v>
      </c>
      <c r="C26" s="43" t="s">
        <v>40</v>
      </c>
      <c r="D26" s="43" t="s">
        <v>11</v>
      </c>
      <c r="E26" s="43" t="s">
        <v>12</v>
      </c>
      <c r="F26" s="44">
        <v>8.75</v>
      </c>
      <c r="G26" s="45">
        <v>40529</v>
      </c>
      <c r="H26" s="43" t="s">
        <v>31</v>
      </c>
    </row>
    <row r="27" ht="12.75" customHeight="1" spans="1:8">
      <c r="A27" s="41">
        <v>311587</v>
      </c>
      <c r="B27" s="42">
        <v>0</v>
      </c>
      <c r="C27" s="43" t="s">
        <v>10</v>
      </c>
      <c r="D27" s="43" t="s">
        <v>19</v>
      </c>
      <c r="E27" s="43" t="s">
        <v>12</v>
      </c>
      <c r="F27" s="44">
        <v>4</v>
      </c>
      <c r="G27" s="45">
        <v>40529</v>
      </c>
      <c r="H27" s="43" t="s">
        <v>31</v>
      </c>
    </row>
    <row r="28" ht="12.75" customHeight="1" spans="1:8">
      <c r="A28" s="41">
        <v>140990</v>
      </c>
      <c r="B28" s="42">
        <v>0</v>
      </c>
      <c r="C28" s="43" t="s">
        <v>41</v>
      </c>
      <c r="D28" s="43" t="s">
        <v>11</v>
      </c>
      <c r="E28" s="43" t="s">
        <v>12</v>
      </c>
      <c r="F28" s="44">
        <v>2</v>
      </c>
      <c r="G28" s="45">
        <v>40540</v>
      </c>
      <c r="H28" s="43" t="s">
        <v>28</v>
      </c>
    </row>
    <row r="29" ht="12.75" customHeight="1" spans="1:8">
      <c r="A29" s="41">
        <v>883669</v>
      </c>
      <c r="B29" s="42">
        <v>0</v>
      </c>
      <c r="C29" s="43" t="s">
        <v>42</v>
      </c>
      <c r="D29" s="43" t="s">
        <v>21</v>
      </c>
      <c r="E29" s="43" t="s">
        <v>12</v>
      </c>
      <c r="F29" s="44">
        <v>4.75</v>
      </c>
      <c r="G29" s="45">
        <v>40534</v>
      </c>
      <c r="H29" s="43" t="s">
        <v>16</v>
      </c>
    </row>
    <row r="30" ht="12.75" customHeight="1" spans="1:8">
      <c r="A30" s="41">
        <v>733760</v>
      </c>
      <c r="B30" s="42">
        <v>0</v>
      </c>
      <c r="C30" s="43" t="s">
        <v>43</v>
      </c>
      <c r="D30" s="43" t="s">
        <v>11</v>
      </c>
      <c r="E30" s="43" t="s">
        <v>12</v>
      </c>
      <c r="F30" s="44">
        <v>3.5</v>
      </c>
      <c r="G30" s="45">
        <v>40532</v>
      </c>
      <c r="H30" s="43" t="s">
        <v>27</v>
      </c>
    </row>
    <row r="31" ht="12.75" customHeight="1" spans="1:8">
      <c r="A31" s="41">
        <v>474941</v>
      </c>
      <c r="B31" s="42">
        <v>0</v>
      </c>
      <c r="C31" s="43" t="s">
        <v>44</v>
      </c>
      <c r="D31" s="43" t="s">
        <v>11</v>
      </c>
      <c r="E31" s="43" t="s">
        <v>12</v>
      </c>
      <c r="F31" s="44">
        <v>2.5</v>
      </c>
      <c r="G31" s="45">
        <v>40534</v>
      </c>
      <c r="H31" s="43" t="s">
        <v>16</v>
      </c>
    </row>
    <row r="32" ht="12.75" customHeight="1" spans="1:8">
      <c r="A32" s="41">
        <v>474941</v>
      </c>
      <c r="B32" s="42">
        <v>0</v>
      </c>
      <c r="C32" s="43" t="s">
        <v>44</v>
      </c>
      <c r="D32" s="43" t="s">
        <v>11</v>
      </c>
      <c r="E32" s="43" t="s">
        <v>12</v>
      </c>
      <c r="F32" s="44">
        <v>1.5</v>
      </c>
      <c r="G32" s="45">
        <v>40540</v>
      </c>
      <c r="H32" s="43" t="s">
        <v>28</v>
      </c>
    </row>
    <row r="33" ht="12.75" customHeight="1" spans="1:8">
      <c r="A33" s="41">
        <v>615307</v>
      </c>
      <c r="B33" s="42">
        <v>0</v>
      </c>
      <c r="C33" s="43" t="s">
        <v>45</v>
      </c>
      <c r="D33" s="43" t="s">
        <v>11</v>
      </c>
      <c r="E33" s="43" t="s">
        <v>12</v>
      </c>
      <c r="F33" s="44">
        <v>4</v>
      </c>
      <c r="G33" s="45">
        <v>40529</v>
      </c>
      <c r="H33" s="43" t="s">
        <v>31</v>
      </c>
    </row>
    <row r="34" ht="12.75" customHeight="1" spans="1:8">
      <c r="A34" s="41">
        <v>144775</v>
      </c>
      <c r="B34" s="42">
        <v>0</v>
      </c>
      <c r="C34" s="43" t="s">
        <v>46</v>
      </c>
      <c r="D34" s="43" t="s">
        <v>11</v>
      </c>
      <c r="E34" s="43" t="s">
        <v>12</v>
      </c>
      <c r="F34" s="44">
        <v>2</v>
      </c>
      <c r="G34" s="45">
        <v>40540</v>
      </c>
      <c r="H34" s="43" t="s">
        <v>28</v>
      </c>
    </row>
    <row r="35" ht="12.75" customHeight="1" spans="1:8">
      <c r="A35" s="41">
        <v>54857</v>
      </c>
      <c r="B35" s="42">
        <v>0</v>
      </c>
      <c r="C35" s="43" t="s">
        <v>47</v>
      </c>
      <c r="D35" s="43" t="s">
        <v>11</v>
      </c>
      <c r="E35" s="43" t="s">
        <v>12</v>
      </c>
      <c r="F35" s="44">
        <v>1</v>
      </c>
      <c r="G35" s="45">
        <v>40533</v>
      </c>
      <c r="H35" s="43" t="s">
        <v>28</v>
      </c>
    </row>
    <row r="36" ht="12.75" customHeight="1" spans="1:8">
      <c r="A36" s="41">
        <v>969490</v>
      </c>
      <c r="B36" s="42">
        <v>0</v>
      </c>
      <c r="C36" s="43" t="s">
        <v>48</v>
      </c>
      <c r="D36" s="43" t="s">
        <v>17</v>
      </c>
      <c r="E36" s="43" t="s">
        <v>12</v>
      </c>
      <c r="F36" s="44">
        <v>3</v>
      </c>
      <c r="G36" s="45">
        <v>40533</v>
      </c>
      <c r="H36" s="43" t="s">
        <v>28</v>
      </c>
    </row>
    <row r="37" ht="12.75" customHeight="1" spans="1:8">
      <c r="A37" s="41">
        <v>969490</v>
      </c>
      <c r="B37" s="42">
        <v>0</v>
      </c>
      <c r="C37" s="43" t="s">
        <v>48</v>
      </c>
      <c r="D37" s="43" t="s">
        <v>21</v>
      </c>
      <c r="E37" s="43" t="s">
        <v>12</v>
      </c>
      <c r="F37" s="44">
        <v>8</v>
      </c>
      <c r="G37" s="45">
        <v>40534</v>
      </c>
      <c r="H37" s="43" t="s">
        <v>16</v>
      </c>
    </row>
    <row r="38" ht="12.75" customHeight="1" spans="1:8">
      <c r="A38" s="41">
        <v>579919</v>
      </c>
      <c r="B38" s="42">
        <v>0</v>
      </c>
      <c r="C38" s="43" t="s">
        <v>49</v>
      </c>
      <c r="D38" s="43" t="s">
        <v>21</v>
      </c>
      <c r="E38" s="43" t="s">
        <v>12</v>
      </c>
      <c r="F38" s="44">
        <v>2</v>
      </c>
      <c r="G38" s="45">
        <v>40534</v>
      </c>
      <c r="H38" s="43" t="s">
        <v>16</v>
      </c>
    </row>
    <row r="39" ht="12.75" customHeight="1" spans="1:8">
      <c r="A39" s="41">
        <v>599675</v>
      </c>
      <c r="B39" s="42">
        <v>0</v>
      </c>
      <c r="C39" s="43" t="s">
        <v>50</v>
      </c>
      <c r="D39" s="43" t="s">
        <v>11</v>
      </c>
      <c r="E39" s="43" t="s">
        <v>12</v>
      </c>
      <c r="F39" s="44">
        <v>2</v>
      </c>
      <c r="G39" s="45">
        <v>40534</v>
      </c>
      <c r="H39" s="43" t="s">
        <v>16</v>
      </c>
    </row>
    <row r="40" ht="12.75" customHeight="1" spans="1:8">
      <c r="A40" s="41">
        <v>625135</v>
      </c>
      <c r="B40" s="42">
        <v>0</v>
      </c>
      <c r="C40" s="43" t="s">
        <v>51</v>
      </c>
      <c r="D40" s="43" t="s">
        <v>11</v>
      </c>
      <c r="E40" s="43" t="s">
        <v>12</v>
      </c>
      <c r="F40" s="44">
        <v>1</v>
      </c>
      <c r="G40" s="45">
        <v>40540</v>
      </c>
      <c r="H40" s="43" t="s">
        <v>28</v>
      </c>
    </row>
    <row r="41" ht="12.75" customHeight="1" spans="1:8">
      <c r="A41" s="41">
        <v>664825</v>
      </c>
      <c r="B41" s="42">
        <v>0</v>
      </c>
      <c r="C41" s="43" t="s">
        <v>52</v>
      </c>
      <c r="D41" s="43" t="s">
        <v>21</v>
      </c>
      <c r="E41" s="43" t="s">
        <v>12</v>
      </c>
      <c r="F41" s="44">
        <v>8</v>
      </c>
      <c r="G41" s="45">
        <v>40542</v>
      </c>
      <c r="H41" s="43" t="s">
        <v>13</v>
      </c>
    </row>
    <row r="42" ht="12.75" customHeight="1" spans="1:8">
      <c r="A42" s="41">
        <v>664825</v>
      </c>
      <c r="B42" s="42">
        <v>0</v>
      </c>
      <c r="C42" s="43" t="s">
        <v>52</v>
      </c>
      <c r="D42" s="43" t="s">
        <v>21</v>
      </c>
      <c r="E42" s="43" t="s">
        <v>12</v>
      </c>
      <c r="F42" s="44">
        <v>6</v>
      </c>
      <c r="G42" s="45">
        <v>40541</v>
      </c>
      <c r="H42" s="43" t="s">
        <v>16</v>
      </c>
    </row>
    <row r="43" ht="12.75" customHeight="1" spans="1:8">
      <c r="A43" s="41">
        <v>459949</v>
      </c>
      <c r="B43" s="42">
        <v>0</v>
      </c>
      <c r="C43" s="43" t="s">
        <v>53</v>
      </c>
      <c r="D43" s="43" t="s">
        <v>11</v>
      </c>
      <c r="E43" s="43" t="s">
        <v>12</v>
      </c>
      <c r="F43" s="44">
        <v>2</v>
      </c>
      <c r="G43" s="45">
        <v>40529</v>
      </c>
      <c r="H43" s="43" t="s">
        <v>31</v>
      </c>
    </row>
    <row r="44" ht="12.75" customHeight="1" spans="1:8">
      <c r="A44" s="41">
        <v>375792</v>
      </c>
      <c r="B44" s="42">
        <v>0</v>
      </c>
      <c r="C44" s="43" t="s">
        <v>54</v>
      </c>
      <c r="D44" s="43" t="s">
        <v>19</v>
      </c>
      <c r="E44" s="43" t="s">
        <v>12</v>
      </c>
      <c r="F44" s="44">
        <v>4</v>
      </c>
      <c r="G44" s="45">
        <v>40532</v>
      </c>
      <c r="H44" s="43" t="s">
        <v>27</v>
      </c>
    </row>
    <row r="45" ht="12.75" customHeight="1" spans="1:8">
      <c r="A45" s="41">
        <v>459949</v>
      </c>
      <c r="B45" s="42">
        <v>0</v>
      </c>
      <c r="C45" s="43" t="s">
        <v>53</v>
      </c>
      <c r="D45" s="43" t="s">
        <v>17</v>
      </c>
      <c r="E45" s="43" t="s">
        <v>12</v>
      </c>
      <c r="F45" s="44">
        <v>8</v>
      </c>
      <c r="G45" s="45">
        <v>40546</v>
      </c>
      <c r="H45" s="43" t="s">
        <v>27</v>
      </c>
    </row>
    <row r="46" ht="12.75" customHeight="1" spans="1:8">
      <c r="A46" s="41">
        <v>459949</v>
      </c>
      <c r="B46" s="42">
        <v>0</v>
      </c>
      <c r="C46" s="43" t="s">
        <v>53</v>
      </c>
      <c r="D46" s="43" t="s">
        <v>17</v>
      </c>
      <c r="E46" s="43" t="s">
        <v>12</v>
      </c>
      <c r="F46" s="44">
        <v>4</v>
      </c>
      <c r="G46" s="45">
        <v>40547</v>
      </c>
      <c r="H46" s="43" t="s">
        <v>28</v>
      </c>
    </row>
    <row r="47" ht="12.75" customHeight="1" spans="1:8">
      <c r="A47" s="41">
        <v>869277</v>
      </c>
      <c r="B47" s="42">
        <v>0</v>
      </c>
      <c r="C47" s="43" t="s">
        <v>55</v>
      </c>
      <c r="D47" s="43" t="s">
        <v>21</v>
      </c>
      <c r="E47" s="43" t="s">
        <v>12</v>
      </c>
      <c r="F47" s="44">
        <v>8</v>
      </c>
      <c r="G47" s="45">
        <v>40541</v>
      </c>
      <c r="H47" s="43" t="s">
        <v>16</v>
      </c>
    </row>
    <row r="48" ht="12.75" customHeight="1" spans="1:8">
      <c r="A48" s="41">
        <v>389844</v>
      </c>
      <c r="B48" s="42">
        <v>0</v>
      </c>
      <c r="C48" s="43" t="s">
        <v>56</v>
      </c>
      <c r="D48" s="43" t="s">
        <v>21</v>
      </c>
      <c r="E48" s="43" t="s">
        <v>12</v>
      </c>
      <c r="F48" s="44">
        <v>2</v>
      </c>
      <c r="G48" s="45">
        <v>40534</v>
      </c>
      <c r="H48" s="43" t="s">
        <v>16</v>
      </c>
    </row>
    <row r="49" ht="12.75" customHeight="1" spans="1:8">
      <c r="A49" s="41">
        <v>389844</v>
      </c>
      <c r="B49" s="42">
        <v>0</v>
      </c>
      <c r="C49" s="43" t="s">
        <v>56</v>
      </c>
      <c r="D49" s="43" t="s">
        <v>21</v>
      </c>
      <c r="E49" s="43" t="s">
        <v>12</v>
      </c>
      <c r="F49" s="44">
        <v>8</v>
      </c>
      <c r="G49" s="45">
        <v>40535</v>
      </c>
      <c r="H49" s="43" t="s">
        <v>13</v>
      </c>
    </row>
    <row r="50" ht="12.75" customHeight="1" spans="1:8">
      <c r="A50" s="41">
        <v>873164</v>
      </c>
      <c r="B50" s="42">
        <v>0</v>
      </c>
      <c r="C50" s="43" t="s">
        <v>57</v>
      </c>
      <c r="D50" s="43" t="s">
        <v>21</v>
      </c>
      <c r="E50" s="43" t="s">
        <v>12</v>
      </c>
      <c r="F50" s="44">
        <v>3</v>
      </c>
      <c r="G50" s="45">
        <v>40540</v>
      </c>
      <c r="H50" s="43" t="s">
        <v>28</v>
      </c>
    </row>
    <row r="51" ht="12.75" customHeight="1" spans="1:8">
      <c r="A51" s="41">
        <v>935382</v>
      </c>
      <c r="B51" s="42">
        <v>0</v>
      </c>
      <c r="C51" s="43" t="s">
        <v>33</v>
      </c>
      <c r="D51" s="43" t="s">
        <v>21</v>
      </c>
      <c r="E51" s="43" t="s">
        <v>12</v>
      </c>
      <c r="F51" s="44">
        <v>8</v>
      </c>
      <c r="G51" s="45">
        <v>40542</v>
      </c>
      <c r="H51" s="43" t="s">
        <v>13</v>
      </c>
    </row>
    <row r="52" ht="12.75" customHeight="1" spans="1:8">
      <c r="A52" s="41">
        <v>935382</v>
      </c>
      <c r="B52" s="42">
        <v>0</v>
      </c>
      <c r="C52" s="43" t="s">
        <v>33</v>
      </c>
      <c r="D52" s="43" t="s">
        <v>21</v>
      </c>
      <c r="E52" s="43" t="s">
        <v>12</v>
      </c>
      <c r="F52" s="44">
        <v>8</v>
      </c>
      <c r="G52" s="45">
        <v>40541</v>
      </c>
      <c r="H52" s="43" t="s">
        <v>16</v>
      </c>
    </row>
    <row r="53" ht="12.75" customHeight="1" spans="1:8">
      <c r="A53" s="41">
        <v>555166</v>
      </c>
      <c r="B53" s="42">
        <v>0</v>
      </c>
      <c r="C53" s="43" t="s">
        <v>58</v>
      </c>
      <c r="D53" s="43" t="s">
        <v>21</v>
      </c>
      <c r="E53" s="43" t="s">
        <v>12</v>
      </c>
      <c r="F53" s="44">
        <v>8</v>
      </c>
      <c r="G53" s="45">
        <v>40534</v>
      </c>
      <c r="H53" s="43" t="s">
        <v>16</v>
      </c>
    </row>
    <row r="54" ht="12.75" customHeight="1" spans="1:8">
      <c r="A54" s="41">
        <v>555166</v>
      </c>
      <c r="B54" s="42">
        <v>0</v>
      </c>
      <c r="C54" s="43" t="s">
        <v>58</v>
      </c>
      <c r="D54" s="43" t="s">
        <v>21</v>
      </c>
      <c r="E54" s="43" t="s">
        <v>12</v>
      </c>
      <c r="F54" s="44">
        <v>6.25</v>
      </c>
      <c r="G54" s="45">
        <v>40533</v>
      </c>
      <c r="H54" s="43" t="s">
        <v>28</v>
      </c>
    </row>
    <row r="55" ht="12.75" customHeight="1" spans="1:8">
      <c r="A55" s="41">
        <v>555166</v>
      </c>
      <c r="B55" s="42">
        <v>0</v>
      </c>
      <c r="C55" s="43" t="s">
        <v>58</v>
      </c>
      <c r="D55" s="43" t="s">
        <v>19</v>
      </c>
      <c r="E55" s="43" t="s">
        <v>12</v>
      </c>
      <c r="F55" s="44">
        <v>4</v>
      </c>
      <c r="G55" s="45">
        <v>40529</v>
      </c>
      <c r="H55" s="43" t="s">
        <v>31</v>
      </c>
    </row>
    <row r="56" ht="12.75" customHeight="1" spans="1:8">
      <c r="A56" s="41">
        <v>503495</v>
      </c>
      <c r="B56" s="42">
        <v>0</v>
      </c>
      <c r="C56" s="43" t="s">
        <v>59</v>
      </c>
      <c r="D56" s="43" t="s">
        <v>11</v>
      </c>
      <c r="E56" s="43" t="s">
        <v>12</v>
      </c>
      <c r="F56" s="44">
        <v>2</v>
      </c>
      <c r="G56" s="45">
        <v>40532</v>
      </c>
      <c r="H56" s="43" t="s">
        <v>27</v>
      </c>
    </row>
    <row r="57" ht="12.75" customHeight="1" spans="1:8">
      <c r="A57" s="41">
        <v>503495</v>
      </c>
      <c r="B57" s="42">
        <v>0</v>
      </c>
      <c r="C57" s="43" t="s">
        <v>59</v>
      </c>
      <c r="D57" s="43" t="s">
        <v>11</v>
      </c>
      <c r="E57" s="43" t="s">
        <v>12</v>
      </c>
      <c r="F57" s="44">
        <v>8</v>
      </c>
      <c r="G57" s="45">
        <v>40534</v>
      </c>
      <c r="H57" s="43" t="s">
        <v>16</v>
      </c>
    </row>
    <row r="58" ht="12.75" customHeight="1" spans="1:8">
      <c r="A58" s="41">
        <v>935382</v>
      </c>
      <c r="B58" s="42">
        <v>0</v>
      </c>
      <c r="C58" s="43" t="s">
        <v>33</v>
      </c>
      <c r="D58" s="43" t="s">
        <v>21</v>
      </c>
      <c r="E58" s="43" t="s">
        <v>12</v>
      </c>
      <c r="F58" s="44">
        <v>8</v>
      </c>
      <c r="G58" s="45">
        <v>40540</v>
      </c>
      <c r="H58" s="43" t="s">
        <v>28</v>
      </c>
    </row>
    <row r="59" ht="12.75" customHeight="1" spans="1:8">
      <c r="A59" s="41">
        <v>35938</v>
      </c>
      <c r="B59" s="42">
        <v>0</v>
      </c>
      <c r="C59" s="43" t="s">
        <v>60</v>
      </c>
      <c r="D59" s="43" t="s">
        <v>11</v>
      </c>
      <c r="E59" s="43" t="s">
        <v>12</v>
      </c>
      <c r="F59" s="44">
        <v>2</v>
      </c>
      <c r="G59" s="45">
        <v>40529</v>
      </c>
      <c r="H59" s="43" t="s">
        <v>31</v>
      </c>
    </row>
    <row r="60" ht="12.75" customHeight="1" spans="1:8">
      <c r="A60" s="41">
        <v>162126</v>
      </c>
      <c r="B60" s="42">
        <v>0</v>
      </c>
      <c r="C60" s="43" t="s">
        <v>61</v>
      </c>
      <c r="D60" s="43" t="s">
        <v>11</v>
      </c>
      <c r="E60" s="43" t="s">
        <v>12</v>
      </c>
      <c r="F60" s="44">
        <v>3</v>
      </c>
      <c r="G60" s="45">
        <v>40532</v>
      </c>
      <c r="H60" s="43" t="s">
        <v>27</v>
      </c>
    </row>
    <row r="61" ht="12.75" customHeight="1" spans="1:8">
      <c r="A61" s="41">
        <v>453743</v>
      </c>
      <c r="B61" s="42">
        <v>0</v>
      </c>
      <c r="C61" s="43" t="s">
        <v>62</v>
      </c>
      <c r="D61" s="43" t="s">
        <v>17</v>
      </c>
      <c r="E61" s="43" t="s">
        <v>12</v>
      </c>
      <c r="F61" s="44">
        <v>3.25</v>
      </c>
      <c r="G61" s="45">
        <v>40532</v>
      </c>
      <c r="H61" s="43" t="s">
        <v>27</v>
      </c>
    </row>
    <row r="62" ht="12.75" customHeight="1" spans="1:8">
      <c r="A62" s="41">
        <v>674630</v>
      </c>
      <c r="B62" s="42">
        <v>0</v>
      </c>
      <c r="C62" s="43" t="s">
        <v>38</v>
      </c>
      <c r="D62" s="43" t="s">
        <v>21</v>
      </c>
      <c r="E62" s="43" t="s">
        <v>12</v>
      </c>
      <c r="F62" s="44">
        <v>8</v>
      </c>
      <c r="G62" s="45">
        <v>40532</v>
      </c>
      <c r="H62" s="43" t="s">
        <v>27</v>
      </c>
    </row>
    <row r="63" ht="12.75" customHeight="1" spans="1:8">
      <c r="A63" s="41">
        <v>422727</v>
      </c>
      <c r="B63" s="42">
        <v>0</v>
      </c>
      <c r="C63" s="43" t="s">
        <v>63</v>
      </c>
      <c r="D63" s="43" t="s">
        <v>19</v>
      </c>
      <c r="E63" s="43" t="s">
        <v>12</v>
      </c>
      <c r="F63" s="44">
        <v>8</v>
      </c>
      <c r="G63" s="45">
        <v>40533</v>
      </c>
      <c r="H63" s="43" t="s">
        <v>28</v>
      </c>
    </row>
    <row r="64" ht="12.75" customHeight="1" spans="1:8">
      <c r="A64" s="41">
        <v>820836</v>
      </c>
      <c r="B64" s="42">
        <v>0</v>
      </c>
      <c r="C64" s="43" t="s">
        <v>64</v>
      </c>
      <c r="D64" s="43" t="s">
        <v>19</v>
      </c>
      <c r="E64" s="43" t="s">
        <v>12</v>
      </c>
      <c r="F64" s="44">
        <v>4</v>
      </c>
      <c r="G64" s="45">
        <v>40529</v>
      </c>
      <c r="H64" s="43" t="s">
        <v>31</v>
      </c>
    </row>
    <row r="65" ht="12.75" customHeight="1" spans="1:8">
      <c r="A65" s="41">
        <v>647912</v>
      </c>
      <c r="B65" s="42">
        <v>0</v>
      </c>
      <c r="C65" s="43" t="s">
        <v>65</v>
      </c>
      <c r="D65" s="43" t="s">
        <v>11</v>
      </c>
      <c r="E65" s="43" t="s">
        <v>12</v>
      </c>
      <c r="F65" s="44">
        <v>2.5</v>
      </c>
      <c r="G65" s="45">
        <v>40529</v>
      </c>
      <c r="H65" s="43" t="s">
        <v>31</v>
      </c>
    </row>
    <row r="66" ht="12.75" customHeight="1" spans="1:8">
      <c r="A66" s="41">
        <v>363618</v>
      </c>
      <c r="B66" s="42">
        <v>0</v>
      </c>
      <c r="C66" s="43" t="s">
        <v>66</v>
      </c>
      <c r="D66" s="43" t="s">
        <v>11</v>
      </c>
      <c r="E66" s="43" t="s">
        <v>12</v>
      </c>
      <c r="F66" s="44">
        <v>1</v>
      </c>
      <c r="G66" s="45">
        <v>40533</v>
      </c>
      <c r="H66" s="43" t="s">
        <v>28</v>
      </c>
    </row>
    <row r="67" ht="12.75" customHeight="1" spans="1:8">
      <c r="A67" s="41">
        <v>309284</v>
      </c>
      <c r="B67" s="42">
        <v>0</v>
      </c>
      <c r="C67" s="43" t="s">
        <v>67</v>
      </c>
      <c r="D67" s="43" t="s">
        <v>11</v>
      </c>
      <c r="E67" s="43" t="s">
        <v>12</v>
      </c>
      <c r="F67" s="44">
        <v>8</v>
      </c>
      <c r="G67" s="45">
        <v>40532</v>
      </c>
      <c r="H67" s="43" t="s">
        <v>27</v>
      </c>
    </row>
    <row r="68" ht="12.75" customHeight="1" spans="1:8">
      <c r="A68" s="41">
        <v>694606</v>
      </c>
      <c r="B68" s="42">
        <v>0</v>
      </c>
      <c r="C68" s="43" t="s">
        <v>68</v>
      </c>
      <c r="D68" s="43" t="s">
        <v>11</v>
      </c>
      <c r="E68" s="43" t="s">
        <v>12</v>
      </c>
      <c r="F68" s="44">
        <v>0.75</v>
      </c>
      <c r="G68" s="45">
        <v>40532</v>
      </c>
      <c r="H68" s="43" t="s">
        <v>27</v>
      </c>
    </row>
    <row r="69" ht="12.75" customHeight="1" spans="1:8">
      <c r="A69" s="41">
        <v>694606</v>
      </c>
      <c r="B69" s="42">
        <v>0</v>
      </c>
      <c r="C69" s="43" t="s">
        <v>68</v>
      </c>
      <c r="D69" s="43" t="s">
        <v>11</v>
      </c>
      <c r="E69" s="43" t="s">
        <v>12</v>
      </c>
      <c r="F69" s="44">
        <v>0.5</v>
      </c>
      <c r="G69" s="45">
        <v>40541</v>
      </c>
      <c r="H69" s="43" t="s">
        <v>16</v>
      </c>
    </row>
    <row r="70" ht="12.75" customHeight="1" spans="1:8">
      <c r="A70" s="41">
        <v>942722</v>
      </c>
      <c r="B70" s="42">
        <v>0</v>
      </c>
      <c r="C70" s="43" t="s">
        <v>69</v>
      </c>
      <c r="D70" s="43" t="s">
        <v>11</v>
      </c>
      <c r="E70" s="43" t="s">
        <v>12</v>
      </c>
      <c r="F70" s="44">
        <v>1</v>
      </c>
      <c r="G70" s="45">
        <v>40533</v>
      </c>
      <c r="H70" s="43" t="s">
        <v>28</v>
      </c>
    </row>
    <row r="71" ht="12.75" customHeight="1" spans="1:8">
      <c r="A71" s="41">
        <v>689783</v>
      </c>
      <c r="B71" s="42">
        <v>0</v>
      </c>
      <c r="C71" s="43" t="s">
        <v>70</v>
      </c>
      <c r="D71" s="43" t="s">
        <v>11</v>
      </c>
      <c r="E71" s="43" t="s">
        <v>12</v>
      </c>
      <c r="F71" s="44">
        <v>3</v>
      </c>
      <c r="G71" s="45">
        <v>40541</v>
      </c>
      <c r="H71" s="43" t="s">
        <v>16</v>
      </c>
    </row>
    <row r="72" ht="12.75" customHeight="1" spans="1:8">
      <c r="A72" s="41">
        <v>572634</v>
      </c>
      <c r="B72" s="42">
        <v>0</v>
      </c>
      <c r="C72" s="43" t="s">
        <v>71</v>
      </c>
      <c r="D72" s="43" t="s">
        <v>17</v>
      </c>
      <c r="E72" s="43" t="s">
        <v>12</v>
      </c>
      <c r="F72" s="44">
        <v>8</v>
      </c>
      <c r="G72" s="45">
        <v>40529</v>
      </c>
      <c r="H72" s="43" t="s">
        <v>31</v>
      </c>
    </row>
    <row r="73" ht="12.75" customHeight="1" spans="1:8">
      <c r="A73" s="41">
        <v>572634</v>
      </c>
      <c r="B73" s="42">
        <v>0</v>
      </c>
      <c r="C73" s="43" t="s">
        <v>71</v>
      </c>
      <c r="D73" s="43" t="s">
        <v>15</v>
      </c>
      <c r="E73" s="43" t="s">
        <v>12</v>
      </c>
      <c r="F73" s="44">
        <v>8</v>
      </c>
      <c r="G73" s="45">
        <v>40532</v>
      </c>
      <c r="H73" s="43" t="s">
        <v>27</v>
      </c>
    </row>
    <row r="74" ht="12.75" customHeight="1" spans="1:8">
      <c r="A74" s="41">
        <v>572634</v>
      </c>
      <c r="B74" s="42">
        <v>0</v>
      </c>
      <c r="C74" s="43" t="s">
        <v>71</v>
      </c>
      <c r="D74" s="43" t="s">
        <v>15</v>
      </c>
      <c r="E74" s="43" t="s">
        <v>12</v>
      </c>
      <c r="F74" s="44">
        <v>8</v>
      </c>
      <c r="G74" s="45">
        <v>40533</v>
      </c>
      <c r="H74" s="43" t="s">
        <v>28</v>
      </c>
    </row>
    <row r="75" ht="12.75" customHeight="1" spans="1:8">
      <c r="A75" s="41">
        <v>572634</v>
      </c>
      <c r="B75" s="42">
        <v>0</v>
      </c>
      <c r="C75" s="43" t="s">
        <v>71</v>
      </c>
      <c r="D75" s="43" t="s">
        <v>15</v>
      </c>
      <c r="E75" s="43" t="s">
        <v>12</v>
      </c>
      <c r="F75" s="44">
        <v>8</v>
      </c>
      <c r="G75" s="45">
        <v>40534</v>
      </c>
      <c r="H75" s="43" t="s">
        <v>16</v>
      </c>
    </row>
    <row r="76" ht="12.75" customHeight="1" spans="1:8">
      <c r="A76" s="41">
        <v>53568</v>
      </c>
      <c r="B76" s="42">
        <v>0</v>
      </c>
      <c r="C76" s="43" t="s">
        <v>72</v>
      </c>
      <c r="D76" s="43" t="s">
        <v>21</v>
      </c>
      <c r="E76" s="43" t="s">
        <v>12</v>
      </c>
      <c r="F76" s="44">
        <v>8</v>
      </c>
      <c r="G76" s="45">
        <v>40542</v>
      </c>
      <c r="H76" s="43" t="s">
        <v>13</v>
      </c>
    </row>
    <row r="77" ht="12.75" customHeight="1" spans="1:8">
      <c r="A77" s="41">
        <v>341458</v>
      </c>
      <c r="B77" s="42">
        <v>0</v>
      </c>
      <c r="C77" s="43" t="s">
        <v>37</v>
      </c>
      <c r="D77" s="43" t="s">
        <v>21</v>
      </c>
      <c r="E77" s="43" t="s">
        <v>12</v>
      </c>
      <c r="F77" s="44">
        <v>8</v>
      </c>
      <c r="G77" s="45">
        <v>40542</v>
      </c>
      <c r="H77" s="43" t="s">
        <v>13</v>
      </c>
    </row>
    <row r="78" ht="12.75" customHeight="1" spans="1:8">
      <c r="A78" s="41">
        <v>645109</v>
      </c>
      <c r="B78" s="42">
        <v>0</v>
      </c>
      <c r="C78" s="43" t="s">
        <v>14</v>
      </c>
      <c r="D78" s="43" t="s">
        <v>21</v>
      </c>
      <c r="E78" s="43" t="s">
        <v>12</v>
      </c>
      <c r="F78" s="44">
        <v>4</v>
      </c>
      <c r="G78" s="45">
        <v>40533</v>
      </c>
      <c r="H78" s="43" t="s">
        <v>28</v>
      </c>
    </row>
    <row r="79" ht="12.75" customHeight="1" spans="1:8">
      <c r="A79" s="41">
        <v>645109</v>
      </c>
      <c r="B79" s="42">
        <v>0</v>
      </c>
      <c r="C79" s="43" t="s">
        <v>14</v>
      </c>
      <c r="D79" s="43" t="s">
        <v>21</v>
      </c>
      <c r="E79" s="43" t="s">
        <v>12</v>
      </c>
      <c r="F79" s="44">
        <v>8</v>
      </c>
      <c r="G79" s="45">
        <v>40534</v>
      </c>
      <c r="H79" s="43" t="s">
        <v>16</v>
      </c>
    </row>
    <row r="80" ht="12.75" customHeight="1" spans="1:8">
      <c r="A80" s="41">
        <v>645109</v>
      </c>
      <c r="B80" s="42">
        <v>0</v>
      </c>
      <c r="C80" s="43" t="s">
        <v>14</v>
      </c>
      <c r="D80" s="43" t="s">
        <v>21</v>
      </c>
      <c r="E80" s="43" t="s">
        <v>12</v>
      </c>
      <c r="F80" s="44">
        <v>8</v>
      </c>
      <c r="G80" s="45">
        <v>40535</v>
      </c>
      <c r="H80" s="43" t="s">
        <v>13</v>
      </c>
    </row>
    <row r="81" ht="12.75" customHeight="1" spans="1:8">
      <c r="A81" s="41">
        <v>309793</v>
      </c>
      <c r="B81" s="42">
        <v>0</v>
      </c>
      <c r="C81" s="43" t="s">
        <v>73</v>
      </c>
      <c r="D81" s="43" t="s">
        <v>19</v>
      </c>
      <c r="E81" s="43" t="s">
        <v>12</v>
      </c>
      <c r="F81" s="44">
        <v>2</v>
      </c>
      <c r="G81" s="45">
        <v>40534</v>
      </c>
      <c r="H81" s="43" t="s">
        <v>16</v>
      </c>
    </row>
    <row r="82" ht="12.75" customHeight="1" spans="1:8">
      <c r="A82" s="41">
        <v>689074</v>
      </c>
      <c r="B82" s="42">
        <v>0</v>
      </c>
      <c r="C82" s="43" t="s">
        <v>74</v>
      </c>
      <c r="D82" s="43" t="s">
        <v>21</v>
      </c>
      <c r="E82" s="43" t="s">
        <v>12</v>
      </c>
      <c r="F82" s="44">
        <v>8</v>
      </c>
      <c r="G82" s="45">
        <v>40540</v>
      </c>
      <c r="H82" s="43" t="s">
        <v>28</v>
      </c>
    </row>
    <row r="83" ht="12.75" customHeight="1" spans="1:8">
      <c r="A83" s="41">
        <v>689074</v>
      </c>
      <c r="B83" s="42">
        <v>0</v>
      </c>
      <c r="C83" s="43" t="s">
        <v>74</v>
      </c>
      <c r="D83" s="43" t="s">
        <v>21</v>
      </c>
      <c r="E83" s="43" t="s">
        <v>12</v>
      </c>
      <c r="F83" s="44">
        <v>8</v>
      </c>
      <c r="G83" s="45">
        <v>40541</v>
      </c>
      <c r="H83" s="43" t="s">
        <v>16</v>
      </c>
    </row>
    <row r="84" ht="12.75" customHeight="1" spans="1:8">
      <c r="A84" s="41">
        <v>689074</v>
      </c>
      <c r="B84" s="42">
        <v>0</v>
      </c>
      <c r="C84" s="43" t="s">
        <v>74</v>
      </c>
      <c r="D84" s="43" t="s">
        <v>21</v>
      </c>
      <c r="E84" s="43" t="s">
        <v>12</v>
      </c>
      <c r="F84" s="44">
        <v>8</v>
      </c>
      <c r="G84" s="45">
        <v>40542</v>
      </c>
      <c r="H84" s="43" t="s">
        <v>13</v>
      </c>
    </row>
    <row r="85" ht="12.75" customHeight="1" spans="1:8">
      <c r="A85" s="41">
        <v>609303</v>
      </c>
      <c r="B85" s="42">
        <v>1</v>
      </c>
      <c r="C85" s="43" t="s">
        <v>75</v>
      </c>
      <c r="D85" s="43" t="s">
        <v>21</v>
      </c>
      <c r="E85" s="43" t="s">
        <v>12</v>
      </c>
      <c r="F85" s="44">
        <v>8</v>
      </c>
      <c r="G85" s="45">
        <v>40540</v>
      </c>
      <c r="H85" s="43" t="s">
        <v>28</v>
      </c>
    </row>
    <row r="86" ht="12.75" customHeight="1" spans="1:8">
      <c r="A86" s="41">
        <v>185450</v>
      </c>
      <c r="B86" s="42">
        <v>0</v>
      </c>
      <c r="C86" s="43" t="s">
        <v>76</v>
      </c>
      <c r="D86" s="43" t="s">
        <v>21</v>
      </c>
      <c r="E86" s="43" t="s">
        <v>12</v>
      </c>
      <c r="F86" s="44">
        <v>4</v>
      </c>
      <c r="G86" s="45">
        <v>40533</v>
      </c>
      <c r="H86" s="43" t="s">
        <v>28</v>
      </c>
    </row>
    <row r="87" ht="12.75" customHeight="1" spans="1:8">
      <c r="A87" s="41">
        <v>525099</v>
      </c>
      <c r="B87" s="42">
        <v>0</v>
      </c>
      <c r="C87" s="43" t="s">
        <v>77</v>
      </c>
      <c r="D87" s="43" t="s">
        <v>21</v>
      </c>
      <c r="E87" s="43" t="s">
        <v>12</v>
      </c>
      <c r="F87" s="44">
        <v>8</v>
      </c>
      <c r="G87" s="45">
        <v>40532</v>
      </c>
      <c r="H87" s="43" t="s">
        <v>27</v>
      </c>
    </row>
    <row r="88" ht="12.75" customHeight="1" spans="1:8">
      <c r="A88" s="41">
        <v>217327</v>
      </c>
      <c r="B88" s="42">
        <v>0</v>
      </c>
      <c r="C88" s="43" t="s">
        <v>78</v>
      </c>
      <c r="D88" s="43" t="s">
        <v>21</v>
      </c>
      <c r="E88" s="43" t="s">
        <v>12</v>
      </c>
      <c r="F88" s="44">
        <v>8</v>
      </c>
      <c r="G88" s="45">
        <v>40529</v>
      </c>
      <c r="H88" s="43" t="s">
        <v>31</v>
      </c>
    </row>
    <row r="89" ht="12.75" customHeight="1" spans="1:8">
      <c r="A89" s="41">
        <v>585545</v>
      </c>
      <c r="B89" s="42">
        <v>0</v>
      </c>
      <c r="C89" s="43" t="s">
        <v>79</v>
      </c>
      <c r="D89" s="43" t="s">
        <v>21</v>
      </c>
      <c r="E89" s="43" t="s">
        <v>12</v>
      </c>
      <c r="F89" s="44">
        <v>8</v>
      </c>
      <c r="G89" s="45">
        <v>40540</v>
      </c>
      <c r="H89" s="43" t="s">
        <v>28</v>
      </c>
    </row>
    <row r="90" ht="12.75" customHeight="1" spans="1:8">
      <c r="A90" s="41">
        <v>853351</v>
      </c>
      <c r="B90" s="42">
        <v>0</v>
      </c>
      <c r="C90" s="43" t="s">
        <v>80</v>
      </c>
      <c r="D90" s="43" t="s">
        <v>11</v>
      </c>
      <c r="E90" s="43" t="s">
        <v>12</v>
      </c>
      <c r="F90" s="44">
        <v>2</v>
      </c>
      <c r="G90" s="45">
        <v>40532</v>
      </c>
      <c r="H90" s="43" t="s">
        <v>27</v>
      </c>
    </row>
    <row r="91" ht="12.75" customHeight="1" spans="1:8">
      <c r="A91" s="41">
        <v>853351</v>
      </c>
      <c r="B91" s="42">
        <v>0</v>
      </c>
      <c r="C91" s="43" t="s">
        <v>80</v>
      </c>
      <c r="D91" s="43" t="s">
        <v>11</v>
      </c>
      <c r="E91" s="43" t="s">
        <v>12</v>
      </c>
      <c r="F91" s="44">
        <v>4</v>
      </c>
      <c r="G91" s="45">
        <v>40529</v>
      </c>
      <c r="H91" s="43" t="s">
        <v>31</v>
      </c>
    </row>
    <row r="92" ht="12.75" customHeight="1" spans="1:8">
      <c r="A92" s="41">
        <v>853351</v>
      </c>
      <c r="B92" s="42">
        <v>0</v>
      </c>
      <c r="C92" s="43" t="s">
        <v>80</v>
      </c>
      <c r="D92" s="43" t="s">
        <v>21</v>
      </c>
      <c r="E92" s="43" t="s">
        <v>12</v>
      </c>
      <c r="F92" s="44">
        <v>8</v>
      </c>
      <c r="G92" s="45">
        <v>40533</v>
      </c>
      <c r="H92" s="43" t="s">
        <v>28</v>
      </c>
    </row>
    <row r="93" ht="12.75" customHeight="1" spans="1:8">
      <c r="A93" s="41">
        <v>972886</v>
      </c>
      <c r="B93" s="42">
        <v>0</v>
      </c>
      <c r="C93" s="43" t="s">
        <v>81</v>
      </c>
      <c r="D93" s="43" t="s">
        <v>11</v>
      </c>
      <c r="E93" s="43" t="s">
        <v>12</v>
      </c>
      <c r="F93" s="44">
        <v>1</v>
      </c>
      <c r="G93" s="45">
        <v>40532</v>
      </c>
      <c r="H93" s="43" t="s">
        <v>27</v>
      </c>
    </row>
    <row r="94" ht="12.75" customHeight="1" spans="1:8">
      <c r="A94" s="41">
        <v>934035</v>
      </c>
      <c r="B94" s="42">
        <v>0</v>
      </c>
      <c r="C94" s="43" t="s">
        <v>82</v>
      </c>
      <c r="D94" s="43" t="s">
        <v>17</v>
      </c>
      <c r="E94" s="43" t="s">
        <v>12</v>
      </c>
      <c r="F94" s="44">
        <v>4</v>
      </c>
      <c r="G94" s="45">
        <v>40547</v>
      </c>
      <c r="H94" s="43" t="s">
        <v>28</v>
      </c>
    </row>
    <row r="95" ht="12.75" customHeight="1" spans="1:8">
      <c r="A95" s="41">
        <v>459949</v>
      </c>
      <c r="B95" s="42">
        <v>0</v>
      </c>
      <c r="C95" s="43" t="s">
        <v>53</v>
      </c>
      <c r="D95" s="43" t="s">
        <v>17</v>
      </c>
      <c r="E95" s="43" t="s">
        <v>12</v>
      </c>
      <c r="F95" s="44">
        <v>5</v>
      </c>
      <c r="G95" s="45">
        <v>40547</v>
      </c>
      <c r="H95" s="43" t="s">
        <v>28</v>
      </c>
    </row>
    <row r="96" ht="12.75" customHeight="1" spans="1:8">
      <c r="A96" s="41">
        <v>459949</v>
      </c>
      <c r="B96" s="42">
        <v>0</v>
      </c>
      <c r="C96" s="43" t="s">
        <v>53</v>
      </c>
      <c r="D96" s="43" t="s">
        <v>17</v>
      </c>
      <c r="E96" s="43" t="s">
        <v>12</v>
      </c>
      <c r="F96" s="44">
        <v>-4</v>
      </c>
      <c r="G96" s="45">
        <v>40547</v>
      </c>
      <c r="H96" s="43" t="s">
        <v>28</v>
      </c>
    </row>
    <row r="97" ht="12.75" customHeight="1" spans="1:8">
      <c r="A97" s="41">
        <v>459949</v>
      </c>
      <c r="B97" s="42">
        <v>0</v>
      </c>
      <c r="C97" s="43" t="s">
        <v>53</v>
      </c>
      <c r="D97" s="43" t="s">
        <v>17</v>
      </c>
      <c r="E97" s="43" t="s">
        <v>12</v>
      </c>
      <c r="F97" s="44">
        <v>3</v>
      </c>
      <c r="G97" s="45">
        <v>40548</v>
      </c>
      <c r="H97" s="43" t="s">
        <v>16</v>
      </c>
    </row>
    <row r="98" ht="12.75" customHeight="1" spans="1:8">
      <c r="A98" s="41">
        <v>377203</v>
      </c>
      <c r="B98" s="42">
        <v>0</v>
      </c>
      <c r="C98" s="43" t="s">
        <v>83</v>
      </c>
      <c r="D98" s="43" t="s">
        <v>11</v>
      </c>
      <c r="E98" s="43" t="s">
        <v>12</v>
      </c>
      <c r="F98" s="44">
        <v>1</v>
      </c>
      <c r="G98" s="45">
        <v>40546</v>
      </c>
      <c r="H98" s="43" t="s">
        <v>27</v>
      </c>
    </row>
    <row r="99" ht="12.75" customHeight="1" spans="1:8">
      <c r="A99" s="41">
        <v>728279</v>
      </c>
      <c r="B99" s="42">
        <v>0</v>
      </c>
      <c r="C99" s="43" t="s">
        <v>84</v>
      </c>
      <c r="D99" s="43" t="s">
        <v>21</v>
      </c>
      <c r="E99" s="43" t="s">
        <v>12</v>
      </c>
      <c r="F99" s="44">
        <v>7</v>
      </c>
      <c r="G99" s="45">
        <v>40549</v>
      </c>
      <c r="H99" s="43" t="s">
        <v>13</v>
      </c>
    </row>
    <row r="100" ht="12.75" customHeight="1" spans="1:8">
      <c r="A100" s="41">
        <v>642295</v>
      </c>
      <c r="B100" s="42">
        <v>0</v>
      </c>
      <c r="C100" s="43" t="s">
        <v>85</v>
      </c>
      <c r="D100" s="43" t="s">
        <v>17</v>
      </c>
      <c r="E100" s="43" t="s">
        <v>12</v>
      </c>
      <c r="F100" s="44">
        <v>8</v>
      </c>
      <c r="G100" s="45">
        <v>40550</v>
      </c>
      <c r="H100" s="43" t="s">
        <v>31</v>
      </c>
    </row>
    <row r="101" ht="12.75" customHeight="1" spans="1:8">
      <c r="A101" s="41">
        <v>624084</v>
      </c>
      <c r="B101" s="42">
        <v>0</v>
      </c>
      <c r="C101" s="43" t="s">
        <v>36</v>
      </c>
      <c r="D101" s="43" t="s">
        <v>11</v>
      </c>
      <c r="E101" s="43" t="s">
        <v>12</v>
      </c>
      <c r="F101" s="44">
        <v>-1.25</v>
      </c>
      <c r="G101" s="45">
        <v>40528</v>
      </c>
      <c r="H101" s="43" t="s">
        <v>13</v>
      </c>
    </row>
    <row r="102" ht="12.75" customHeight="1" spans="1:8">
      <c r="A102" s="41">
        <v>624084</v>
      </c>
      <c r="B102" s="42">
        <v>0</v>
      </c>
      <c r="C102" s="43" t="s">
        <v>36</v>
      </c>
      <c r="D102" s="43" t="s">
        <v>11</v>
      </c>
      <c r="E102" s="43" t="s">
        <v>12</v>
      </c>
      <c r="F102" s="44">
        <v>1.75</v>
      </c>
      <c r="G102" s="45">
        <v>40528</v>
      </c>
      <c r="H102" s="43" t="s">
        <v>13</v>
      </c>
    </row>
    <row r="103" ht="12.75" customHeight="1" spans="1:8">
      <c r="A103" s="41">
        <v>728279</v>
      </c>
      <c r="B103" s="42">
        <v>0</v>
      </c>
      <c r="C103" s="43" t="s">
        <v>84</v>
      </c>
      <c r="D103" s="43" t="s">
        <v>11</v>
      </c>
      <c r="E103" s="43" t="s">
        <v>12</v>
      </c>
      <c r="F103" s="44">
        <v>2</v>
      </c>
      <c r="G103" s="45">
        <v>40528</v>
      </c>
      <c r="H103" s="43" t="s">
        <v>13</v>
      </c>
    </row>
    <row r="104" ht="12.75" customHeight="1" spans="1:8">
      <c r="A104" s="41">
        <v>140990</v>
      </c>
      <c r="B104" s="42">
        <v>0</v>
      </c>
      <c r="C104" s="43" t="s">
        <v>41</v>
      </c>
      <c r="D104" s="43" t="s">
        <v>11</v>
      </c>
      <c r="E104" s="43" t="s">
        <v>12</v>
      </c>
      <c r="F104" s="44">
        <v>3</v>
      </c>
      <c r="G104" s="45">
        <v>40528</v>
      </c>
      <c r="H104" s="43" t="s">
        <v>13</v>
      </c>
    </row>
    <row r="105" ht="12.75" customHeight="1" spans="1:8">
      <c r="A105" s="41">
        <v>198333</v>
      </c>
      <c r="B105" s="42">
        <v>1</v>
      </c>
      <c r="C105" s="43" t="s">
        <v>86</v>
      </c>
      <c r="D105" s="43" t="s">
        <v>21</v>
      </c>
      <c r="E105" s="43" t="s">
        <v>12</v>
      </c>
      <c r="F105" s="44">
        <v>4</v>
      </c>
      <c r="G105" s="45">
        <v>40528</v>
      </c>
      <c r="H105" s="43" t="s">
        <v>13</v>
      </c>
    </row>
    <row r="106" ht="12.75" customHeight="1" spans="1:8">
      <c r="A106" s="41">
        <v>44371</v>
      </c>
      <c r="B106" s="42">
        <v>0</v>
      </c>
      <c r="C106" s="43" t="s">
        <v>87</v>
      </c>
      <c r="D106" s="43" t="s">
        <v>21</v>
      </c>
      <c r="E106" s="43" t="s">
        <v>12</v>
      </c>
      <c r="F106" s="44">
        <v>3</v>
      </c>
      <c r="G106" s="45">
        <v>40527</v>
      </c>
      <c r="H106" s="43" t="s">
        <v>16</v>
      </c>
    </row>
    <row r="107" ht="12.75" customHeight="1" spans="1:8">
      <c r="A107" s="41">
        <v>44371</v>
      </c>
      <c r="B107" s="42">
        <v>0</v>
      </c>
      <c r="C107" s="43" t="s">
        <v>87</v>
      </c>
      <c r="D107" s="43" t="s">
        <v>21</v>
      </c>
      <c r="E107" s="43" t="s">
        <v>12</v>
      </c>
      <c r="F107" s="44">
        <v>8</v>
      </c>
      <c r="G107" s="45">
        <v>40528</v>
      </c>
      <c r="H107" s="43" t="s">
        <v>13</v>
      </c>
    </row>
    <row r="108" ht="12.75" customHeight="1" spans="1:8">
      <c r="A108" s="41">
        <v>988116</v>
      </c>
      <c r="B108" s="42">
        <v>0</v>
      </c>
      <c r="C108" s="43" t="s">
        <v>88</v>
      </c>
      <c r="D108" s="43" t="s">
        <v>21</v>
      </c>
      <c r="E108" s="43" t="s">
        <v>12</v>
      </c>
      <c r="F108" s="44">
        <v>7</v>
      </c>
      <c r="G108" s="45">
        <v>40527</v>
      </c>
      <c r="H108" s="43" t="s">
        <v>16</v>
      </c>
    </row>
    <row r="109" ht="12.75" customHeight="1" spans="1:8">
      <c r="A109" s="41">
        <v>500684</v>
      </c>
      <c r="B109" s="42">
        <v>0</v>
      </c>
      <c r="C109" s="43" t="s">
        <v>89</v>
      </c>
      <c r="D109" s="43" t="s">
        <v>11</v>
      </c>
      <c r="E109" s="43" t="s">
        <v>12</v>
      </c>
      <c r="F109" s="44">
        <v>1</v>
      </c>
      <c r="G109" s="45">
        <v>40528</v>
      </c>
      <c r="H109" s="43" t="s">
        <v>13</v>
      </c>
    </row>
    <row r="110" ht="12.75" customHeight="1" spans="1:8">
      <c r="A110" s="41">
        <v>429643</v>
      </c>
      <c r="B110" s="42">
        <v>0</v>
      </c>
      <c r="C110" s="43" t="s">
        <v>90</v>
      </c>
      <c r="D110" s="43" t="s">
        <v>21</v>
      </c>
      <c r="E110" s="43" t="s">
        <v>12</v>
      </c>
      <c r="F110" s="44">
        <v>8</v>
      </c>
      <c r="G110" s="45">
        <v>40527</v>
      </c>
      <c r="H110" s="43" t="s">
        <v>16</v>
      </c>
    </row>
    <row r="111" ht="12.75" customHeight="1" spans="1:8">
      <c r="A111" s="41">
        <v>429643</v>
      </c>
      <c r="B111" s="42">
        <v>0</v>
      </c>
      <c r="C111" s="43" t="s">
        <v>90</v>
      </c>
      <c r="D111" s="43" t="s">
        <v>11</v>
      </c>
      <c r="E111" s="43" t="s">
        <v>12</v>
      </c>
      <c r="F111" s="44">
        <v>2.75</v>
      </c>
      <c r="G111" s="45">
        <v>40528</v>
      </c>
      <c r="H111" s="43" t="s">
        <v>13</v>
      </c>
    </row>
    <row r="112" ht="12.75" customHeight="1" spans="1:8">
      <c r="A112" s="41">
        <v>738503</v>
      </c>
      <c r="B112" s="42">
        <v>0</v>
      </c>
      <c r="C112" s="43" t="s">
        <v>91</v>
      </c>
      <c r="D112" s="43" t="s">
        <v>11</v>
      </c>
      <c r="E112" s="43" t="s">
        <v>12</v>
      </c>
      <c r="F112" s="44">
        <v>1.25</v>
      </c>
      <c r="G112" s="45">
        <v>40528</v>
      </c>
      <c r="H112" s="43" t="s">
        <v>13</v>
      </c>
    </row>
    <row r="113" ht="12.75" customHeight="1" spans="1:8">
      <c r="A113" s="41">
        <v>55381</v>
      </c>
      <c r="B113" s="42">
        <v>0</v>
      </c>
      <c r="C113" s="43" t="s">
        <v>92</v>
      </c>
      <c r="D113" s="43" t="s">
        <v>11</v>
      </c>
      <c r="E113" s="43" t="s">
        <v>12</v>
      </c>
      <c r="F113" s="44">
        <v>8</v>
      </c>
      <c r="G113" s="45">
        <v>40527</v>
      </c>
      <c r="H113" s="43" t="s">
        <v>16</v>
      </c>
    </row>
    <row r="114" ht="12.75" customHeight="1" spans="1:8">
      <c r="A114" s="41">
        <v>115195</v>
      </c>
      <c r="B114" s="42">
        <v>0</v>
      </c>
      <c r="C114" s="43" t="s">
        <v>93</v>
      </c>
      <c r="D114" s="43" t="s">
        <v>11</v>
      </c>
      <c r="E114" s="43" t="s">
        <v>12</v>
      </c>
      <c r="F114" s="44">
        <v>1.5</v>
      </c>
      <c r="G114" s="45">
        <v>40527</v>
      </c>
      <c r="H114" s="43" t="s">
        <v>16</v>
      </c>
    </row>
    <row r="115" ht="12.75" customHeight="1" spans="1:8">
      <c r="A115" s="41">
        <v>545521</v>
      </c>
      <c r="B115" s="42">
        <v>0</v>
      </c>
      <c r="C115" s="43" t="s">
        <v>94</v>
      </c>
      <c r="D115" s="43" t="s">
        <v>21</v>
      </c>
      <c r="E115" s="43" t="s">
        <v>12</v>
      </c>
      <c r="F115" s="44">
        <v>2.25</v>
      </c>
      <c r="G115" s="45">
        <v>40528</v>
      </c>
      <c r="H115" s="43" t="s">
        <v>13</v>
      </c>
    </row>
    <row r="116" ht="12.75" customHeight="1" spans="1:8">
      <c r="A116" s="41">
        <v>775444</v>
      </c>
      <c r="B116" s="42">
        <v>0</v>
      </c>
      <c r="C116" s="43" t="s">
        <v>95</v>
      </c>
      <c r="D116" s="43" t="s">
        <v>11</v>
      </c>
      <c r="E116" s="43" t="s">
        <v>12</v>
      </c>
      <c r="F116" s="44">
        <v>1</v>
      </c>
      <c r="G116" s="45">
        <v>40528</v>
      </c>
      <c r="H116" s="43" t="s">
        <v>13</v>
      </c>
    </row>
    <row r="117" ht="12.75" customHeight="1" spans="1:8">
      <c r="A117" s="41">
        <v>856465</v>
      </c>
      <c r="B117" s="42">
        <v>0</v>
      </c>
      <c r="C117" s="43" t="s">
        <v>96</v>
      </c>
      <c r="D117" s="43" t="s">
        <v>11</v>
      </c>
      <c r="E117" s="43" t="s">
        <v>12</v>
      </c>
      <c r="F117" s="44">
        <v>6</v>
      </c>
      <c r="G117" s="45">
        <v>40527</v>
      </c>
      <c r="H117" s="43" t="s">
        <v>16</v>
      </c>
    </row>
    <row r="118" ht="12.75" customHeight="1" spans="1:8">
      <c r="A118" s="41">
        <v>555242</v>
      </c>
      <c r="B118" s="42">
        <v>0</v>
      </c>
      <c r="C118" s="43" t="s">
        <v>97</v>
      </c>
      <c r="D118" s="43" t="s">
        <v>11</v>
      </c>
      <c r="E118" s="43" t="s">
        <v>12</v>
      </c>
      <c r="F118" s="44">
        <v>3.5</v>
      </c>
      <c r="G118" s="45">
        <v>40528</v>
      </c>
      <c r="H118" s="43" t="s">
        <v>13</v>
      </c>
    </row>
    <row r="119" ht="12.75" customHeight="1" spans="1:8">
      <c r="A119" s="41">
        <v>251999</v>
      </c>
      <c r="B119" s="42">
        <v>0</v>
      </c>
      <c r="C119" s="43" t="s">
        <v>98</v>
      </c>
      <c r="D119" s="43" t="s">
        <v>21</v>
      </c>
      <c r="E119" s="43" t="s">
        <v>12</v>
      </c>
      <c r="F119" s="44">
        <v>1.5</v>
      </c>
      <c r="G119" s="45">
        <v>40528</v>
      </c>
      <c r="H119" s="43" t="s">
        <v>13</v>
      </c>
    </row>
    <row r="120" ht="12.75" customHeight="1" spans="1:8">
      <c r="A120" s="41">
        <v>99193</v>
      </c>
      <c r="B120" s="42">
        <v>0</v>
      </c>
      <c r="C120" s="43" t="s">
        <v>99</v>
      </c>
      <c r="D120" s="43" t="s">
        <v>21</v>
      </c>
      <c r="E120" s="43" t="s">
        <v>12</v>
      </c>
      <c r="F120" s="44">
        <v>4</v>
      </c>
      <c r="G120" s="45">
        <v>40527</v>
      </c>
      <c r="H120" s="43" t="s">
        <v>16</v>
      </c>
    </row>
    <row r="121" ht="12.75" customHeight="1" spans="1:8">
      <c r="A121" s="41">
        <v>99193</v>
      </c>
      <c r="B121" s="42">
        <v>0</v>
      </c>
      <c r="C121" s="43" t="s">
        <v>99</v>
      </c>
      <c r="D121" s="43" t="s">
        <v>21</v>
      </c>
      <c r="E121" s="43" t="s">
        <v>12</v>
      </c>
      <c r="F121" s="44">
        <v>8</v>
      </c>
      <c r="G121" s="45">
        <v>40528</v>
      </c>
      <c r="H121" s="43" t="s">
        <v>13</v>
      </c>
    </row>
    <row r="122" ht="12.75" customHeight="1" spans="1:8">
      <c r="A122" s="41">
        <v>392062</v>
      </c>
      <c r="B122" s="42">
        <v>0</v>
      </c>
      <c r="C122" s="43" t="s">
        <v>100</v>
      </c>
      <c r="D122" s="43" t="s">
        <v>21</v>
      </c>
      <c r="E122" s="43" t="s">
        <v>12</v>
      </c>
      <c r="F122" s="44">
        <v>8</v>
      </c>
      <c r="G122" s="45">
        <v>40528</v>
      </c>
      <c r="H122" s="43" t="s">
        <v>13</v>
      </c>
    </row>
    <row r="123" ht="12.75" customHeight="1" spans="1:8">
      <c r="A123" s="41">
        <v>422727</v>
      </c>
      <c r="B123" s="42">
        <v>0</v>
      </c>
      <c r="C123" s="43" t="s">
        <v>63</v>
      </c>
      <c r="D123" s="43" t="s">
        <v>19</v>
      </c>
      <c r="E123" s="43" t="s">
        <v>12</v>
      </c>
      <c r="F123" s="44">
        <v>2</v>
      </c>
      <c r="G123" s="45">
        <v>40528</v>
      </c>
      <c r="H123" s="43" t="s">
        <v>13</v>
      </c>
    </row>
    <row r="124" ht="12.75" customHeight="1" spans="1:8">
      <c r="A124" s="41">
        <v>377203</v>
      </c>
      <c r="B124" s="42">
        <v>0</v>
      </c>
      <c r="C124" s="43" t="s">
        <v>83</v>
      </c>
      <c r="D124" s="43" t="s">
        <v>11</v>
      </c>
      <c r="E124" s="43" t="s">
        <v>12</v>
      </c>
      <c r="F124" s="44">
        <v>1</v>
      </c>
      <c r="G124" s="45">
        <v>40534</v>
      </c>
      <c r="H124" s="43" t="s">
        <v>16</v>
      </c>
    </row>
    <row r="125" ht="12.75" customHeight="1" spans="1:8">
      <c r="A125" s="41">
        <v>654062</v>
      </c>
      <c r="B125" s="42">
        <v>0</v>
      </c>
      <c r="C125" s="43" t="s">
        <v>101</v>
      </c>
      <c r="D125" s="43" t="s">
        <v>21</v>
      </c>
      <c r="E125" s="43" t="s">
        <v>12</v>
      </c>
      <c r="F125" s="44">
        <v>8</v>
      </c>
      <c r="G125" s="45">
        <v>40533</v>
      </c>
      <c r="H125" s="43" t="s">
        <v>28</v>
      </c>
    </row>
    <row r="126" ht="12.75" customHeight="1" spans="1:8">
      <c r="A126" s="41">
        <v>755355</v>
      </c>
      <c r="B126" s="42">
        <v>0</v>
      </c>
      <c r="C126" s="43" t="s">
        <v>102</v>
      </c>
      <c r="D126" s="43" t="s">
        <v>21</v>
      </c>
      <c r="E126" s="43" t="s">
        <v>12</v>
      </c>
      <c r="F126" s="44">
        <v>8</v>
      </c>
      <c r="G126" s="45">
        <v>40533</v>
      </c>
      <c r="H126" s="43" t="s">
        <v>28</v>
      </c>
    </row>
    <row r="127" ht="12.75" customHeight="1" spans="1:8">
      <c r="A127" s="41">
        <v>555862</v>
      </c>
      <c r="B127" s="42">
        <v>0</v>
      </c>
      <c r="C127" s="43" t="s">
        <v>103</v>
      </c>
      <c r="D127" s="43" t="s">
        <v>11</v>
      </c>
      <c r="E127" s="43" t="s">
        <v>12</v>
      </c>
      <c r="F127" s="44">
        <v>2</v>
      </c>
      <c r="G127" s="45">
        <v>40529</v>
      </c>
      <c r="H127" s="43" t="s">
        <v>31</v>
      </c>
    </row>
    <row r="128" ht="12.75" customHeight="1" spans="1:8">
      <c r="A128" s="41">
        <v>338561</v>
      </c>
      <c r="B128" s="42">
        <v>0</v>
      </c>
      <c r="C128" s="43" t="s">
        <v>104</v>
      </c>
      <c r="D128" s="43" t="s">
        <v>11</v>
      </c>
      <c r="E128" s="43" t="s">
        <v>12</v>
      </c>
      <c r="F128" s="44">
        <v>1</v>
      </c>
      <c r="G128" s="45">
        <v>40540</v>
      </c>
      <c r="H128" s="43" t="s">
        <v>28</v>
      </c>
    </row>
    <row r="129" ht="12.75" customHeight="1" spans="1:8">
      <c r="A129" s="41">
        <v>226479</v>
      </c>
      <c r="B129" s="42">
        <v>0</v>
      </c>
      <c r="C129" s="43" t="s">
        <v>105</v>
      </c>
      <c r="D129" s="43" t="s">
        <v>11</v>
      </c>
      <c r="E129" s="43" t="s">
        <v>12</v>
      </c>
      <c r="F129" s="44">
        <v>1</v>
      </c>
      <c r="G129" s="45">
        <v>40532</v>
      </c>
      <c r="H129" s="43" t="s">
        <v>27</v>
      </c>
    </row>
    <row r="130" ht="12.75" customHeight="1" spans="1:8">
      <c r="A130" s="41">
        <v>226479</v>
      </c>
      <c r="B130" s="42">
        <v>0</v>
      </c>
      <c r="C130" s="43" t="s">
        <v>105</v>
      </c>
      <c r="D130" s="43" t="s">
        <v>11</v>
      </c>
      <c r="E130" s="43" t="s">
        <v>12</v>
      </c>
      <c r="F130" s="44">
        <v>2</v>
      </c>
      <c r="G130" s="45">
        <v>40535</v>
      </c>
      <c r="H130" s="43" t="s">
        <v>13</v>
      </c>
    </row>
    <row r="131" ht="12.75" customHeight="1" spans="1:8">
      <c r="A131" s="41">
        <v>500684</v>
      </c>
      <c r="B131" s="42">
        <v>0</v>
      </c>
      <c r="C131" s="43" t="s">
        <v>89</v>
      </c>
      <c r="D131" s="43" t="s">
        <v>19</v>
      </c>
      <c r="E131" s="43" t="s">
        <v>12</v>
      </c>
      <c r="F131" s="44">
        <v>3</v>
      </c>
      <c r="G131" s="45">
        <v>40532</v>
      </c>
      <c r="H131" s="43" t="s">
        <v>27</v>
      </c>
    </row>
    <row r="132" ht="12.75" customHeight="1" spans="1:8">
      <c r="A132" s="41">
        <v>462639</v>
      </c>
      <c r="B132" s="42">
        <v>0</v>
      </c>
      <c r="C132" s="43" t="s">
        <v>106</v>
      </c>
      <c r="D132" s="43" t="s">
        <v>21</v>
      </c>
      <c r="E132" s="43" t="s">
        <v>12</v>
      </c>
      <c r="F132" s="44">
        <v>5</v>
      </c>
      <c r="G132" s="45">
        <v>40541</v>
      </c>
      <c r="H132" s="43" t="s">
        <v>16</v>
      </c>
    </row>
    <row r="133" ht="12.75" customHeight="1" spans="1:8">
      <c r="A133" s="41">
        <v>793716</v>
      </c>
      <c r="B133" s="42">
        <v>0</v>
      </c>
      <c r="C133" s="43" t="s">
        <v>107</v>
      </c>
      <c r="D133" s="43" t="s">
        <v>11</v>
      </c>
      <c r="E133" s="43" t="s">
        <v>12</v>
      </c>
      <c r="F133" s="44">
        <v>1</v>
      </c>
      <c r="G133" s="45">
        <v>40529</v>
      </c>
      <c r="H133" s="43" t="s">
        <v>31</v>
      </c>
    </row>
    <row r="134" ht="12.75" customHeight="1" spans="1:8">
      <c r="A134" s="41">
        <v>301384</v>
      </c>
      <c r="B134" s="42">
        <v>0</v>
      </c>
      <c r="C134" s="43" t="s">
        <v>108</v>
      </c>
      <c r="D134" s="43" t="s">
        <v>11</v>
      </c>
      <c r="E134" s="43" t="s">
        <v>12</v>
      </c>
      <c r="F134" s="44">
        <v>4</v>
      </c>
      <c r="G134" s="45">
        <v>40540</v>
      </c>
      <c r="H134" s="43" t="s">
        <v>28</v>
      </c>
    </row>
    <row r="135" ht="12.75" customHeight="1" spans="1:8">
      <c r="A135" s="41">
        <v>113347</v>
      </c>
      <c r="B135" s="42">
        <v>0</v>
      </c>
      <c r="C135" s="43" t="s">
        <v>109</v>
      </c>
      <c r="D135" s="43" t="s">
        <v>11</v>
      </c>
      <c r="E135" s="43" t="s">
        <v>12</v>
      </c>
      <c r="F135" s="44">
        <v>2</v>
      </c>
      <c r="G135" s="45">
        <v>40529</v>
      </c>
      <c r="H135" s="43" t="s">
        <v>31</v>
      </c>
    </row>
    <row r="136" ht="12.75" customHeight="1" spans="1:8">
      <c r="A136" s="41">
        <v>398541</v>
      </c>
      <c r="B136" s="42">
        <v>0</v>
      </c>
      <c r="C136" s="43" t="s">
        <v>110</v>
      </c>
      <c r="D136" s="43" t="s">
        <v>21</v>
      </c>
      <c r="E136" s="43" t="s">
        <v>12</v>
      </c>
      <c r="F136" s="44">
        <v>8</v>
      </c>
      <c r="G136" s="45">
        <v>40540</v>
      </c>
      <c r="H136" s="43" t="s">
        <v>28</v>
      </c>
    </row>
    <row r="137" ht="12.75" customHeight="1" spans="1:8">
      <c r="A137" s="41">
        <v>288928</v>
      </c>
      <c r="B137" s="42">
        <v>0</v>
      </c>
      <c r="C137" s="43" t="s">
        <v>111</v>
      </c>
      <c r="D137" s="43" t="s">
        <v>17</v>
      </c>
      <c r="E137" s="43" t="s">
        <v>12</v>
      </c>
      <c r="F137" s="44">
        <v>6</v>
      </c>
      <c r="G137" s="45">
        <v>40529</v>
      </c>
      <c r="H137" s="43" t="s">
        <v>31</v>
      </c>
    </row>
    <row r="138" ht="12.75" customHeight="1" spans="1:8">
      <c r="A138" s="41">
        <v>775167</v>
      </c>
      <c r="B138" s="42">
        <v>0</v>
      </c>
      <c r="C138" s="43" t="s">
        <v>112</v>
      </c>
      <c r="D138" s="43" t="s">
        <v>21</v>
      </c>
      <c r="E138" s="43" t="s">
        <v>12</v>
      </c>
      <c r="F138" s="44">
        <v>3</v>
      </c>
      <c r="G138" s="45">
        <v>40532</v>
      </c>
      <c r="H138" s="43" t="s">
        <v>27</v>
      </c>
    </row>
    <row r="139" ht="12.75" customHeight="1" spans="1:8">
      <c r="A139" s="41">
        <v>775167</v>
      </c>
      <c r="B139" s="42">
        <v>0</v>
      </c>
      <c r="C139" s="43" t="s">
        <v>112</v>
      </c>
      <c r="D139" s="43" t="s">
        <v>21</v>
      </c>
      <c r="E139" s="43" t="s">
        <v>12</v>
      </c>
      <c r="F139" s="44">
        <v>3</v>
      </c>
      <c r="G139" s="45">
        <v>40529</v>
      </c>
      <c r="H139" s="43" t="s">
        <v>31</v>
      </c>
    </row>
    <row r="140" ht="12.75" customHeight="1" spans="1:8">
      <c r="A140" s="41">
        <v>775444</v>
      </c>
      <c r="B140" s="42">
        <v>0</v>
      </c>
      <c r="C140" s="43" t="s">
        <v>95</v>
      </c>
      <c r="D140" s="43" t="s">
        <v>21</v>
      </c>
      <c r="E140" s="43" t="s">
        <v>12</v>
      </c>
      <c r="F140" s="44">
        <v>8</v>
      </c>
      <c r="G140" s="45">
        <v>40541</v>
      </c>
      <c r="H140" s="43" t="s">
        <v>16</v>
      </c>
    </row>
    <row r="141" ht="12.75" customHeight="1" spans="1:8">
      <c r="A141" s="41">
        <v>775167</v>
      </c>
      <c r="B141" s="42">
        <v>0</v>
      </c>
      <c r="C141" s="43" t="s">
        <v>112</v>
      </c>
      <c r="D141" s="43" t="s">
        <v>21</v>
      </c>
      <c r="E141" s="43" t="s">
        <v>12</v>
      </c>
      <c r="F141" s="44">
        <v>8</v>
      </c>
      <c r="G141" s="45">
        <v>40533</v>
      </c>
      <c r="H141" s="43" t="s">
        <v>28</v>
      </c>
    </row>
    <row r="142" ht="12.75" customHeight="1" spans="1:8">
      <c r="A142" s="41">
        <v>775167</v>
      </c>
      <c r="B142" s="42">
        <v>0</v>
      </c>
      <c r="C142" s="43" t="s">
        <v>112</v>
      </c>
      <c r="D142" s="43" t="s">
        <v>21</v>
      </c>
      <c r="E142" s="43" t="s">
        <v>12</v>
      </c>
      <c r="F142" s="44">
        <v>3</v>
      </c>
      <c r="G142" s="45">
        <v>40534</v>
      </c>
      <c r="H142" s="43" t="s">
        <v>16</v>
      </c>
    </row>
    <row r="143" ht="12.75" customHeight="1" spans="1:8">
      <c r="A143" s="41">
        <v>775167</v>
      </c>
      <c r="B143" s="42">
        <v>0</v>
      </c>
      <c r="C143" s="43" t="s">
        <v>112</v>
      </c>
      <c r="D143" s="43" t="s">
        <v>21</v>
      </c>
      <c r="E143" s="43" t="s">
        <v>12</v>
      </c>
      <c r="F143" s="44">
        <v>3</v>
      </c>
      <c r="G143" s="45">
        <v>40540</v>
      </c>
      <c r="H143" s="43" t="s">
        <v>28</v>
      </c>
    </row>
    <row r="144" ht="12.75" customHeight="1" spans="1:8">
      <c r="A144" s="41">
        <v>775167</v>
      </c>
      <c r="B144" s="42">
        <v>0</v>
      </c>
      <c r="C144" s="43" t="s">
        <v>112</v>
      </c>
      <c r="D144" s="43" t="s">
        <v>21</v>
      </c>
      <c r="E144" s="43" t="s">
        <v>12</v>
      </c>
      <c r="F144" s="44">
        <v>3</v>
      </c>
      <c r="G144" s="45">
        <v>40541</v>
      </c>
      <c r="H144" s="43" t="s">
        <v>16</v>
      </c>
    </row>
    <row r="145" ht="12.75" customHeight="1" spans="1:8">
      <c r="A145" s="41">
        <v>130559</v>
      </c>
      <c r="B145" s="42">
        <v>0</v>
      </c>
      <c r="C145" s="43" t="s">
        <v>113</v>
      </c>
      <c r="D145" s="43" t="s">
        <v>11</v>
      </c>
      <c r="E145" s="43" t="s">
        <v>12</v>
      </c>
      <c r="F145" s="44">
        <v>2</v>
      </c>
      <c r="G145" s="45">
        <v>40534</v>
      </c>
      <c r="H145" s="43" t="s">
        <v>16</v>
      </c>
    </row>
    <row r="146" ht="12.75" customHeight="1" spans="1:8">
      <c r="A146" s="41">
        <v>437881</v>
      </c>
      <c r="B146" s="42">
        <v>0</v>
      </c>
      <c r="C146" s="43" t="s">
        <v>114</v>
      </c>
      <c r="D146" s="43" t="s">
        <v>11</v>
      </c>
      <c r="E146" s="43" t="s">
        <v>12</v>
      </c>
      <c r="F146" s="44">
        <v>3.5</v>
      </c>
      <c r="G146" s="45">
        <v>40532</v>
      </c>
      <c r="H146" s="43" t="s">
        <v>27</v>
      </c>
    </row>
    <row r="147" ht="12.75" customHeight="1" spans="1:8">
      <c r="A147" s="41">
        <v>641295</v>
      </c>
      <c r="B147" s="42">
        <v>0</v>
      </c>
      <c r="C147" s="43" t="s">
        <v>115</v>
      </c>
      <c r="D147" s="43" t="s">
        <v>11</v>
      </c>
      <c r="E147" s="43" t="s">
        <v>12</v>
      </c>
      <c r="F147" s="44">
        <v>3</v>
      </c>
      <c r="G147" s="45">
        <v>40529</v>
      </c>
      <c r="H147" s="43" t="s">
        <v>31</v>
      </c>
    </row>
    <row r="148" ht="12.75" customHeight="1" spans="1:8">
      <c r="A148" s="41">
        <v>371859</v>
      </c>
      <c r="B148" s="42">
        <v>0</v>
      </c>
      <c r="C148" s="43" t="s">
        <v>116</v>
      </c>
      <c r="D148" s="43" t="s">
        <v>21</v>
      </c>
      <c r="E148" s="43" t="s">
        <v>12</v>
      </c>
      <c r="F148" s="44">
        <v>4</v>
      </c>
      <c r="G148" s="45">
        <v>40533</v>
      </c>
      <c r="H148" s="43" t="s">
        <v>28</v>
      </c>
    </row>
    <row r="149" ht="12.75" customHeight="1" spans="1:8">
      <c r="A149" s="41">
        <v>371859</v>
      </c>
      <c r="B149" s="42">
        <v>0</v>
      </c>
      <c r="C149" s="43" t="s">
        <v>116</v>
      </c>
      <c r="D149" s="43" t="s">
        <v>21</v>
      </c>
      <c r="E149" s="43" t="s">
        <v>12</v>
      </c>
      <c r="F149" s="44">
        <v>2</v>
      </c>
      <c r="G149" s="45">
        <v>40534</v>
      </c>
      <c r="H149" s="43" t="s">
        <v>16</v>
      </c>
    </row>
    <row r="150" ht="12.75" customHeight="1" spans="1:8">
      <c r="A150" s="41">
        <v>245734</v>
      </c>
      <c r="B150" s="42">
        <v>0</v>
      </c>
      <c r="C150" s="43" t="s">
        <v>117</v>
      </c>
      <c r="D150" s="43" t="s">
        <v>21</v>
      </c>
      <c r="E150" s="43" t="s">
        <v>12</v>
      </c>
      <c r="F150" s="44">
        <v>8</v>
      </c>
      <c r="G150" s="45">
        <v>40541</v>
      </c>
      <c r="H150" s="43" t="s">
        <v>16</v>
      </c>
    </row>
    <row r="151" ht="12.75" customHeight="1" spans="1:8">
      <c r="A151" s="41">
        <v>569961</v>
      </c>
      <c r="B151" s="42">
        <v>0</v>
      </c>
      <c r="C151" s="43" t="s">
        <v>118</v>
      </c>
      <c r="D151" s="43" t="s">
        <v>11</v>
      </c>
      <c r="E151" s="43" t="s">
        <v>12</v>
      </c>
      <c r="F151" s="44">
        <v>1</v>
      </c>
      <c r="G151" s="45">
        <v>40546</v>
      </c>
      <c r="H151" s="43" t="s">
        <v>27</v>
      </c>
    </row>
    <row r="152" ht="12.75" customHeight="1" spans="1:8">
      <c r="A152" s="41">
        <v>245734</v>
      </c>
      <c r="B152" s="42">
        <v>0</v>
      </c>
      <c r="C152" s="43" t="s">
        <v>117</v>
      </c>
      <c r="D152" s="43" t="s">
        <v>21</v>
      </c>
      <c r="E152" s="43" t="s">
        <v>12</v>
      </c>
      <c r="F152" s="44">
        <v>8</v>
      </c>
      <c r="G152" s="45">
        <v>40540</v>
      </c>
      <c r="H152" s="43" t="s">
        <v>28</v>
      </c>
    </row>
    <row r="153" ht="12.75" customHeight="1" spans="1:8">
      <c r="A153" s="41">
        <v>545521</v>
      </c>
      <c r="B153" s="42">
        <v>0</v>
      </c>
      <c r="C153" s="43" t="s">
        <v>94</v>
      </c>
      <c r="D153" s="43" t="s">
        <v>21</v>
      </c>
      <c r="E153" s="43" t="s">
        <v>12</v>
      </c>
      <c r="F153" s="44">
        <v>2</v>
      </c>
      <c r="G153" s="45">
        <v>40540</v>
      </c>
      <c r="H153" s="43" t="s">
        <v>28</v>
      </c>
    </row>
    <row r="154" ht="12.75" customHeight="1" spans="1:8">
      <c r="A154" s="41">
        <v>115195</v>
      </c>
      <c r="B154" s="42">
        <v>0</v>
      </c>
      <c r="C154" s="43" t="s">
        <v>93</v>
      </c>
      <c r="D154" s="43" t="s">
        <v>11</v>
      </c>
      <c r="E154" s="43" t="s">
        <v>12</v>
      </c>
      <c r="F154" s="44">
        <v>0.5</v>
      </c>
      <c r="G154" s="45">
        <v>40541</v>
      </c>
      <c r="H154" s="43" t="s">
        <v>16</v>
      </c>
    </row>
    <row r="155" ht="12.75" customHeight="1" spans="1:8">
      <c r="A155" s="41">
        <v>798649</v>
      </c>
      <c r="B155" s="42">
        <v>0</v>
      </c>
      <c r="C155" s="43" t="s">
        <v>119</v>
      </c>
      <c r="D155" s="43" t="s">
        <v>11</v>
      </c>
      <c r="E155" s="43" t="s">
        <v>12</v>
      </c>
      <c r="F155" s="44">
        <v>3.5</v>
      </c>
      <c r="G155" s="45">
        <v>40529</v>
      </c>
      <c r="H155" s="43" t="s">
        <v>31</v>
      </c>
    </row>
    <row r="156" ht="12.75" customHeight="1" spans="1:8">
      <c r="A156" s="41">
        <v>747126</v>
      </c>
      <c r="B156" s="42">
        <v>0</v>
      </c>
      <c r="C156" s="43" t="s">
        <v>120</v>
      </c>
      <c r="D156" s="43" t="s">
        <v>17</v>
      </c>
      <c r="E156" s="43" t="s">
        <v>12</v>
      </c>
      <c r="F156" s="44">
        <v>8</v>
      </c>
      <c r="G156" s="45">
        <v>40540</v>
      </c>
      <c r="H156" s="43" t="s">
        <v>28</v>
      </c>
    </row>
    <row r="157" ht="12.75" customHeight="1" spans="1:8">
      <c r="A157" s="41">
        <v>739647</v>
      </c>
      <c r="B157" s="42">
        <v>0</v>
      </c>
      <c r="C157" s="43" t="s">
        <v>121</v>
      </c>
      <c r="D157" s="43" t="s">
        <v>11</v>
      </c>
      <c r="E157" s="43" t="s">
        <v>12</v>
      </c>
      <c r="F157" s="44">
        <v>2</v>
      </c>
      <c r="G157" s="45">
        <v>40541</v>
      </c>
      <c r="H157" s="43" t="s">
        <v>16</v>
      </c>
    </row>
    <row r="158" ht="12.75" customHeight="1" spans="1:8">
      <c r="A158" s="41">
        <v>292456</v>
      </c>
      <c r="B158" s="42">
        <v>0</v>
      </c>
      <c r="C158" s="43" t="s">
        <v>122</v>
      </c>
      <c r="D158" s="43" t="s">
        <v>17</v>
      </c>
      <c r="E158" s="43" t="s">
        <v>12</v>
      </c>
      <c r="F158" s="44">
        <v>0.5</v>
      </c>
      <c r="G158" s="45">
        <v>40534</v>
      </c>
      <c r="H158" s="43" t="s">
        <v>16</v>
      </c>
    </row>
    <row r="159" ht="12.75" customHeight="1" spans="1:8">
      <c r="A159" s="41">
        <v>425584</v>
      </c>
      <c r="B159" s="42">
        <v>0</v>
      </c>
      <c r="C159" s="43" t="s">
        <v>123</v>
      </c>
      <c r="D159" s="43" t="s">
        <v>11</v>
      </c>
      <c r="E159" s="43" t="s">
        <v>12</v>
      </c>
      <c r="F159" s="44">
        <v>8</v>
      </c>
      <c r="G159" s="45">
        <v>40540</v>
      </c>
      <c r="H159" s="43" t="s">
        <v>28</v>
      </c>
    </row>
    <row r="160" ht="12.75" customHeight="1" spans="1:8">
      <c r="A160" s="41">
        <v>872321</v>
      </c>
      <c r="B160" s="42">
        <v>0</v>
      </c>
      <c r="C160" s="43" t="s">
        <v>124</v>
      </c>
      <c r="D160" s="43" t="s">
        <v>11</v>
      </c>
      <c r="E160" s="43" t="s">
        <v>12</v>
      </c>
      <c r="F160" s="44">
        <v>1.75</v>
      </c>
      <c r="G160" s="45">
        <v>40534</v>
      </c>
      <c r="H160" s="43" t="s">
        <v>16</v>
      </c>
    </row>
    <row r="161" ht="12.75" customHeight="1" spans="1:8">
      <c r="A161" s="41">
        <v>261528</v>
      </c>
      <c r="B161" s="42">
        <v>0</v>
      </c>
      <c r="C161" s="43" t="s">
        <v>26</v>
      </c>
      <c r="D161" s="43" t="s">
        <v>21</v>
      </c>
      <c r="E161" s="43" t="s">
        <v>12</v>
      </c>
      <c r="F161" s="44">
        <v>8</v>
      </c>
      <c r="G161" s="45">
        <v>40529</v>
      </c>
      <c r="H161" s="43" t="s">
        <v>31</v>
      </c>
    </row>
    <row r="162" ht="12.75" customHeight="1" spans="1:8">
      <c r="A162" s="41">
        <v>280348</v>
      </c>
      <c r="B162" s="42">
        <v>0</v>
      </c>
      <c r="C162" s="43" t="s">
        <v>125</v>
      </c>
      <c r="D162" s="43" t="s">
        <v>21</v>
      </c>
      <c r="E162" s="43" t="s">
        <v>12</v>
      </c>
      <c r="F162" s="44">
        <v>8</v>
      </c>
      <c r="G162" s="45">
        <v>40533</v>
      </c>
      <c r="H162" s="43" t="s">
        <v>28</v>
      </c>
    </row>
    <row r="163" ht="12.75" customHeight="1" spans="1:8">
      <c r="A163" s="41">
        <v>515931</v>
      </c>
      <c r="B163" s="42">
        <v>0</v>
      </c>
      <c r="C163" s="43" t="s">
        <v>126</v>
      </c>
      <c r="D163" s="43" t="s">
        <v>21</v>
      </c>
      <c r="E163" s="43" t="s">
        <v>12</v>
      </c>
      <c r="F163" s="44">
        <v>8</v>
      </c>
      <c r="G163" s="45">
        <v>40535</v>
      </c>
      <c r="H163" s="43" t="s">
        <v>13</v>
      </c>
    </row>
    <row r="164" ht="12.75" customHeight="1" spans="1:8">
      <c r="A164" s="41">
        <v>515931</v>
      </c>
      <c r="B164" s="42">
        <v>0</v>
      </c>
      <c r="C164" s="43" t="s">
        <v>126</v>
      </c>
      <c r="D164" s="43" t="s">
        <v>21</v>
      </c>
      <c r="E164" s="43" t="s">
        <v>12</v>
      </c>
      <c r="F164" s="44">
        <v>8</v>
      </c>
      <c r="G164" s="45">
        <v>40540</v>
      </c>
      <c r="H164" s="43" t="s">
        <v>28</v>
      </c>
    </row>
    <row r="165" ht="12.75" customHeight="1" spans="1:8">
      <c r="A165" s="41">
        <v>515931</v>
      </c>
      <c r="B165" s="42">
        <v>0</v>
      </c>
      <c r="C165" s="43" t="s">
        <v>126</v>
      </c>
      <c r="D165" s="43" t="s">
        <v>21</v>
      </c>
      <c r="E165" s="43" t="s">
        <v>12</v>
      </c>
      <c r="F165" s="44">
        <v>8</v>
      </c>
      <c r="G165" s="45">
        <v>40541</v>
      </c>
      <c r="H165" s="43" t="s">
        <v>16</v>
      </c>
    </row>
    <row r="166" ht="12.75" customHeight="1" spans="1:8">
      <c r="A166" s="41">
        <v>515931</v>
      </c>
      <c r="B166" s="42">
        <v>0</v>
      </c>
      <c r="C166" s="43" t="s">
        <v>126</v>
      </c>
      <c r="D166" s="43" t="s">
        <v>21</v>
      </c>
      <c r="E166" s="43" t="s">
        <v>12</v>
      </c>
      <c r="F166" s="44">
        <v>8</v>
      </c>
      <c r="G166" s="45">
        <v>40542</v>
      </c>
      <c r="H166" s="43" t="s">
        <v>13</v>
      </c>
    </row>
    <row r="167" ht="12.75" customHeight="1" spans="1:8">
      <c r="A167" s="41">
        <v>170542</v>
      </c>
      <c r="B167" s="42">
        <v>0</v>
      </c>
      <c r="C167" s="43" t="s">
        <v>127</v>
      </c>
      <c r="D167" s="43" t="s">
        <v>21</v>
      </c>
      <c r="E167" s="43" t="s">
        <v>12</v>
      </c>
      <c r="F167" s="44">
        <v>8</v>
      </c>
      <c r="G167" s="45">
        <v>40533</v>
      </c>
      <c r="H167" s="43" t="s">
        <v>28</v>
      </c>
    </row>
    <row r="168" ht="12.75" customHeight="1" spans="1:8">
      <c r="A168" s="41">
        <v>170542</v>
      </c>
      <c r="B168" s="42">
        <v>0</v>
      </c>
      <c r="C168" s="43" t="s">
        <v>127</v>
      </c>
      <c r="D168" s="43" t="s">
        <v>21</v>
      </c>
      <c r="E168" s="43" t="s">
        <v>12</v>
      </c>
      <c r="F168" s="44">
        <v>4</v>
      </c>
      <c r="G168" s="45">
        <v>40532</v>
      </c>
      <c r="H168" s="43" t="s">
        <v>27</v>
      </c>
    </row>
    <row r="169" ht="12.75" customHeight="1" spans="1:8">
      <c r="A169" s="41">
        <v>99193</v>
      </c>
      <c r="B169" s="42">
        <v>0</v>
      </c>
      <c r="C169" s="43" t="s">
        <v>99</v>
      </c>
      <c r="D169" s="43" t="s">
        <v>21</v>
      </c>
      <c r="E169" s="43" t="s">
        <v>12</v>
      </c>
      <c r="F169" s="44">
        <v>6.75</v>
      </c>
      <c r="G169" s="45">
        <v>40529</v>
      </c>
      <c r="H169" s="43" t="s">
        <v>31</v>
      </c>
    </row>
    <row r="170" ht="12.75" customHeight="1" spans="1:8">
      <c r="A170" s="41">
        <v>682726</v>
      </c>
      <c r="B170" s="42">
        <v>0</v>
      </c>
      <c r="C170" s="43" t="s">
        <v>29</v>
      </c>
      <c r="D170" s="43" t="s">
        <v>11</v>
      </c>
      <c r="E170" s="43" t="s">
        <v>12</v>
      </c>
      <c r="F170" s="44">
        <v>2</v>
      </c>
      <c r="G170" s="45">
        <v>40541</v>
      </c>
      <c r="H170" s="43" t="s">
        <v>16</v>
      </c>
    </row>
    <row r="171" ht="12.75" customHeight="1" spans="1:8">
      <c r="A171" s="41">
        <v>689074</v>
      </c>
      <c r="B171" s="42">
        <v>0</v>
      </c>
      <c r="C171" s="43" t="s">
        <v>74</v>
      </c>
      <c r="D171" s="43" t="s">
        <v>21</v>
      </c>
      <c r="E171" s="43" t="s">
        <v>12</v>
      </c>
      <c r="F171" s="44">
        <v>-8</v>
      </c>
      <c r="G171" s="45">
        <v>40540</v>
      </c>
      <c r="H171" s="43" t="s">
        <v>28</v>
      </c>
    </row>
    <row r="172" ht="12.75" customHeight="1" spans="1:8">
      <c r="A172" s="41">
        <v>689074</v>
      </c>
      <c r="B172" s="42">
        <v>0</v>
      </c>
      <c r="C172" s="43" t="s">
        <v>74</v>
      </c>
      <c r="D172" s="43" t="s">
        <v>21</v>
      </c>
      <c r="E172" s="43" t="s">
        <v>12</v>
      </c>
      <c r="F172" s="44">
        <v>8</v>
      </c>
      <c r="G172" s="45">
        <v>40540</v>
      </c>
      <c r="H172" s="43" t="s">
        <v>28</v>
      </c>
    </row>
    <row r="173" ht="12.75" customHeight="1" spans="1:8">
      <c r="A173" s="41">
        <v>689074</v>
      </c>
      <c r="B173" s="42">
        <v>0</v>
      </c>
      <c r="C173" s="43" t="s">
        <v>74</v>
      </c>
      <c r="D173" s="43" t="s">
        <v>21</v>
      </c>
      <c r="E173" s="43" t="s">
        <v>12</v>
      </c>
      <c r="F173" s="44">
        <v>-8</v>
      </c>
      <c r="G173" s="45">
        <v>40541</v>
      </c>
      <c r="H173" s="43" t="s">
        <v>16</v>
      </c>
    </row>
    <row r="174" ht="12.75" customHeight="1" spans="1:8">
      <c r="A174" s="41">
        <v>689074</v>
      </c>
      <c r="B174" s="42">
        <v>0</v>
      </c>
      <c r="C174" s="43" t="s">
        <v>74</v>
      </c>
      <c r="D174" s="43" t="s">
        <v>21</v>
      </c>
      <c r="E174" s="43" t="s">
        <v>12</v>
      </c>
      <c r="F174" s="44">
        <v>8</v>
      </c>
      <c r="G174" s="45">
        <v>40541</v>
      </c>
      <c r="H174" s="43" t="s">
        <v>16</v>
      </c>
    </row>
    <row r="175" ht="12.75" customHeight="1" spans="1:8">
      <c r="A175" s="41">
        <v>689074</v>
      </c>
      <c r="B175" s="42">
        <v>0</v>
      </c>
      <c r="C175" s="43" t="s">
        <v>74</v>
      </c>
      <c r="D175" s="43" t="s">
        <v>21</v>
      </c>
      <c r="E175" s="43" t="s">
        <v>12</v>
      </c>
      <c r="F175" s="44">
        <v>-8</v>
      </c>
      <c r="G175" s="45">
        <v>40542</v>
      </c>
      <c r="H175" s="43" t="s">
        <v>13</v>
      </c>
    </row>
    <row r="176" ht="12.75" customHeight="1" spans="1:8">
      <c r="A176" s="41">
        <v>689074</v>
      </c>
      <c r="B176" s="42">
        <v>0</v>
      </c>
      <c r="C176" s="43" t="s">
        <v>74</v>
      </c>
      <c r="D176" s="43" t="s">
        <v>21</v>
      </c>
      <c r="E176" s="43" t="s">
        <v>12</v>
      </c>
      <c r="F176" s="44">
        <v>8</v>
      </c>
      <c r="G176" s="45">
        <v>40542</v>
      </c>
      <c r="H176" s="43" t="s">
        <v>13</v>
      </c>
    </row>
    <row r="177" ht="12.75" customHeight="1" spans="1:8">
      <c r="A177" s="41">
        <v>609303</v>
      </c>
      <c r="B177" s="42">
        <v>1</v>
      </c>
      <c r="C177" s="43" t="s">
        <v>75</v>
      </c>
      <c r="D177" s="43" t="s">
        <v>21</v>
      </c>
      <c r="E177" s="43" t="s">
        <v>12</v>
      </c>
      <c r="F177" s="44">
        <v>8</v>
      </c>
      <c r="G177" s="45">
        <v>40540</v>
      </c>
      <c r="H177" s="43" t="s">
        <v>28</v>
      </c>
    </row>
    <row r="178" ht="12.75" customHeight="1" spans="1:8">
      <c r="A178" s="41">
        <v>609303</v>
      </c>
      <c r="B178" s="42">
        <v>1</v>
      </c>
      <c r="C178" s="43" t="s">
        <v>75</v>
      </c>
      <c r="D178" s="43" t="s">
        <v>21</v>
      </c>
      <c r="E178" s="43" t="s">
        <v>12</v>
      </c>
      <c r="F178" s="44">
        <v>-8</v>
      </c>
      <c r="G178" s="45">
        <v>40540</v>
      </c>
      <c r="H178" s="43" t="s">
        <v>28</v>
      </c>
    </row>
    <row r="179" ht="12.75" customHeight="1" spans="1:8">
      <c r="A179" s="41">
        <v>112940</v>
      </c>
      <c r="B179" s="42">
        <v>0</v>
      </c>
      <c r="C179" s="43" t="s">
        <v>128</v>
      </c>
      <c r="D179" s="43" t="s">
        <v>21</v>
      </c>
      <c r="E179" s="43" t="s">
        <v>12</v>
      </c>
      <c r="F179" s="44">
        <v>8</v>
      </c>
      <c r="G179" s="45">
        <v>40548</v>
      </c>
      <c r="H179" s="43" t="s">
        <v>16</v>
      </c>
    </row>
    <row r="180" ht="12.75" customHeight="1" spans="1:8">
      <c r="A180" s="41">
        <v>112940</v>
      </c>
      <c r="B180" s="42">
        <v>0</v>
      </c>
      <c r="C180" s="43" t="s">
        <v>128</v>
      </c>
      <c r="D180" s="43" t="s">
        <v>11</v>
      </c>
      <c r="E180" s="43" t="s">
        <v>12</v>
      </c>
      <c r="F180" s="44">
        <v>3.5</v>
      </c>
      <c r="G180" s="45">
        <v>40550</v>
      </c>
      <c r="H180" s="43" t="s">
        <v>31</v>
      </c>
    </row>
    <row r="181" ht="12.75" customHeight="1" spans="1:8">
      <c r="A181" s="41">
        <v>389844</v>
      </c>
      <c r="B181" s="42">
        <v>0</v>
      </c>
      <c r="C181" s="43" t="s">
        <v>56</v>
      </c>
      <c r="D181" s="43" t="s">
        <v>11</v>
      </c>
      <c r="E181" s="43" t="s">
        <v>12</v>
      </c>
      <c r="F181" s="44">
        <v>1.75</v>
      </c>
      <c r="G181" s="45">
        <v>40555</v>
      </c>
      <c r="H181" s="43" t="s">
        <v>16</v>
      </c>
    </row>
    <row r="182" ht="12.75" customHeight="1" spans="1:8">
      <c r="A182" s="41">
        <v>389844</v>
      </c>
      <c r="B182" s="42">
        <v>0</v>
      </c>
      <c r="C182" s="43" t="s">
        <v>56</v>
      </c>
      <c r="D182" s="43" t="s">
        <v>11</v>
      </c>
      <c r="E182" s="43" t="s">
        <v>12</v>
      </c>
      <c r="F182" s="44">
        <v>2</v>
      </c>
      <c r="G182" s="45">
        <v>40557</v>
      </c>
      <c r="H182" s="43" t="s">
        <v>31</v>
      </c>
    </row>
    <row r="183" ht="12.75" customHeight="1" spans="1:8">
      <c r="A183" s="41">
        <v>389844</v>
      </c>
      <c r="B183" s="42">
        <v>0</v>
      </c>
      <c r="C183" s="43" t="s">
        <v>56</v>
      </c>
      <c r="D183" s="43" t="s">
        <v>11</v>
      </c>
      <c r="E183" s="43" t="s">
        <v>12</v>
      </c>
      <c r="F183" s="44">
        <v>2</v>
      </c>
      <c r="G183" s="45">
        <v>40548</v>
      </c>
      <c r="H183" s="43" t="s">
        <v>16</v>
      </c>
    </row>
    <row r="184" ht="12.75" customHeight="1" spans="1:8">
      <c r="A184" s="41">
        <v>112940</v>
      </c>
      <c r="B184" s="42">
        <v>0</v>
      </c>
      <c r="C184" s="43" t="s">
        <v>128</v>
      </c>
      <c r="D184" s="43" t="s">
        <v>21</v>
      </c>
      <c r="E184" s="43" t="s">
        <v>12</v>
      </c>
      <c r="F184" s="44">
        <v>8</v>
      </c>
      <c r="G184" s="45">
        <v>40546</v>
      </c>
      <c r="H184" s="43" t="s">
        <v>27</v>
      </c>
    </row>
    <row r="185" ht="12.75" customHeight="1" spans="1:8">
      <c r="A185" s="41">
        <v>112940</v>
      </c>
      <c r="B185" s="42">
        <v>0</v>
      </c>
      <c r="C185" s="43" t="s">
        <v>128</v>
      </c>
      <c r="D185" s="43" t="s">
        <v>21</v>
      </c>
      <c r="E185" s="43" t="s">
        <v>12</v>
      </c>
      <c r="F185" s="44">
        <v>8</v>
      </c>
      <c r="G185" s="45">
        <v>40547</v>
      </c>
      <c r="H185" s="43" t="s">
        <v>28</v>
      </c>
    </row>
    <row r="186" ht="12.75" customHeight="1" spans="1:8">
      <c r="A186" s="41">
        <v>402483</v>
      </c>
      <c r="B186" s="42">
        <v>0</v>
      </c>
      <c r="C186" s="43" t="s">
        <v>129</v>
      </c>
      <c r="D186" s="43" t="s">
        <v>11</v>
      </c>
      <c r="E186" s="43" t="s">
        <v>12</v>
      </c>
      <c r="F186" s="44">
        <v>1</v>
      </c>
      <c r="G186" s="45">
        <v>40546</v>
      </c>
      <c r="H186" s="43" t="s">
        <v>27</v>
      </c>
    </row>
    <row r="187" ht="12.75" customHeight="1" spans="1:8">
      <c r="A187" s="41">
        <v>625135</v>
      </c>
      <c r="B187" s="42">
        <v>0</v>
      </c>
      <c r="C187" s="43" t="s">
        <v>51</v>
      </c>
      <c r="D187" s="43" t="s">
        <v>11</v>
      </c>
      <c r="E187" s="43" t="s">
        <v>12</v>
      </c>
      <c r="F187" s="44">
        <v>8</v>
      </c>
      <c r="G187" s="45">
        <v>40548</v>
      </c>
      <c r="H187" s="43" t="s">
        <v>16</v>
      </c>
    </row>
    <row r="188" ht="12.75" customHeight="1" spans="1:8">
      <c r="A188" s="41">
        <v>5435</v>
      </c>
      <c r="B188" s="42">
        <v>0</v>
      </c>
      <c r="C188" s="43" t="s">
        <v>130</v>
      </c>
      <c r="D188" s="43" t="s">
        <v>17</v>
      </c>
      <c r="E188" s="43" t="s">
        <v>12</v>
      </c>
      <c r="F188" s="44">
        <v>2.5</v>
      </c>
      <c r="G188" s="45">
        <v>40549</v>
      </c>
      <c r="H188" s="43" t="s">
        <v>13</v>
      </c>
    </row>
    <row r="189" ht="12.75" customHeight="1" spans="1:8">
      <c r="A189" s="41">
        <v>798649</v>
      </c>
      <c r="B189" s="42">
        <v>0</v>
      </c>
      <c r="C189" s="43" t="s">
        <v>119</v>
      </c>
      <c r="D189" s="43" t="s">
        <v>17</v>
      </c>
      <c r="E189" s="43" t="s">
        <v>12</v>
      </c>
      <c r="F189" s="44">
        <v>1.5</v>
      </c>
      <c r="G189" s="45">
        <v>40549</v>
      </c>
      <c r="H189" s="43" t="s">
        <v>13</v>
      </c>
    </row>
    <row r="190" ht="12.75" customHeight="1" spans="1:8">
      <c r="A190" s="41">
        <v>113347</v>
      </c>
      <c r="B190" s="42">
        <v>0</v>
      </c>
      <c r="C190" s="43" t="s">
        <v>109</v>
      </c>
      <c r="D190" s="43" t="s">
        <v>17</v>
      </c>
      <c r="E190" s="43" t="s">
        <v>12</v>
      </c>
      <c r="F190" s="44">
        <v>1.5</v>
      </c>
      <c r="G190" s="45">
        <v>40548</v>
      </c>
      <c r="H190" s="43" t="s">
        <v>16</v>
      </c>
    </row>
    <row r="191" ht="12.75" customHeight="1" spans="1:8">
      <c r="A191" s="41">
        <v>596745</v>
      </c>
      <c r="B191" s="42">
        <v>0</v>
      </c>
      <c r="C191" s="43" t="s">
        <v>131</v>
      </c>
      <c r="D191" s="43" t="s">
        <v>21</v>
      </c>
      <c r="E191" s="43" t="s">
        <v>12</v>
      </c>
      <c r="F191" s="44">
        <v>8</v>
      </c>
      <c r="G191" s="45">
        <v>40548</v>
      </c>
      <c r="H191" s="43" t="s">
        <v>16</v>
      </c>
    </row>
    <row r="192" ht="12.75" customHeight="1" spans="1:8">
      <c r="A192" s="41">
        <v>596745</v>
      </c>
      <c r="B192" s="42">
        <v>0</v>
      </c>
      <c r="C192" s="43" t="s">
        <v>131</v>
      </c>
      <c r="D192" s="43" t="s">
        <v>11</v>
      </c>
      <c r="E192" s="43" t="s">
        <v>12</v>
      </c>
      <c r="F192" s="44">
        <v>0.75</v>
      </c>
      <c r="G192" s="45">
        <v>40556</v>
      </c>
      <c r="H192" s="43" t="s">
        <v>13</v>
      </c>
    </row>
    <row r="193" ht="12.75" customHeight="1" spans="1:8">
      <c r="A193" s="41">
        <v>846953</v>
      </c>
      <c r="B193" s="42">
        <v>0</v>
      </c>
      <c r="C193" s="43" t="s">
        <v>132</v>
      </c>
      <c r="D193" s="43" t="s">
        <v>21</v>
      </c>
      <c r="E193" s="43" t="s">
        <v>12</v>
      </c>
      <c r="F193" s="44">
        <v>3</v>
      </c>
      <c r="G193" s="45">
        <v>40553</v>
      </c>
      <c r="H193" s="43" t="s">
        <v>27</v>
      </c>
    </row>
    <row r="194" ht="12.75" customHeight="1" spans="1:8">
      <c r="A194" s="41">
        <v>138199</v>
      </c>
      <c r="B194" s="42">
        <v>0</v>
      </c>
      <c r="C194" s="43" t="s">
        <v>133</v>
      </c>
      <c r="D194" s="43" t="s">
        <v>17</v>
      </c>
      <c r="E194" s="43" t="s">
        <v>12</v>
      </c>
      <c r="F194" s="44">
        <v>8</v>
      </c>
      <c r="G194" s="45">
        <v>40546</v>
      </c>
      <c r="H194" s="43" t="s">
        <v>27</v>
      </c>
    </row>
    <row r="195" ht="12.75" customHeight="1" spans="1:8">
      <c r="A195" s="41">
        <v>138199</v>
      </c>
      <c r="B195" s="42">
        <v>0</v>
      </c>
      <c r="C195" s="43" t="s">
        <v>133</v>
      </c>
      <c r="D195" s="43" t="s">
        <v>11</v>
      </c>
      <c r="E195" s="43" t="s">
        <v>12</v>
      </c>
      <c r="F195" s="44">
        <v>1</v>
      </c>
      <c r="G195" s="45">
        <v>40549</v>
      </c>
      <c r="H195" s="43" t="s">
        <v>13</v>
      </c>
    </row>
    <row r="196" ht="12.75" customHeight="1" spans="1:8">
      <c r="A196" s="41">
        <v>138199</v>
      </c>
      <c r="B196" s="42">
        <v>0</v>
      </c>
      <c r="C196" s="43" t="s">
        <v>133</v>
      </c>
      <c r="D196" s="43" t="s">
        <v>11</v>
      </c>
      <c r="E196" s="43" t="s">
        <v>12</v>
      </c>
      <c r="F196" s="44">
        <v>0.75</v>
      </c>
      <c r="G196" s="45">
        <v>40553</v>
      </c>
      <c r="H196" s="43" t="s">
        <v>27</v>
      </c>
    </row>
    <row r="197" ht="12.75" customHeight="1" spans="1:8">
      <c r="A197" s="41">
        <v>747126</v>
      </c>
      <c r="B197" s="42">
        <v>0</v>
      </c>
      <c r="C197" s="43" t="s">
        <v>120</v>
      </c>
      <c r="D197" s="43" t="s">
        <v>11</v>
      </c>
      <c r="E197" s="43" t="s">
        <v>12</v>
      </c>
      <c r="F197" s="44">
        <v>2</v>
      </c>
      <c r="G197" s="45">
        <v>40554</v>
      </c>
      <c r="H197" s="43" t="s">
        <v>28</v>
      </c>
    </row>
    <row r="198" ht="12.75" customHeight="1" spans="1:8">
      <c r="A198" s="41">
        <v>375792</v>
      </c>
      <c r="B198" s="42">
        <v>0</v>
      </c>
      <c r="C198" s="43" t="s">
        <v>54</v>
      </c>
      <c r="D198" s="43" t="s">
        <v>11</v>
      </c>
      <c r="E198" s="43" t="s">
        <v>12</v>
      </c>
      <c r="F198" s="44">
        <v>2</v>
      </c>
      <c r="G198" s="45">
        <v>40550</v>
      </c>
      <c r="H198" s="43" t="s">
        <v>31</v>
      </c>
    </row>
    <row r="199" ht="12.75" customHeight="1" spans="1:8">
      <c r="A199" s="41">
        <v>471981</v>
      </c>
      <c r="B199" s="42">
        <v>0</v>
      </c>
      <c r="C199" s="43" t="s">
        <v>134</v>
      </c>
      <c r="D199" s="43" t="s">
        <v>11</v>
      </c>
      <c r="E199" s="43" t="s">
        <v>12</v>
      </c>
      <c r="F199" s="44">
        <v>3.5</v>
      </c>
      <c r="G199" s="45">
        <v>40553</v>
      </c>
      <c r="H199" s="43" t="s">
        <v>27</v>
      </c>
    </row>
    <row r="200" ht="12.75" customHeight="1" spans="1:8">
      <c r="A200" s="41">
        <v>942722</v>
      </c>
      <c r="B200" s="42">
        <v>0</v>
      </c>
      <c r="C200" s="43" t="s">
        <v>69</v>
      </c>
      <c r="D200" s="43" t="s">
        <v>21</v>
      </c>
      <c r="E200" s="43" t="s">
        <v>12</v>
      </c>
      <c r="F200" s="44">
        <v>8</v>
      </c>
      <c r="G200" s="45">
        <v>40546</v>
      </c>
      <c r="H200" s="43" t="s">
        <v>27</v>
      </c>
    </row>
    <row r="201" ht="12.75" customHeight="1" spans="1:8">
      <c r="A201" s="41">
        <v>942722</v>
      </c>
      <c r="B201" s="42">
        <v>0</v>
      </c>
      <c r="C201" s="43" t="s">
        <v>69</v>
      </c>
      <c r="D201" s="43" t="s">
        <v>21</v>
      </c>
      <c r="E201" s="43" t="s">
        <v>12</v>
      </c>
      <c r="F201" s="44">
        <v>8</v>
      </c>
      <c r="G201" s="45">
        <v>40547</v>
      </c>
      <c r="H201" s="43" t="s">
        <v>28</v>
      </c>
    </row>
    <row r="202" ht="12.75" customHeight="1" spans="1:8">
      <c r="A202" s="41">
        <v>942722</v>
      </c>
      <c r="B202" s="42">
        <v>0</v>
      </c>
      <c r="C202" s="43" t="s">
        <v>69</v>
      </c>
      <c r="D202" s="43" t="s">
        <v>21</v>
      </c>
      <c r="E202" s="43" t="s">
        <v>12</v>
      </c>
      <c r="F202" s="44">
        <v>8</v>
      </c>
      <c r="G202" s="45">
        <v>40548</v>
      </c>
      <c r="H202" s="43" t="s">
        <v>16</v>
      </c>
    </row>
    <row r="203" ht="12.75" customHeight="1" spans="1:8">
      <c r="A203" s="41">
        <v>942722</v>
      </c>
      <c r="B203" s="42">
        <v>0</v>
      </c>
      <c r="C203" s="43" t="s">
        <v>69</v>
      </c>
      <c r="D203" s="43" t="s">
        <v>21</v>
      </c>
      <c r="E203" s="43" t="s">
        <v>12</v>
      </c>
      <c r="F203" s="44">
        <v>8</v>
      </c>
      <c r="G203" s="45">
        <v>40549</v>
      </c>
      <c r="H203" s="43" t="s">
        <v>13</v>
      </c>
    </row>
    <row r="204" ht="12.75" customHeight="1" spans="1:8">
      <c r="A204" s="41">
        <v>942722</v>
      </c>
      <c r="B204" s="42">
        <v>0</v>
      </c>
      <c r="C204" s="43" t="s">
        <v>69</v>
      </c>
      <c r="D204" s="43" t="s">
        <v>21</v>
      </c>
      <c r="E204" s="43" t="s">
        <v>12</v>
      </c>
      <c r="F204" s="44">
        <v>8</v>
      </c>
      <c r="G204" s="45">
        <v>40550</v>
      </c>
      <c r="H204" s="43" t="s">
        <v>31</v>
      </c>
    </row>
    <row r="205" ht="12.75" customHeight="1" spans="1:8">
      <c r="A205" s="41">
        <v>544430</v>
      </c>
      <c r="B205" s="42">
        <v>0</v>
      </c>
      <c r="C205" s="43" t="s">
        <v>135</v>
      </c>
      <c r="D205" s="43" t="s">
        <v>21</v>
      </c>
      <c r="E205" s="43" t="s">
        <v>12</v>
      </c>
      <c r="F205" s="44">
        <v>1.5</v>
      </c>
      <c r="G205" s="45">
        <v>40553</v>
      </c>
      <c r="H205" s="43" t="s">
        <v>27</v>
      </c>
    </row>
    <row r="206" ht="12.75" customHeight="1" spans="1:8">
      <c r="A206" s="41">
        <v>904174</v>
      </c>
      <c r="B206" s="42">
        <v>0</v>
      </c>
      <c r="C206" s="43" t="s">
        <v>22</v>
      </c>
      <c r="D206" s="43" t="s">
        <v>11</v>
      </c>
      <c r="E206" s="43" t="s">
        <v>12</v>
      </c>
      <c r="F206" s="44">
        <v>4</v>
      </c>
      <c r="G206" s="45">
        <v>40547</v>
      </c>
      <c r="H206" s="43" t="s">
        <v>28</v>
      </c>
    </row>
    <row r="207" ht="12.75" customHeight="1" spans="1:8">
      <c r="A207" s="41">
        <v>904174</v>
      </c>
      <c r="B207" s="42">
        <v>0</v>
      </c>
      <c r="C207" s="43" t="s">
        <v>22</v>
      </c>
      <c r="D207" s="43" t="s">
        <v>11</v>
      </c>
      <c r="E207" s="43" t="s">
        <v>12</v>
      </c>
      <c r="F207" s="44">
        <v>4</v>
      </c>
      <c r="G207" s="45">
        <v>40554</v>
      </c>
      <c r="H207" s="43" t="s">
        <v>28</v>
      </c>
    </row>
    <row r="208" ht="12.75" customHeight="1" spans="1:8">
      <c r="A208" s="41">
        <v>268234</v>
      </c>
      <c r="B208" s="42">
        <v>0</v>
      </c>
      <c r="C208" s="43" t="s">
        <v>30</v>
      </c>
      <c r="D208" s="43" t="s">
        <v>11</v>
      </c>
      <c r="E208" s="43" t="s">
        <v>12</v>
      </c>
      <c r="F208" s="44">
        <v>1.5</v>
      </c>
      <c r="G208" s="45">
        <v>40549</v>
      </c>
      <c r="H208" s="43" t="s">
        <v>13</v>
      </c>
    </row>
    <row r="209" ht="12.75" customHeight="1" spans="1:8">
      <c r="A209" s="41">
        <v>66388</v>
      </c>
      <c r="B209" s="42">
        <v>0</v>
      </c>
      <c r="C209" s="43" t="s">
        <v>136</v>
      </c>
      <c r="D209" s="43" t="s">
        <v>21</v>
      </c>
      <c r="E209" s="43" t="s">
        <v>12</v>
      </c>
      <c r="F209" s="44">
        <v>8</v>
      </c>
      <c r="G209" s="45">
        <v>40550</v>
      </c>
      <c r="H209" s="43" t="s">
        <v>31</v>
      </c>
    </row>
    <row r="210" ht="12.75" customHeight="1" spans="1:8">
      <c r="A210" s="41">
        <v>209328</v>
      </c>
      <c r="B210" s="42">
        <v>0</v>
      </c>
      <c r="C210" s="43" t="s">
        <v>137</v>
      </c>
      <c r="D210" s="43" t="s">
        <v>11</v>
      </c>
      <c r="E210" s="43" t="s">
        <v>12</v>
      </c>
      <c r="F210" s="44">
        <v>1.75</v>
      </c>
      <c r="G210" s="45">
        <v>40546</v>
      </c>
      <c r="H210" s="43" t="s">
        <v>27</v>
      </c>
    </row>
    <row r="211" ht="12.75" customHeight="1" spans="1:8">
      <c r="A211" s="41">
        <v>27178</v>
      </c>
      <c r="B211" s="42">
        <v>0</v>
      </c>
      <c r="C211" s="43" t="s">
        <v>138</v>
      </c>
      <c r="D211" s="43" t="s">
        <v>11</v>
      </c>
      <c r="E211" s="43" t="s">
        <v>12</v>
      </c>
      <c r="F211" s="44">
        <v>8</v>
      </c>
      <c r="G211" s="45">
        <v>40554</v>
      </c>
      <c r="H211" s="43" t="s">
        <v>28</v>
      </c>
    </row>
    <row r="212" ht="12.75" customHeight="1" spans="1:8">
      <c r="A212" s="41">
        <v>129044</v>
      </c>
      <c r="B212" s="42">
        <v>0</v>
      </c>
      <c r="C212" s="43" t="s">
        <v>139</v>
      </c>
      <c r="D212" s="43" t="s">
        <v>11</v>
      </c>
      <c r="E212" s="43" t="s">
        <v>12</v>
      </c>
      <c r="F212" s="44">
        <v>1</v>
      </c>
      <c r="G212" s="45">
        <v>40554</v>
      </c>
      <c r="H212" s="43" t="s">
        <v>28</v>
      </c>
    </row>
    <row r="213" ht="12.75" customHeight="1" spans="1:8">
      <c r="A213" s="41">
        <v>560101</v>
      </c>
      <c r="B213" s="42">
        <v>0</v>
      </c>
      <c r="C213" s="43" t="s">
        <v>140</v>
      </c>
      <c r="D213" s="43" t="s">
        <v>11</v>
      </c>
      <c r="E213" s="43" t="s">
        <v>12</v>
      </c>
      <c r="F213" s="44">
        <v>1.5</v>
      </c>
      <c r="G213" s="45">
        <v>40549</v>
      </c>
      <c r="H213" s="43" t="s">
        <v>13</v>
      </c>
    </row>
    <row r="214" ht="12.75" customHeight="1" spans="1:8">
      <c r="A214" s="41">
        <v>162126</v>
      </c>
      <c r="B214" s="42">
        <v>0</v>
      </c>
      <c r="C214" s="43" t="s">
        <v>61</v>
      </c>
      <c r="D214" s="43" t="s">
        <v>11</v>
      </c>
      <c r="E214" s="43" t="s">
        <v>12</v>
      </c>
      <c r="F214" s="44">
        <v>3</v>
      </c>
      <c r="G214" s="45">
        <v>40549</v>
      </c>
      <c r="H214" s="43" t="s">
        <v>13</v>
      </c>
    </row>
    <row r="215" ht="12.75" customHeight="1" spans="1:8">
      <c r="A215" s="41">
        <v>694606</v>
      </c>
      <c r="B215" s="42">
        <v>0</v>
      </c>
      <c r="C215" s="43" t="s">
        <v>68</v>
      </c>
      <c r="D215" s="43" t="s">
        <v>11</v>
      </c>
      <c r="E215" s="43" t="s">
        <v>12</v>
      </c>
      <c r="F215" s="44">
        <v>2</v>
      </c>
      <c r="G215" s="45">
        <v>40547</v>
      </c>
      <c r="H215" s="43" t="s">
        <v>28</v>
      </c>
    </row>
    <row r="216" ht="12.75" customHeight="1" spans="1:8">
      <c r="A216" s="41">
        <v>968003</v>
      </c>
      <c r="B216" s="42">
        <v>0</v>
      </c>
      <c r="C216" s="43" t="s">
        <v>141</v>
      </c>
      <c r="D216" s="43" t="s">
        <v>11</v>
      </c>
      <c r="E216" s="43" t="s">
        <v>12</v>
      </c>
      <c r="F216" s="44">
        <v>3</v>
      </c>
      <c r="G216" s="45">
        <v>40555</v>
      </c>
      <c r="H216" s="43" t="s">
        <v>16</v>
      </c>
    </row>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1:E1"/>
  </mergeCells>
  <pageMargins left="0.75" right="0.75" top="1" bottom="1" header="0" footer="0"/>
  <pageSetup paperSize="1" orientation="landscape"/>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24"/>
  <sheetViews>
    <sheetView workbookViewId="0">
      <selection activeCell="O7" sqref="O7"/>
    </sheetView>
  </sheetViews>
  <sheetFormatPr defaultColWidth="8.72727272727273" defaultRowHeight="12.5" outlineLevelCol="1"/>
  <cols>
    <col min="1" max="1" width="12.0909090909091"/>
    <col min="2" max="2" width="13.7272727272727"/>
    <col min="3" max="3" width="14.9090909090909"/>
    <col min="4" max="7" width="13.4545454545455"/>
    <col min="8" max="8" width="11.2727272727273"/>
  </cols>
  <sheetData>
    <row r="3" spans="1:2">
      <c r="A3" t="s">
        <v>7</v>
      </c>
      <c r="B3" t="s">
        <v>280</v>
      </c>
    </row>
    <row r="4" spans="1:2">
      <c r="A4" s="35">
        <v>40527</v>
      </c>
      <c r="B4">
        <v>18</v>
      </c>
    </row>
    <row r="5" spans="1:2">
      <c r="A5" s="35">
        <v>40528</v>
      </c>
      <c r="B5">
        <v>27</v>
      </c>
    </row>
    <row r="6" spans="1:2">
      <c r="A6" s="35">
        <v>40529</v>
      </c>
      <c r="B6">
        <v>20</v>
      </c>
    </row>
    <row r="7" spans="1:2">
      <c r="A7" s="35">
        <v>40532</v>
      </c>
      <c r="B7">
        <v>17</v>
      </c>
    </row>
    <row r="8" spans="1:2">
      <c r="A8" s="35">
        <v>40533</v>
      </c>
      <c r="B8">
        <v>16</v>
      </c>
    </row>
    <row r="9" spans="1:2">
      <c r="A9" s="35">
        <v>40534</v>
      </c>
      <c r="B9">
        <v>17</v>
      </c>
    </row>
    <row r="10" spans="1:2">
      <c r="A10" s="35">
        <v>40535</v>
      </c>
      <c r="B10">
        <v>4</v>
      </c>
    </row>
    <row r="11" spans="1:2">
      <c r="A11" s="35">
        <v>40540</v>
      </c>
      <c r="B11">
        <v>22</v>
      </c>
    </row>
    <row r="12" spans="1:2">
      <c r="A12" s="35">
        <v>40541</v>
      </c>
      <c r="B12">
        <v>16</v>
      </c>
    </row>
    <row r="13" spans="1:2">
      <c r="A13" s="35">
        <v>40542</v>
      </c>
      <c r="B13">
        <v>8</v>
      </c>
    </row>
    <row r="14" spans="1:2">
      <c r="A14" s="35">
        <v>40546</v>
      </c>
      <c r="B14">
        <v>8</v>
      </c>
    </row>
    <row r="15" spans="1:2">
      <c r="A15" s="35">
        <v>40547</v>
      </c>
      <c r="B15">
        <v>8</v>
      </c>
    </row>
    <row r="16" spans="1:2">
      <c r="A16" s="35">
        <v>40548</v>
      </c>
      <c r="B16">
        <v>7</v>
      </c>
    </row>
    <row r="17" spans="1:2">
      <c r="A17" s="35">
        <v>40549</v>
      </c>
      <c r="B17">
        <v>8</v>
      </c>
    </row>
    <row r="18" spans="1:2">
      <c r="A18" s="35">
        <v>40550</v>
      </c>
      <c r="B18">
        <v>5</v>
      </c>
    </row>
    <row r="19" spans="1:2">
      <c r="A19" s="35">
        <v>40553</v>
      </c>
      <c r="B19">
        <v>4</v>
      </c>
    </row>
    <row r="20" spans="1:2">
      <c r="A20" s="35">
        <v>40554</v>
      </c>
      <c r="B20">
        <v>4</v>
      </c>
    </row>
    <row r="21" spans="1:2">
      <c r="A21" s="35">
        <v>40555</v>
      </c>
      <c r="B21">
        <v>2</v>
      </c>
    </row>
    <row r="22" spans="1:2">
      <c r="A22" s="35">
        <v>40556</v>
      </c>
      <c r="B22">
        <v>1</v>
      </c>
    </row>
    <row r="23" spans="1:2">
      <c r="A23" s="35">
        <v>40557</v>
      </c>
      <c r="B23">
        <v>1</v>
      </c>
    </row>
    <row r="24" spans="1:2">
      <c r="A24" t="s">
        <v>281</v>
      </c>
      <c r="B24">
        <v>213</v>
      </c>
    </row>
  </sheetData>
  <pageMargins left="0.75" right="0.75" top="1" bottom="1" header="0.5" footer="0.5"/>
  <headerFooter/>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AI1001"/>
  <sheetViews>
    <sheetView tabSelected="1" zoomScale="90" zoomScaleNormal="90" workbookViewId="0">
      <selection activeCell="D2" sqref="D2"/>
    </sheetView>
  </sheetViews>
  <sheetFormatPr defaultColWidth="12.6272727272727" defaultRowHeight="15" customHeight="1"/>
  <cols>
    <col min="1" max="1" width="8.62727272727273" customWidth="1"/>
    <col min="2" max="2" width="11" customWidth="1"/>
    <col min="3" max="3" width="12.7545454545455" customWidth="1"/>
    <col min="4" max="4" width="20.7" customWidth="1"/>
    <col min="5" max="5" width="39.7545454545455" customWidth="1"/>
    <col min="6" max="6" width="4.5" customWidth="1"/>
    <col min="7" max="7" width="8.25454545454545" customWidth="1"/>
    <col min="8" max="8" width="12.7545454545455" customWidth="1"/>
    <col min="9" max="9" width="16.2545454545455" customWidth="1"/>
    <col min="10" max="10" width="11" customWidth="1"/>
    <col min="11" max="13" width="8.62727272727273" customWidth="1"/>
    <col min="14" max="14" width="10.8818181818182" customWidth="1"/>
    <col min="15" max="15" width="11.5" customWidth="1"/>
    <col min="16" max="27" width="8.62727272727273" customWidth="1"/>
  </cols>
  <sheetData>
    <row r="1" ht="12.75" customHeight="1" spans="1:8">
      <c r="A1" s="4" t="s">
        <v>282</v>
      </c>
      <c r="B1" s="5"/>
      <c r="C1" s="5"/>
      <c r="D1" s="5"/>
      <c r="E1" s="5"/>
      <c r="F1" s="5"/>
      <c r="G1" s="5"/>
      <c r="H1" s="5"/>
    </row>
    <row r="2" ht="257" customHeight="1" spans="3:3">
      <c r="C2" s="18"/>
    </row>
    <row r="3" ht="13" spans="1:15">
      <c r="A3" s="19"/>
      <c r="B3" s="20"/>
      <c r="C3" s="21"/>
      <c r="D3" s="21"/>
      <c r="E3" s="21"/>
      <c r="F3" s="21"/>
      <c r="G3" s="21"/>
      <c r="H3" s="22"/>
      <c r="I3" s="22"/>
      <c r="J3" s="31"/>
      <c r="K3" s="19"/>
      <c r="L3" s="21"/>
      <c r="M3" s="21"/>
      <c r="N3" s="21"/>
      <c r="O3" s="21"/>
    </row>
    <row r="4" spans="1:15">
      <c r="A4" s="23" t="s">
        <v>283</v>
      </c>
      <c r="B4" s="24" t="s">
        <v>284</v>
      </c>
      <c r="C4" s="25" t="s">
        <v>285</v>
      </c>
      <c r="D4" s="25" t="s">
        <v>286</v>
      </c>
      <c r="E4" s="25" t="s">
        <v>287</v>
      </c>
      <c r="F4" s="25" t="s">
        <v>288</v>
      </c>
      <c r="G4" s="25" t="s">
        <v>289</v>
      </c>
      <c r="H4" s="26" t="s">
        <v>290</v>
      </c>
      <c r="I4" s="26" t="s">
        <v>291</v>
      </c>
      <c r="J4" s="32" t="s">
        <v>292</v>
      </c>
      <c r="K4" s="23" t="s">
        <v>293</v>
      </c>
      <c r="L4" s="25" t="s">
        <v>144</v>
      </c>
      <c r="M4" s="25" t="s">
        <v>145</v>
      </c>
      <c r="N4" s="25" t="s">
        <v>294</v>
      </c>
      <c r="O4" s="25" t="s">
        <v>295</v>
      </c>
    </row>
    <row r="5" ht="12.75" customHeight="1" spans="1:35">
      <c r="A5" s="27" t="s">
        <v>296</v>
      </c>
      <c r="B5" s="28" t="s">
        <v>297</v>
      </c>
      <c r="C5" s="29">
        <v>41283</v>
      </c>
      <c r="D5" s="27" t="str">
        <f>TEXT(C5,"mmmm")</f>
        <v>January</v>
      </c>
      <c r="E5" s="27" t="s">
        <v>298</v>
      </c>
      <c r="F5" s="27">
        <v>2</v>
      </c>
      <c r="G5" s="27">
        <v>1</v>
      </c>
      <c r="H5" s="30">
        <v>38.94</v>
      </c>
      <c r="I5" s="30">
        <v>38.94</v>
      </c>
      <c r="J5" s="33">
        <v>559598</v>
      </c>
      <c r="K5" s="27">
        <v>12001</v>
      </c>
      <c r="L5" s="27">
        <v>53015</v>
      </c>
      <c r="M5" s="27">
        <v>10020</v>
      </c>
      <c r="N5" s="29">
        <v>41316</v>
      </c>
      <c r="O5" s="29">
        <v>41324</v>
      </c>
      <c r="P5" s="34"/>
      <c r="Q5" s="34"/>
      <c r="R5" s="34"/>
      <c r="S5" s="34"/>
      <c r="T5" s="34"/>
      <c r="U5" s="34"/>
      <c r="V5" s="34"/>
      <c r="W5" s="34"/>
      <c r="X5" s="34"/>
      <c r="Y5" s="34"/>
      <c r="Z5" s="34"/>
      <c r="AA5" s="34"/>
      <c r="AB5" s="34"/>
      <c r="AC5" s="34"/>
      <c r="AD5" s="34"/>
      <c r="AE5" s="34"/>
      <c r="AF5" s="34"/>
      <c r="AG5" s="34"/>
      <c r="AH5" s="34"/>
      <c r="AI5" s="34"/>
    </row>
    <row r="6" ht="12.75" customHeight="1" spans="1:35">
      <c r="A6" s="27" t="s">
        <v>296</v>
      </c>
      <c r="B6" s="28" t="s">
        <v>297</v>
      </c>
      <c r="C6" s="29">
        <v>41283</v>
      </c>
      <c r="D6" s="27" t="str">
        <f>TEXT(C6,"mmmm")</f>
        <v>January</v>
      </c>
      <c r="E6" s="27" t="s">
        <v>298</v>
      </c>
      <c r="F6" s="27">
        <v>1</v>
      </c>
      <c r="G6" s="27">
        <v>1</v>
      </c>
      <c r="H6" s="30">
        <v>30.51</v>
      </c>
      <c r="I6" s="30">
        <v>30.51</v>
      </c>
      <c r="J6" s="33">
        <v>559598</v>
      </c>
      <c r="K6" s="27">
        <v>12001</v>
      </c>
      <c r="L6" s="27">
        <v>53015</v>
      </c>
      <c r="M6" s="27">
        <v>10020</v>
      </c>
      <c r="N6" s="29">
        <v>41316</v>
      </c>
      <c r="O6" s="29">
        <v>41324</v>
      </c>
      <c r="P6" s="34"/>
      <c r="Q6" s="34"/>
      <c r="R6" s="34"/>
      <c r="S6" s="34"/>
      <c r="T6" s="34"/>
      <c r="U6" s="34"/>
      <c r="V6" s="34"/>
      <c r="W6" s="34"/>
      <c r="X6" s="34"/>
      <c r="Y6" s="34"/>
      <c r="Z6" s="34"/>
      <c r="AA6" s="34"/>
      <c r="AB6" s="34"/>
      <c r="AC6" s="34"/>
      <c r="AD6" s="34"/>
      <c r="AE6" s="34"/>
      <c r="AF6" s="34"/>
      <c r="AG6" s="34"/>
      <c r="AH6" s="34"/>
      <c r="AI6" s="34"/>
    </row>
    <row r="7" ht="12.75" customHeight="1" spans="1:35">
      <c r="A7" s="27" t="s">
        <v>296</v>
      </c>
      <c r="B7" s="28" t="s">
        <v>299</v>
      </c>
      <c r="C7" s="29">
        <v>41283</v>
      </c>
      <c r="D7" s="27" t="str">
        <f t="shared" ref="D6:D69" si="0">TEXT(C7,"mmmm")</f>
        <v>January</v>
      </c>
      <c r="E7" s="27" t="s">
        <v>300</v>
      </c>
      <c r="F7" s="27">
        <v>1</v>
      </c>
      <c r="G7" s="27">
        <v>1</v>
      </c>
      <c r="H7" s="30">
        <v>568.32</v>
      </c>
      <c r="I7" s="30">
        <v>568.32</v>
      </c>
      <c r="J7" s="33">
        <v>559050</v>
      </c>
      <c r="K7" s="27">
        <v>12001</v>
      </c>
      <c r="L7" s="27">
        <v>53015</v>
      </c>
      <c r="M7" s="27">
        <v>10020</v>
      </c>
      <c r="N7" s="29">
        <v>41317</v>
      </c>
      <c r="O7" s="29">
        <v>41320</v>
      </c>
      <c r="P7" s="34"/>
      <c r="Q7" s="34"/>
      <c r="R7" s="34"/>
      <c r="S7" s="34"/>
      <c r="T7" s="34"/>
      <c r="U7" s="34"/>
      <c r="V7" s="34"/>
      <c r="W7" s="34"/>
      <c r="X7" s="34"/>
      <c r="Y7" s="34"/>
      <c r="Z7" s="34"/>
      <c r="AA7" s="34"/>
      <c r="AB7" s="34"/>
      <c r="AC7" s="34"/>
      <c r="AD7" s="34"/>
      <c r="AE7" s="34"/>
      <c r="AF7" s="34"/>
      <c r="AG7" s="34"/>
      <c r="AH7" s="34"/>
      <c r="AI7" s="34"/>
    </row>
    <row r="8" ht="12.75" customHeight="1" spans="1:35">
      <c r="A8" s="27" t="s">
        <v>296</v>
      </c>
      <c r="B8" s="28" t="s">
        <v>299</v>
      </c>
      <c r="C8" s="29">
        <v>41283</v>
      </c>
      <c r="D8" s="27" t="str">
        <f t="shared" si="0"/>
        <v>January</v>
      </c>
      <c r="E8" s="27" t="s">
        <v>300</v>
      </c>
      <c r="F8" s="27">
        <v>2</v>
      </c>
      <c r="G8" s="27">
        <v>1</v>
      </c>
      <c r="H8" s="30">
        <v>128.9</v>
      </c>
      <c r="I8" s="30">
        <v>128.9</v>
      </c>
      <c r="J8" s="33">
        <v>559050</v>
      </c>
      <c r="K8" s="27">
        <v>12001</v>
      </c>
      <c r="L8" s="27">
        <v>53015</v>
      </c>
      <c r="M8" s="27">
        <v>10020</v>
      </c>
      <c r="N8" s="29">
        <v>41317</v>
      </c>
      <c r="O8" s="29">
        <v>41320</v>
      </c>
      <c r="P8" s="34"/>
      <c r="Q8" s="34"/>
      <c r="R8" s="34"/>
      <c r="S8" s="34"/>
      <c r="T8" s="34"/>
      <c r="U8" s="34"/>
      <c r="V8" s="34"/>
      <c r="W8" s="34"/>
      <c r="X8" s="34"/>
      <c r="Y8" s="34"/>
      <c r="Z8" s="34"/>
      <c r="AA8" s="34"/>
      <c r="AB8" s="34"/>
      <c r="AC8" s="34"/>
      <c r="AD8" s="34"/>
      <c r="AE8" s="34"/>
      <c r="AF8" s="34"/>
      <c r="AG8" s="34"/>
      <c r="AH8" s="34"/>
      <c r="AI8" s="34"/>
    </row>
    <row r="9" ht="12.75" customHeight="1" spans="1:35">
      <c r="A9" s="27" t="s">
        <v>296</v>
      </c>
      <c r="B9" s="28" t="s">
        <v>301</v>
      </c>
      <c r="C9" s="29">
        <v>41283</v>
      </c>
      <c r="D9" s="27" t="str">
        <f t="shared" si="0"/>
        <v>January</v>
      </c>
      <c r="E9" s="27" t="s">
        <v>300</v>
      </c>
      <c r="F9" s="27">
        <v>1</v>
      </c>
      <c r="G9" s="27">
        <v>1</v>
      </c>
      <c r="H9" s="30">
        <v>12.6</v>
      </c>
      <c r="I9" s="30">
        <v>0</v>
      </c>
      <c r="J9" s="33"/>
      <c r="K9" s="27">
        <v>12001</v>
      </c>
      <c r="L9" s="27">
        <v>53015</v>
      </c>
      <c r="M9" s="27">
        <v>10020</v>
      </c>
      <c r="N9" s="29">
        <v>41311</v>
      </c>
      <c r="O9" s="34"/>
      <c r="P9" s="34"/>
      <c r="Q9" s="34"/>
      <c r="R9" s="34"/>
      <c r="S9" s="34"/>
      <c r="T9" s="34"/>
      <c r="U9" s="34"/>
      <c r="V9" s="34"/>
      <c r="W9" s="34"/>
      <c r="X9" s="34"/>
      <c r="Y9" s="34"/>
      <c r="Z9" s="34"/>
      <c r="AA9" s="34"/>
      <c r="AB9" s="34"/>
      <c r="AC9" s="34"/>
      <c r="AD9" s="34"/>
      <c r="AE9" s="34"/>
      <c r="AF9" s="34"/>
      <c r="AG9" s="34"/>
      <c r="AH9" s="34"/>
      <c r="AI9" s="34"/>
    </row>
    <row r="10" ht="12.75" customHeight="1" spans="1:35">
      <c r="A10" s="27" t="s">
        <v>296</v>
      </c>
      <c r="B10" s="28" t="s">
        <v>301</v>
      </c>
      <c r="C10" s="29">
        <v>41283</v>
      </c>
      <c r="D10" s="27" t="str">
        <f t="shared" si="0"/>
        <v>January</v>
      </c>
      <c r="E10" s="27" t="s">
        <v>300</v>
      </c>
      <c r="F10" s="27">
        <v>3</v>
      </c>
      <c r="G10" s="27">
        <v>1</v>
      </c>
      <c r="H10" s="30">
        <v>7.8</v>
      </c>
      <c r="I10" s="30">
        <v>0</v>
      </c>
      <c r="J10" s="33"/>
      <c r="K10" s="27">
        <v>12001</v>
      </c>
      <c r="L10" s="27">
        <v>53015</v>
      </c>
      <c r="M10" s="27">
        <v>10020</v>
      </c>
      <c r="N10" s="29">
        <v>41311</v>
      </c>
      <c r="O10" s="34"/>
      <c r="P10" s="34"/>
      <c r="Q10" s="34"/>
      <c r="R10" s="34"/>
      <c r="S10" s="34"/>
      <c r="T10" s="34"/>
      <c r="U10" s="34"/>
      <c r="V10" s="34"/>
      <c r="W10" s="34"/>
      <c r="X10" s="34"/>
      <c r="Y10" s="34"/>
      <c r="Z10" s="34"/>
      <c r="AA10" s="34"/>
      <c r="AB10" s="34"/>
      <c r="AC10" s="34"/>
      <c r="AD10" s="34"/>
      <c r="AE10" s="34"/>
      <c r="AF10" s="34"/>
      <c r="AG10" s="34"/>
      <c r="AH10" s="34"/>
      <c r="AI10" s="34"/>
    </row>
    <row r="11" ht="12.75" customHeight="1" spans="1:35">
      <c r="A11" s="27" t="s">
        <v>296</v>
      </c>
      <c r="B11" s="28" t="s">
        <v>301</v>
      </c>
      <c r="C11" s="29">
        <v>41283</v>
      </c>
      <c r="D11" s="27" t="str">
        <f t="shared" si="0"/>
        <v>January</v>
      </c>
      <c r="E11" s="27" t="s">
        <v>300</v>
      </c>
      <c r="F11" s="27">
        <v>5</v>
      </c>
      <c r="G11" s="27">
        <v>1</v>
      </c>
      <c r="H11" s="30">
        <v>0</v>
      </c>
      <c r="I11" s="30">
        <v>0</v>
      </c>
      <c r="J11" s="33"/>
      <c r="K11" s="27">
        <v>12001</v>
      </c>
      <c r="L11" s="27">
        <v>53015</v>
      </c>
      <c r="M11" s="27">
        <v>10020</v>
      </c>
      <c r="N11" s="29">
        <v>41311</v>
      </c>
      <c r="O11" s="34"/>
      <c r="P11" s="34"/>
      <c r="Q11" s="34"/>
      <c r="R11" s="34"/>
      <c r="S11" s="34"/>
      <c r="T11" s="34"/>
      <c r="U11" s="34"/>
      <c r="V11" s="34"/>
      <c r="W11" s="34"/>
      <c r="X11" s="34"/>
      <c r="Y11" s="34"/>
      <c r="Z11" s="34"/>
      <c r="AA11" s="34"/>
      <c r="AB11" s="34"/>
      <c r="AC11" s="34"/>
      <c r="AD11" s="34"/>
      <c r="AE11" s="34"/>
      <c r="AF11" s="34"/>
      <c r="AG11" s="34"/>
      <c r="AH11" s="34"/>
      <c r="AI11" s="34"/>
    </row>
    <row r="12" ht="12.75" customHeight="1" spans="1:35">
      <c r="A12" s="27" t="s">
        <v>296</v>
      </c>
      <c r="B12" s="28" t="s">
        <v>301</v>
      </c>
      <c r="C12" s="29">
        <v>41283</v>
      </c>
      <c r="D12" s="27" t="str">
        <f t="shared" si="0"/>
        <v>January</v>
      </c>
      <c r="E12" s="27" t="s">
        <v>300</v>
      </c>
      <c r="F12" s="27">
        <v>2</v>
      </c>
      <c r="G12" s="27">
        <v>1</v>
      </c>
      <c r="H12" s="30">
        <v>88.15</v>
      </c>
      <c r="I12" s="30">
        <v>0</v>
      </c>
      <c r="J12" s="33"/>
      <c r="K12" s="27">
        <v>12001</v>
      </c>
      <c r="L12" s="27">
        <v>53015</v>
      </c>
      <c r="M12" s="27">
        <v>10020</v>
      </c>
      <c r="N12" s="29">
        <v>41311</v>
      </c>
      <c r="O12" s="34"/>
      <c r="P12" s="34"/>
      <c r="Q12" s="34"/>
      <c r="R12" s="34"/>
      <c r="S12" s="34"/>
      <c r="T12" s="34"/>
      <c r="U12" s="34"/>
      <c r="V12" s="34"/>
      <c r="W12" s="34"/>
      <c r="X12" s="34"/>
      <c r="Y12" s="34"/>
      <c r="Z12" s="34"/>
      <c r="AA12" s="34"/>
      <c r="AB12" s="34"/>
      <c r="AC12" s="34"/>
      <c r="AD12" s="34"/>
      <c r="AE12" s="34"/>
      <c r="AF12" s="34"/>
      <c r="AG12" s="34"/>
      <c r="AH12" s="34"/>
      <c r="AI12" s="34"/>
    </row>
    <row r="13" ht="12.75" customHeight="1" spans="1:35">
      <c r="A13" s="27" t="s">
        <v>296</v>
      </c>
      <c r="B13" s="28" t="s">
        <v>301</v>
      </c>
      <c r="C13" s="29">
        <v>41283</v>
      </c>
      <c r="D13" s="27" t="str">
        <f t="shared" si="0"/>
        <v>January</v>
      </c>
      <c r="E13" s="27" t="s">
        <v>300</v>
      </c>
      <c r="F13" s="27">
        <v>4</v>
      </c>
      <c r="G13" s="27">
        <v>1</v>
      </c>
      <c r="H13" s="30">
        <v>32.5</v>
      </c>
      <c r="I13" s="30">
        <v>0</v>
      </c>
      <c r="J13" s="33"/>
      <c r="K13" s="27">
        <v>12001</v>
      </c>
      <c r="L13" s="27">
        <v>53015</v>
      </c>
      <c r="M13" s="27">
        <v>10020</v>
      </c>
      <c r="N13" s="29">
        <v>41311</v>
      </c>
      <c r="O13" s="34"/>
      <c r="P13" s="34"/>
      <c r="Q13" s="34"/>
      <c r="R13" s="34"/>
      <c r="S13" s="34"/>
      <c r="T13" s="34"/>
      <c r="U13" s="34"/>
      <c r="V13" s="34"/>
      <c r="W13" s="34"/>
      <c r="X13" s="34"/>
      <c r="Y13" s="34"/>
      <c r="Z13" s="34"/>
      <c r="AA13" s="34"/>
      <c r="AB13" s="34"/>
      <c r="AC13" s="34"/>
      <c r="AD13" s="34"/>
      <c r="AE13" s="34"/>
      <c r="AF13" s="34"/>
      <c r="AG13" s="34"/>
      <c r="AH13" s="34"/>
      <c r="AI13" s="34"/>
    </row>
    <row r="14" ht="12.75" customHeight="1" spans="1:35">
      <c r="A14" s="27" t="s">
        <v>296</v>
      </c>
      <c r="B14" s="28" t="s">
        <v>302</v>
      </c>
      <c r="C14" s="29">
        <v>41283</v>
      </c>
      <c r="D14" s="27" t="str">
        <f t="shared" si="0"/>
        <v>January</v>
      </c>
      <c r="E14" s="27" t="s">
        <v>300</v>
      </c>
      <c r="F14" s="27">
        <v>1</v>
      </c>
      <c r="G14" s="27">
        <v>1</v>
      </c>
      <c r="H14" s="30">
        <v>776.38</v>
      </c>
      <c r="I14" s="30">
        <v>776.38</v>
      </c>
      <c r="J14" s="33">
        <v>559010</v>
      </c>
      <c r="K14" s="27">
        <v>12001</v>
      </c>
      <c r="L14" s="27">
        <v>53015</v>
      </c>
      <c r="M14" s="27">
        <v>10020</v>
      </c>
      <c r="N14" s="29">
        <v>41312</v>
      </c>
      <c r="O14" s="29">
        <v>41319</v>
      </c>
      <c r="P14" s="34"/>
      <c r="Q14" s="34"/>
      <c r="R14" s="34"/>
      <c r="S14" s="34"/>
      <c r="T14" s="34"/>
      <c r="U14" s="34"/>
      <c r="V14" s="34"/>
      <c r="W14" s="34"/>
      <c r="X14" s="34"/>
      <c r="Y14" s="34"/>
      <c r="Z14" s="34"/>
      <c r="AA14" s="34"/>
      <c r="AB14" s="34"/>
      <c r="AC14" s="34"/>
      <c r="AD14" s="34"/>
      <c r="AE14" s="34"/>
      <c r="AF14" s="34"/>
      <c r="AG14" s="34"/>
      <c r="AH14" s="34"/>
      <c r="AI14" s="34"/>
    </row>
    <row r="15" ht="12.75" customHeight="1" spans="1:35">
      <c r="A15" s="27" t="s">
        <v>296</v>
      </c>
      <c r="B15" s="28" t="s">
        <v>303</v>
      </c>
      <c r="C15" s="29">
        <v>41283</v>
      </c>
      <c r="D15" s="27" t="str">
        <f t="shared" si="0"/>
        <v>January</v>
      </c>
      <c r="E15" s="27" t="s">
        <v>304</v>
      </c>
      <c r="F15" s="27">
        <v>1</v>
      </c>
      <c r="G15" s="27">
        <v>1</v>
      </c>
      <c r="H15" s="30">
        <v>1022.34</v>
      </c>
      <c r="I15" s="30">
        <v>0</v>
      </c>
      <c r="J15" s="33"/>
      <c r="K15" s="27">
        <v>12001</v>
      </c>
      <c r="L15" s="27">
        <v>53015</v>
      </c>
      <c r="M15" s="27">
        <v>10020</v>
      </c>
      <c r="N15" s="29">
        <v>41316</v>
      </c>
      <c r="O15" s="34"/>
      <c r="P15" s="34"/>
      <c r="Q15" s="34"/>
      <c r="R15" s="34"/>
      <c r="S15" s="34"/>
      <c r="T15" s="34"/>
      <c r="U15" s="34"/>
      <c r="V15" s="34"/>
      <c r="W15" s="34"/>
      <c r="X15" s="34"/>
      <c r="Y15" s="34"/>
      <c r="Z15" s="34"/>
      <c r="AA15" s="34"/>
      <c r="AB15" s="34"/>
      <c r="AC15" s="34"/>
      <c r="AD15" s="34"/>
      <c r="AE15" s="34"/>
      <c r="AF15" s="34"/>
      <c r="AG15" s="34"/>
      <c r="AH15" s="34"/>
      <c r="AI15" s="34"/>
    </row>
    <row r="16" ht="12.75" customHeight="1" spans="1:35">
      <c r="A16" s="27" t="s">
        <v>296</v>
      </c>
      <c r="B16" s="28" t="s">
        <v>305</v>
      </c>
      <c r="C16" s="29">
        <v>41283</v>
      </c>
      <c r="D16" s="27" t="str">
        <f t="shared" si="0"/>
        <v>January</v>
      </c>
      <c r="E16" s="27" t="s">
        <v>304</v>
      </c>
      <c r="F16" s="27">
        <v>1</v>
      </c>
      <c r="G16" s="27">
        <v>1</v>
      </c>
      <c r="H16" s="30">
        <v>26.35</v>
      </c>
      <c r="I16" s="30">
        <v>26.35</v>
      </c>
      <c r="J16" s="33">
        <v>560369</v>
      </c>
      <c r="K16" s="27">
        <v>12001</v>
      </c>
      <c r="L16" s="27">
        <v>53015</v>
      </c>
      <c r="M16" s="27">
        <v>10020</v>
      </c>
      <c r="N16" s="29">
        <v>41312</v>
      </c>
      <c r="O16" s="29">
        <v>41326</v>
      </c>
      <c r="P16" s="34"/>
      <c r="Q16" s="34"/>
      <c r="R16" s="34"/>
      <c r="S16" s="34"/>
      <c r="T16" s="34"/>
      <c r="U16" s="34"/>
      <c r="V16" s="34"/>
      <c r="W16" s="34"/>
      <c r="X16" s="34"/>
      <c r="Y16" s="34"/>
      <c r="Z16" s="34"/>
      <c r="AA16" s="34"/>
      <c r="AB16" s="34"/>
      <c r="AC16" s="34"/>
      <c r="AD16" s="34"/>
      <c r="AE16" s="34"/>
      <c r="AF16" s="34"/>
      <c r="AG16" s="34"/>
      <c r="AH16" s="34"/>
      <c r="AI16" s="34"/>
    </row>
    <row r="17" ht="12.75" customHeight="1" spans="1:35">
      <c r="A17" s="27" t="s">
        <v>296</v>
      </c>
      <c r="B17" s="28" t="s">
        <v>306</v>
      </c>
      <c r="C17" s="29">
        <v>41283</v>
      </c>
      <c r="D17" s="27" t="str">
        <f t="shared" si="0"/>
        <v>January</v>
      </c>
      <c r="E17" s="27" t="s">
        <v>307</v>
      </c>
      <c r="F17" s="27">
        <v>1</v>
      </c>
      <c r="G17" s="27">
        <v>1</v>
      </c>
      <c r="H17" s="30">
        <v>92.92</v>
      </c>
      <c r="I17" s="30">
        <v>0</v>
      </c>
      <c r="J17" s="33"/>
      <c r="K17" s="27">
        <v>12001</v>
      </c>
      <c r="L17" s="27">
        <v>53015</v>
      </c>
      <c r="M17" s="27">
        <v>10020</v>
      </c>
      <c r="N17" s="29">
        <v>41310</v>
      </c>
      <c r="O17" s="34"/>
      <c r="P17" s="34"/>
      <c r="Q17" s="34"/>
      <c r="R17" s="34"/>
      <c r="S17" s="34"/>
      <c r="T17" s="34"/>
      <c r="U17" s="34"/>
      <c r="V17" s="34"/>
      <c r="W17" s="34"/>
      <c r="X17" s="34"/>
      <c r="Y17" s="34"/>
      <c r="Z17" s="34"/>
      <c r="AA17" s="34"/>
      <c r="AB17" s="34"/>
      <c r="AC17" s="34"/>
      <c r="AD17" s="34"/>
      <c r="AE17" s="34"/>
      <c r="AF17" s="34"/>
      <c r="AG17" s="34"/>
      <c r="AH17" s="34"/>
      <c r="AI17" s="34"/>
    </row>
    <row r="18" ht="12.75" customHeight="1" spans="1:35">
      <c r="A18" s="27" t="s">
        <v>296</v>
      </c>
      <c r="B18" s="28" t="s">
        <v>306</v>
      </c>
      <c r="C18" s="29">
        <v>41283</v>
      </c>
      <c r="D18" s="27" t="str">
        <f t="shared" si="0"/>
        <v>January</v>
      </c>
      <c r="E18" s="27" t="s">
        <v>307</v>
      </c>
      <c r="F18" s="27">
        <v>2</v>
      </c>
      <c r="G18" s="27">
        <v>1</v>
      </c>
      <c r="H18" s="30">
        <v>154.98</v>
      </c>
      <c r="I18" s="30">
        <v>0</v>
      </c>
      <c r="J18" s="33"/>
      <c r="K18" s="27">
        <v>12001</v>
      </c>
      <c r="L18" s="27">
        <v>53015</v>
      </c>
      <c r="M18" s="27">
        <v>10020</v>
      </c>
      <c r="N18" s="29">
        <v>41310</v>
      </c>
      <c r="O18" s="34"/>
      <c r="P18" s="34"/>
      <c r="Q18" s="34"/>
      <c r="R18" s="34"/>
      <c r="S18" s="34"/>
      <c r="T18" s="34"/>
      <c r="U18" s="34"/>
      <c r="V18" s="34"/>
      <c r="W18" s="34"/>
      <c r="X18" s="34"/>
      <c r="Y18" s="34"/>
      <c r="Z18" s="34"/>
      <c r="AA18" s="34"/>
      <c r="AB18" s="34"/>
      <c r="AC18" s="34"/>
      <c r="AD18" s="34"/>
      <c r="AE18" s="34"/>
      <c r="AF18" s="34"/>
      <c r="AG18" s="34"/>
      <c r="AH18" s="34"/>
      <c r="AI18" s="34"/>
    </row>
    <row r="19" ht="12.75" customHeight="1" spans="1:35">
      <c r="A19" s="27" t="s">
        <v>296</v>
      </c>
      <c r="B19" s="28" t="s">
        <v>308</v>
      </c>
      <c r="C19" s="29">
        <v>41283</v>
      </c>
      <c r="D19" s="27" t="str">
        <f t="shared" si="0"/>
        <v>January</v>
      </c>
      <c r="E19" s="27" t="s">
        <v>309</v>
      </c>
      <c r="F19" s="27">
        <v>1</v>
      </c>
      <c r="G19" s="27">
        <v>1</v>
      </c>
      <c r="H19" s="30">
        <v>53.9</v>
      </c>
      <c r="I19" s="30">
        <v>53.9</v>
      </c>
      <c r="J19" s="33">
        <v>560153</v>
      </c>
      <c r="K19" s="27">
        <v>12001</v>
      </c>
      <c r="L19" s="27">
        <v>54100</v>
      </c>
      <c r="M19" s="27">
        <v>10020</v>
      </c>
      <c r="N19" s="29">
        <v>41311</v>
      </c>
      <c r="O19" s="29">
        <v>41325</v>
      </c>
      <c r="P19" s="34"/>
      <c r="Q19" s="34"/>
      <c r="R19" s="34"/>
      <c r="S19" s="34"/>
      <c r="T19" s="34"/>
      <c r="U19" s="34"/>
      <c r="V19" s="34"/>
      <c r="W19" s="34"/>
      <c r="X19" s="34"/>
      <c r="Y19" s="34"/>
      <c r="Z19" s="34"/>
      <c r="AA19" s="34"/>
      <c r="AB19" s="34"/>
      <c r="AC19" s="34"/>
      <c r="AD19" s="34"/>
      <c r="AE19" s="34"/>
      <c r="AF19" s="34"/>
      <c r="AG19" s="34"/>
      <c r="AH19" s="34"/>
      <c r="AI19" s="34"/>
    </row>
    <row r="20" ht="12.75" customHeight="1" spans="1:35">
      <c r="A20" s="27" t="s">
        <v>296</v>
      </c>
      <c r="B20" s="28" t="s">
        <v>310</v>
      </c>
      <c r="C20" s="29">
        <v>41283</v>
      </c>
      <c r="D20" s="27" t="str">
        <f t="shared" si="0"/>
        <v>January</v>
      </c>
      <c r="E20" s="27" t="s">
        <v>311</v>
      </c>
      <c r="F20" s="27">
        <v>1</v>
      </c>
      <c r="G20" s="27">
        <v>1</v>
      </c>
      <c r="H20" s="30">
        <v>1166.4</v>
      </c>
      <c r="I20" s="30">
        <v>1166.4</v>
      </c>
      <c r="J20" s="33">
        <v>558405</v>
      </c>
      <c r="K20" s="27">
        <v>12001</v>
      </c>
      <c r="L20" s="27">
        <v>53015</v>
      </c>
      <c r="M20" s="27">
        <v>10020</v>
      </c>
      <c r="N20" s="29">
        <v>41306</v>
      </c>
      <c r="O20" s="29">
        <v>41318</v>
      </c>
      <c r="P20" s="34"/>
      <c r="Q20" s="34"/>
      <c r="R20" s="34"/>
      <c r="S20" s="34"/>
      <c r="T20" s="34"/>
      <c r="U20" s="34"/>
      <c r="V20" s="34"/>
      <c r="W20" s="34"/>
      <c r="X20" s="34"/>
      <c r="Y20" s="34"/>
      <c r="Z20" s="34"/>
      <c r="AA20" s="34"/>
      <c r="AB20" s="34"/>
      <c r="AC20" s="34"/>
      <c r="AD20" s="34"/>
      <c r="AE20" s="34"/>
      <c r="AF20" s="34"/>
      <c r="AG20" s="34"/>
      <c r="AH20" s="34"/>
      <c r="AI20" s="34"/>
    </row>
    <row r="21" ht="12.75" customHeight="1" spans="1:35">
      <c r="A21" s="27" t="s">
        <v>296</v>
      </c>
      <c r="B21" s="28" t="s">
        <v>312</v>
      </c>
      <c r="C21" s="29">
        <v>41283</v>
      </c>
      <c r="D21" s="27" t="str">
        <f t="shared" si="0"/>
        <v>January</v>
      </c>
      <c r="E21" s="27" t="s">
        <v>313</v>
      </c>
      <c r="F21" s="27">
        <v>1</v>
      </c>
      <c r="G21" s="27">
        <v>1</v>
      </c>
      <c r="H21" s="30">
        <v>670.26</v>
      </c>
      <c r="I21" s="30">
        <v>670.26</v>
      </c>
      <c r="J21" s="33">
        <v>559795</v>
      </c>
      <c r="K21" s="27">
        <v>12001</v>
      </c>
      <c r="L21" s="27">
        <v>53015</v>
      </c>
      <c r="M21" s="27">
        <v>10020</v>
      </c>
      <c r="N21" s="29">
        <v>41313</v>
      </c>
      <c r="O21" s="29">
        <v>41324</v>
      </c>
      <c r="P21" s="34"/>
      <c r="Q21" s="34"/>
      <c r="R21" s="34"/>
      <c r="S21" s="34"/>
      <c r="T21" s="34"/>
      <c r="U21" s="34"/>
      <c r="V21" s="34"/>
      <c r="W21" s="34"/>
      <c r="X21" s="34"/>
      <c r="Y21" s="34"/>
      <c r="Z21" s="34"/>
      <c r="AA21" s="34"/>
      <c r="AB21" s="34"/>
      <c r="AC21" s="34"/>
      <c r="AD21" s="34"/>
      <c r="AE21" s="34"/>
      <c r="AF21" s="34"/>
      <c r="AG21" s="34"/>
      <c r="AH21" s="34"/>
      <c r="AI21" s="34"/>
    </row>
    <row r="22" ht="12.75" customHeight="1" spans="1:35">
      <c r="A22" s="27" t="s">
        <v>296</v>
      </c>
      <c r="B22" s="28" t="s">
        <v>314</v>
      </c>
      <c r="C22" s="29">
        <v>41283</v>
      </c>
      <c r="D22" s="27" t="str">
        <f t="shared" si="0"/>
        <v>January</v>
      </c>
      <c r="E22" s="27" t="s">
        <v>315</v>
      </c>
      <c r="F22" s="27">
        <v>1</v>
      </c>
      <c r="G22" s="27">
        <v>1</v>
      </c>
      <c r="H22" s="30">
        <v>518.76</v>
      </c>
      <c r="I22" s="30">
        <v>518.76</v>
      </c>
      <c r="J22" s="33">
        <v>560519</v>
      </c>
      <c r="K22" s="27">
        <v>12001</v>
      </c>
      <c r="L22" s="27">
        <v>54070</v>
      </c>
      <c r="M22" s="27">
        <v>10020</v>
      </c>
      <c r="N22" s="29">
        <v>41310</v>
      </c>
      <c r="O22" s="29">
        <v>41326</v>
      </c>
      <c r="P22" s="34"/>
      <c r="Q22" s="34"/>
      <c r="R22" s="34"/>
      <c r="S22" s="34"/>
      <c r="T22" s="34"/>
      <c r="U22" s="34"/>
      <c r="V22" s="34"/>
      <c r="W22" s="34"/>
      <c r="X22" s="34"/>
      <c r="Y22" s="34"/>
      <c r="Z22" s="34"/>
      <c r="AA22" s="34"/>
      <c r="AB22" s="34"/>
      <c r="AC22" s="34"/>
      <c r="AD22" s="34"/>
      <c r="AE22" s="34"/>
      <c r="AF22" s="34"/>
      <c r="AG22" s="34"/>
      <c r="AH22" s="34"/>
      <c r="AI22" s="34"/>
    </row>
    <row r="23" ht="12.75" customHeight="1" spans="1:35">
      <c r="A23" s="27" t="s">
        <v>296</v>
      </c>
      <c r="B23" s="28" t="s">
        <v>316</v>
      </c>
      <c r="C23" s="29">
        <v>41283</v>
      </c>
      <c r="D23" s="27" t="str">
        <f t="shared" si="0"/>
        <v>January</v>
      </c>
      <c r="E23" s="27" t="s">
        <v>317</v>
      </c>
      <c r="F23" s="27">
        <v>1</v>
      </c>
      <c r="G23" s="27">
        <v>1</v>
      </c>
      <c r="H23" s="30">
        <v>162.24</v>
      </c>
      <c r="I23" s="30">
        <v>162.24</v>
      </c>
      <c r="J23" s="33">
        <v>560917</v>
      </c>
      <c r="K23" s="27">
        <v>12001</v>
      </c>
      <c r="L23" s="27">
        <v>53015</v>
      </c>
      <c r="M23" s="27">
        <v>10020</v>
      </c>
      <c r="N23" s="29">
        <v>41326</v>
      </c>
      <c r="O23" s="29">
        <v>41327</v>
      </c>
      <c r="P23" s="34"/>
      <c r="Q23" s="34"/>
      <c r="R23" s="34"/>
      <c r="S23" s="34"/>
      <c r="T23" s="34"/>
      <c r="U23" s="34"/>
      <c r="V23" s="34"/>
      <c r="W23" s="34"/>
      <c r="X23" s="34"/>
      <c r="Y23" s="34"/>
      <c r="Z23" s="34"/>
      <c r="AA23" s="34"/>
      <c r="AB23" s="34"/>
      <c r="AC23" s="34"/>
      <c r="AD23" s="34"/>
      <c r="AE23" s="34"/>
      <c r="AF23" s="34"/>
      <c r="AG23" s="34"/>
      <c r="AH23" s="34"/>
      <c r="AI23" s="34"/>
    </row>
    <row r="24" ht="12.75" customHeight="1" spans="1:35">
      <c r="A24" s="27" t="s">
        <v>296</v>
      </c>
      <c r="B24" s="28" t="s">
        <v>318</v>
      </c>
      <c r="C24" s="29">
        <v>41283</v>
      </c>
      <c r="D24" s="27" t="str">
        <f t="shared" si="0"/>
        <v>January</v>
      </c>
      <c r="E24" s="27" t="s">
        <v>319</v>
      </c>
      <c r="F24" s="27">
        <v>1</v>
      </c>
      <c r="G24" s="27">
        <v>1</v>
      </c>
      <c r="H24" s="30">
        <v>1072.5</v>
      </c>
      <c r="I24" s="30">
        <v>1072.5</v>
      </c>
      <c r="J24" s="33">
        <v>560787</v>
      </c>
      <c r="K24" s="27">
        <v>12001</v>
      </c>
      <c r="L24" s="27">
        <v>53012</v>
      </c>
      <c r="M24" s="27">
        <v>10020</v>
      </c>
      <c r="N24" s="29">
        <v>41305</v>
      </c>
      <c r="O24" s="29">
        <v>41326</v>
      </c>
      <c r="P24" s="34"/>
      <c r="Q24" s="34"/>
      <c r="R24" s="34"/>
      <c r="S24" s="34"/>
      <c r="T24" s="34"/>
      <c r="U24" s="34"/>
      <c r="V24" s="34"/>
      <c r="W24" s="34"/>
      <c r="X24" s="34"/>
      <c r="Y24" s="34"/>
      <c r="Z24" s="34"/>
      <c r="AA24" s="34"/>
      <c r="AB24" s="34"/>
      <c r="AC24" s="34"/>
      <c r="AD24" s="34"/>
      <c r="AE24" s="34"/>
      <c r="AF24" s="34"/>
      <c r="AG24" s="34"/>
      <c r="AH24" s="34"/>
      <c r="AI24" s="34"/>
    </row>
    <row r="25" ht="12.75" customHeight="1" spans="1:35">
      <c r="A25" s="27" t="s">
        <v>296</v>
      </c>
      <c r="B25" s="28" t="s">
        <v>318</v>
      </c>
      <c r="C25" s="29">
        <v>41283</v>
      </c>
      <c r="D25" s="27" t="str">
        <f t="shared" si="0"/>
        <v>January</v>
      </c>
      <c r="E25" s="27" t="s">
        <v>319</v>
      </c>
      <c r="F25" s="27">
        <v>2</v>
      </c>
      <c r="G25" s="27">
        <v>1</v>
      </c>
      <c r="H25" s="30">
        <v>276.86</v>
      </c>
      <c r="I25" s="30">
        <v>276.86</v>
      </c>
      <c r="J25" s="33">
        <v>560787</v>
      </c>
      <c r="K25" s="27">
        <v>12001</v>
      </c>
      <c r="L25" s="27">
        <v>53015</v>
      </c>
      <c r="M25" s="27">
        <v>10020</v>
      </c>
      <c r="N25" s="29">
        <v>41305</v>
      </c>
      <c r="O25" s="29">
        <v>41326</v>
      </c>
      <c r="P25" s="34"/>
      <c r="Q25" s="34"/>
      <c r="R25" s="34"/>
      <c r="S25" s="34"/>
      <c r="T25" s="34"/>
      <c r="U25" s="34"/>
      <c r="V25" s="34"/>
      <c r="W25" s="34"/>
      <c r="X25" s="34"/>
      <c r="Y25" s="34"/>
      <c r="Z25" s="34"/>
      <c r="AA25" s="34"/>
      <c r="AB25" s="34"/>
      <c r="AC25" s="34"/>
      <c r="AD25" s="34"/>
      <c r="AE25" s="34"/>
      <c r="AF25" s="34"/>
      <c r="AG25" s="34"/>
      <c r="AH25" s="34"/>
      <c r="AI25" s="34"/>
    </row>
    <row r="26" ht="12.75" customHeight="1" spans="1:35">
      <c r="A26" s="27" t="s">
        <v>296</v>
      </c>
      <c r="B26" s="28" t="s">
        <v>320</v>
      </c>
      <c r="C26" s="29">
        <v>41264</v>
      </c>
      <c r="D26" s="27" t="str">
        <f t="shared" si="0"/>
        <v>December</v>
      </c>
      <c r="E26" s="27" t="s">
        <v>321</v>
      </c>
      <c r="F26" s="27">
        <v>1</v>
      </c>
      <c r="G26" s="27">
        <v>1</v>
      </c>
      <c r="H26" s="30">
        <v>325.41</v>
      </c>
      <c r="I26" s="30">
        <v>325.41</v>
      </c>
      <c r="J26" s="33">
        <v>558246</v>
      </c>
      <c r="K26" s="27">
        <v>12001</v>
      </c>
      <c r="L26" s="27">
        <v>51580</v>
      </c>
      <c r="M26" s="27">
        <v>10020</v>
      </c>
      <c r="N26" s="29">
        <v>41305</v>
      </c>
      <c r="O26" s="29">
        <v>41312</v>
      </c>
      <c r="P26" s="34"/>
      <c r="Q26" s="34"/>
      <c r="R26" s="34"/>
      <c r="S26" s="34"/>
      <c r="T26" s="34"/>
      <c r="U26" s="34"/>
      <c r="V26" s="34"/>
      <c r="W26" s="34"/>
      <c r="X26" s="34"/>
      <c r="Y26" s="34"/>
      <c r="Z26" s="34"/>
      <c r="AA26" s="34"/>
      <c r="AB26" s="34"/>
      <c r="AC26" s="34"/>
      <c r="AD26" s="34"/>
      <c r="AE26" s="34"/>
      <c r="AF26" s="34"/>
      <c r="AG26" s="34"/>
      <c r="AH26" s="34"/>
      <c r="AI26" s="34"/>
    </row>
    <row r="27" ht="12.75" customHeight="1" spans="1:35">
      <c r="A27" s="27" t="s">
        <v>296</v>
      </c>
      <c r="B27" s="28" t="s">
        <v>322</v>
      </c>
      <c r="C27" s="29">
        <v>41264</v>
      </c>
      <c r="D27" s="27" t="str">
        <f t="shared" si="0"/>
        <v>December</v>
      </c>
      <c r="E27" s="27" t="s">
        <v>323</v>
      </c>
      <c r="F27" s="27">
        <v>1</v>
      </c>
      <c r="G27" s="27">
        <v>1</v>
      </c>
      <c r="H27" s="30">
        <v>5858.48</v>
      </c>
      <c r="I27" s="30">
        <v>0</v>
      </c>
      <c r="J27" s="33"/>
      <c r="K27" s="27">
        <v>12001</v>
      </c>
      <c r="L27" s="27">
        <v>53015</v>
      </c>
      <c r="M27" s="27">
        <v>10020</v>
      </c>
      <c r="N27" s="29">
        <v>41322</v>
      </c>
      <c r="O27" s="34"/>
      <c r="P27" s="34"/>
      <c r="Q27" s="34"/>
      <c r="R27" s="34"/>
      <c r="S27" s="34"/>
      <c r="T27" s="34"/>
      <c r="U27" s="34"/>
      <c r="V27" s="34"/>
      <c r="W27" s="34"/>
      <c r="X27" s="34"/>
      <c r="Y27" s="34"/>
      <c r="Z27" s="34"/>
      <c r="AA27" s="34"/>
      <c r="AB27" s="34"/>
      <c r="AC27" s="34"/>
      <c r="AD27" s="34"/>
      <c r="AE27" s="34"/>
      <c r="AF27" s="34"/>
      <c r="AG27" s="34"/>
      <c r="AH27" s="34"/>
      <c r="AI27" s="34"/>
    </row>
    <row r="28" ht="12.75" customHeight="1" spans="1:35">
      <c r="A28" s="27" t="s">
        <v>296</v>
      </c>
      <c r="B28" s="28" t="s">
        <v>324</v>
      </c>
      <c r="C28" s="29">
        <v>41264</v>
      </c>
      <c r="D28" s="27" t="str">
        <f t="shared" si="0"/>
        <v>December</v>
      </c>
      <c r="E28" s="27" t="s">
        <v>323</v>
      </c>
      <c r="F28" s="27">
        <v>1</v>
      </c>
      <c r="G28" s="27">
        <v>1</v>
      </c>
      <c r="H28" s="30">
        <v>162.2</v>
      </c>
      <c r="I28" s="30">
        <v>0</v>
      </c>
      <c r="J28" s="33"/>
      <c r="K28" s="27">
        <v>12001</v>
      </c>
      <c r="L28" s="27">
        <v>53015</v>
      </c>
      <c r="M28" s="27">
        <v>10020</v>
      </c>
      <c r="N28" s="29">
        <v>41322</v>
      </c>
      <c r="O28" s="34"/>
      <c r="P28" s="34"/>
      <c r="Q28" s="34"/>
      <c r="R28" s="34"/>
      <c r="S28" s="34"/>
      <c r="T28" s="34"/>
      <c r="U28" s="34"/>
      <c r="V28" s="34"/>
      <c r="W28" s="34"/>
      <c r="X28" s="34"/>
      <c r="Y28" s="34"/>
      <c r="Z28" s="34"/>
      <c r="AA28" s="34"/>
      <c r="AB28" s="34"/>
      <c r="AC28" s="34"/>
      <c r="AD28" s="34"/>
      <c r="AE28" s="34"/>
      <c r="AF28" s="34"/>
      <c r="AG28" s="34"/>
      <c r="AH28" s="34"/>
      <c r="AI28" s="34"/>
    </row>
    <row r="29" ht="12.75" customHeight="1" spans="1:35">
      <c r="A29" s="27" t="s">
        <v>296</v>
      </c>
      <c r="B29" s="28" t="s">
        <v>325</v>
      </c>
      <c r="C29" s="29">
        <v>41264</v>
      </c>
      <c r="D29" s="27" t="str">
        <f t="shared" si="0"/>
        <v>December</v>
      </c>
      <c r="E29" s="27" t="s">
        <v>326</v>
      </c>
      <c r="F29" s="27">
        <v>1</v>
      </c>
      <c r="G29" s="27">
        <v>1</v>
      </c>
      <c r="H29" s="30">
        <v>16.56</v>
      </c>
      <c r="I29" s="30">
        <v>16.56</v>
      </c>
      <c r="J29" s="33">
        <v>559788</v>
      </c>
      <c r="K29" s="27">
        <v>21009</v>
      </c>
      <c r="L29" s="27">
        <v>54070</v>
      </c>
      <c r="M29" s="27">
        <v>40001</v>
      </c>
      <c r="N29" s="29">
        <v>41306</v>
      </c>
      <c r="O29" s="29">
        <v>41324</v>
      </c>
      <c r="P29" s="34"/>
      <c r="Q29" s="34"/>
      <c r="R29" s="34"/>
      <c r="S29" s="34"/>
      <c r="T29" s="34"/>
      <c r="U29" s="34"/>
      <c r="V29" s="34"/>
      <c r="W29" s="34"/>
      <c r="X29" s="34"/>
      <c r="Y29" s="34"/>
      <c r="Z29" s="34"/>
      <c r="AA29" s="34"/>
      <c r="AB29" s="34"/>
      <c r="AC29" s="34"/>
      <c r="AD29" s="34"/>
      <c r="AE29" s="34"/>
      <c r="AF29" s="34"/>
      <c r="AG29" s="34"/>
      <c r="AH29" s="34"/>
      <c r="AI29" s="34"/>
    </row>
    <row r="30" ht="12.75" customHeight="1" spans="1:35">
      <c r="A30" s="27" t="s">
        <v>296</v>
      </c>
      <c r="B30" s="28" t="s">
        <v>325</v>
      </c>
      <c r="C30" s="29">
        <v>41264</v>
      </c>
      <c r="D30" s="27" t="str">
        <f t="shared" si="0"/>
        <v>December</v>
      </c>
      <c r="E30" s="27" t="s">
        <v>326</v>
      </c>
      <c r="F30" s="27">
        <v>2</v>
      </c>
      <c r="G30" s="27">
        <v>1</v>
      </c>
      <c r="H30" s="30">
        <v>19.44</v>
      </c>
      <c r="I30" s="30">
        <v>19.44</v>
      </c>
      <c r="J30" s="33">
        <v>559788</v>
      </c>
      <c r="K30" s="27">
        <v>21009</v>
      </c>
      <c r="L30" s="27">
        <v>54070</v>
      </c>
      <c r="M30" s="27">
        <v>40001</v>
      </c>
      <c r="N30" s="29">
        <v>41306</v>
      </c>
      <c r="O30" s="29">
        <v>41324</v>
      </c>
      <c r="P30" s="34"/>
      <c r="Q30" s="34"/>
      <c r="R30" s="34"/>
      <c r="S30" s="34"/>
      <c r="T30" s="34"/>
      <c r="U30" s="34"/>
      <c r="V30" s="34"/>
      <c r="W30" s="34"/>
      <c r="X30" s="34"/>
      <c r="Y30" s="34"/>
      <c r="Z30" s="34"/>
      <c r="AA30" s="34"/>
      <c r="AB30" s="34"/>
      <c r="AC30" s="34"/>
      <c r="AD30" s="34"/>
      <c r="AE30" s="34"/>
      <c r="AF30" s="34"/>
      <c r="AG30" s="34"/>
      <c r="AH30" s="34"/>
      <c r="AI30" s="34"/>
    </row>
    <row r="31" ht="12.75" customHeight="1" spans="1:35">
      <c r="A31" s="27" t="s">
        <v>296</v>
      </c>
      <c r="B31" s="28" t="s">
        <v>327</v>
      </c>
      <c r="C31" s="29">
        <v>41264</v>
      </c>
      <c r="D31" s="27" t="str">
        <f t="shared" si="0"/>
        <v>December</v>
      </c>
      <c r="E31" s="27" t="s">
        <v>328</v>
      </c>
      <c r="F31" s="27">
        <v>1</v>
      </c>
      <c r="G31" s="27">
        <v>1</v>
      </c>
      <c r="H31" s="30">
        <v>1733.28</v>
      </c>
      <c r="I31" s="30">
        <v>1733.28</v>
      </c>
      <c r="J31" s="33">
        <v>560130</v>
      </c>
      <c r="K31" s="27">
        <v>12001</v>
      </c>
      <c r="L31" s="27">
        <v>53015</v>
      </c>
      <c r="M31" s="27">
        <v>10020</v>
      </c>
      <c r="N31" s="29">
        <v>41314</v>
      </c>
      <c r="O31" s="29">
        <v>41325</v>
      </c>
      <c r="P31" s="34"/>
      <c r="Q31" s="34"/>
      <c r="R31" s="34"/>
      <c r="S31" s="34"/>
      <c r="T31" s="34"/>
      <c r="U31" s="34"/>
      <c r="V31" s="34"/>
      <c r="W31" s="34"/>
      <c r="X31" s="34"/>
      <c r="Y31" s="34"/>
      <c r="Z31" s="34"/>
      <c r="AA31" s="34"/>
      <c r="AB31" s="34"/>
      <c r="AC31" s="34"/>
      <c r="AD31" s="34"/>
      <c r="AE31" s="34"/>
      <c r="AF31" s="34"/>
      <c r="AG31" s="34"/>
      <c r="AH31" s="34"/>
      <c r="AI31" s="34"/>
    </row>
    <row r="32" ht="12.75" customHeight="1" spans="1:35">
      <c r="A32" s="27" t="s">
        <v>296</v>
      </c>
      <c r="B32" s="28" t="s">
        <v>329</v>
      </c>
      <c r="C32" s="29">
        <v>41264</v>
      </c>
      <c r="D32" s="27" t="str">
        <f t="shared" si="0"/>
        <v>December</v>
      </c>
      <c r="E32" s="27" t="s">
        <v>328</v>
      </c>
      <c r="F32" s="27">
        <v>1</v>
      </c>
      <c r="G32" s="27">
        <v>1</v>
      </c>
      <c r="H32" s="30">
        <v>3031.6</v>
      </c>
      <c r="I32" s="30">
        <v>3031.6</v>
      </c>
      <c r="J32" s="33">
        <v>560479</v>
      </c>
      <c r="K32" s="27">
        <v>12001</v>
      </c>
      <c r="L32" s="27">
        <v>53015</v>
      </c>
      <c r="M32" s="27">
        <v>10020</v>
      </c>
      <c r="N32" s="29">
        <v>41314</v>
      </c>
      <c r="O32" s="29">
        <v>41326</v>
      </c>
      <c r="P32" s="34"/>
      <c r="Q32" s="34"/>
      <c r="R32" s="34"/>
      <c r="S32" s="34"/>
      <c r="T32" s="34"/>
      <c r="U32" s="34"/>
      <c r="V32" s="34"/>
      <c r="W32" s="34"/>
      <c r="X32" s="34"/>
      <c r="Y32" s="34"/>
      <c r="Z32" s="34"/>
      <c r="AA32" s="34"/>
      <c r="AB32" s="34"/>
      <c r="AC32" s="34"/>
      <c r="AD32" s="34"/>
      <c r="AE32" s="34"/>
      <c r="AF32" s="34"/>
      <c r="AG32" s="34"/>
      <c r="AH32" s="34"/>
      <c r="AI32" s="34"/>
    </row>
    <row r="33" ht="12.75" customHeight="1" spans="1:35">
      <c r="A33" s="27" t="s">
        <v>296</v>
      </c>
      <c r="B33" s="28" t="s">
        <v>329</v>
      </c>
      <c r="C33" s="29">
        <v>41264</v>
      </c>
      <c r="D33" s="27" t="str">
        <f t="shared" si="0"/>
        <v>December</v>
      </c>
      <c r="E33" s="27" t="s">
        <v>328</v>
      </c>
      <c r="F33" s="27">
        <v>2</v>
      </c>
      <c r="G33" s="27">
        <v>1</v>
      </c>
      <c r="H33" s="30">
        <v>228.28</v>
      </c>
      <c r="I33" s="30">
        <v>228.28</v>
      </c>
      <c r="J33" s="33">
        <v>560479</v>
      </c>
      <c r="K33" s="27">
        <v>12001</v>
      </c>
      <c r="L33" s="27">
        <v>53015</v>
      </c>
      <c r="M33" s="27">
        <v>10020</v>
      </c>
      <c r="N33" s="29">
        <v>41312</v>
      </c>
      <c r="O33" s="29">
        <v>41326</v>
      </c>
      <c r="P33" s="34"/>
      <c r="Q33" s="34"/>
      <c r="R33" s="34"/>
      <c r="S33" s="34"/>
      <c r="T33" s="34"/>
      <c r="U33" s="34"/>
      <c r="V33" s="34"/>
      <c r="W33" s="34"/>
      <c r="X33" s="34"/>
      <c r="Y33" s="34"/>
      <c r="Z33" s="34"/>
      <c r="AA33" s="34"/>
      <c r="AB33" s="34"/>
      <c r="AC33" s="34"/>
      <c r="AD33" s="34"/>
      <c r="AE33" s="34"/>
      <c r="AF33" s="34"/>
      <c r="AG33" s="34"/>
      <c r="AH33" s="34"/>
      <c r="AI33" s="34"/>
    </row>
    <row r="34" ht="12.75" customHeight="1" spans="1:35">
      <c r="A34" s="27" t="s">
        <v>296</v>
      </c>
      <c r="B34" s="28" t="s">
        <v>330</v>
      </c>
      <c r="C34" s="29">
        <v>41264</v>
      </c>
      <c r="D34" s="27" t="str">
        <f t="shared" si="0"/>
        <v>December</v>
      </c>
      <c r="E34" s="27" t="s">
        <v>331</v>
      </c>
      <c r="F34" s="27">
        <v>1</v>
      </c>
      <c r="G34" s="27">
        <v>1</v>
      </c>
      <c r="H34" s="30">
        <v>52.48</v>
      </c>
      <c r="I34" s="30">
        <v>52.48</v>
      </c>
      <c r="J34" s="33">
        <v>559004</v>
      </c>
      <c r="K34" s="27">
        <v>12062</v>
      </c>
      <c r="L34" s="27">
        <v>55050</v>
      </c>
      <c r="M34" s="27">
        <v>20559</v>
      </c>
      <c r="N34" s="29">
        <v>41312</v>
      </c>
      <c r="O34" s="29">
        <v>41319</v>
      </c>
      <c r="P34" s="34"/>
      <c r="Q34" s="34"/>
      <c r="R34" s="34"/>
      <c r="S34" s="34"/>
      <c r="T34" s="34"/>
      <c r="U34" s="34"/>
      <c r="V34" s="34"/>
      <c r="W34" s="34"/>
      <c r="X34" s="34"/>
      <c r="Y34" s="34"/>
      <c r="Z34" s="34"/>
      <c r="AA34" s="34"/>
      <c r="AB34" s="34"/>
      <c r="AC34" s="34"/>
      <c r="AD34" s="34"/>
      <c r="AE34" s="34"/>
      <c r="AF34" s="34"/>
      <c r="AG34" s="34"/>
      <c r="AH34" s="34"/>
      <c r="AI34" s="34"/>
    </row>
    <row r="35" ht="12.75" customHeight="1" spans="1:35">
      <c r="A35" s="27" t="s">
        <v>296</v>
      </c>
      <c r="B35" s="28" t="s">
        <v>332</v>
      </c>
      <c r="C35" s="29">
        <v>41264</v>
      </c>
      <c r="D35" s="27" t="str">
        <f t="shared" si="0"/>
        <v>December</v>
      </c>
      <c r="E35" s="27" t="s">
        <v>333</v>
      </c>
      <c r="F35" s="27">
        <v>2</v>
      </c>
      <c r="G35" s="27">
        <v>1</v>
      </c>
      <c r="H35" s="30">
        <v>3250</v>
      </c>
      <c r="I35" s="30">
        <v>0</v>
      </c>
      <c r="J35" s="33"/>
      <c r="K35" s="27">
        <v>13033</v>
      </c>
      <c r="L35" s="27">
        <v>55850</v>
      </c>
      <c r="M35" s="27">
        <v>40001</v>
      </c>
      <c r="N35" s="29">
        <v>41316</v>
      </c>
      <c r="O35" s="34"/>
      <c r="P35" s="34"/>
      <c r="Q35" s="34"/>
      <c r="R35" s="34"/>
      <c r="S35" s="34"/>
      <c r="T35" s="34"/>
      <c r="U35" s="34"/>
      <c r="V35" s="34"/>
      <c r="W35" s="34"/>
      <c r="X35" s="34"/>
      <c r="Y35" s="34"/>
      <c r="Z35" s="34"/>
      <c r="AA35" s="34"/>
      <c r="AB35" s="34"/>
      <c r="AC35" s="34"/>
      <c r="AD35" s="34"/>
      <c r="AE35" s="34"/>
      <c r="AF35" s="34"/>
      <c r="AG35" s="34"/>
      <c r="AH35" s="34"/>
      <c r="AI35" s="34"/>
    </row>
    <row r="36" ht="12.75" customHeight="1" spans="1:35">
      <c r="A36" s="27" t="s">
        <v>296</v>
      </c>
      <c r="B36" s="28" t="s">
        <v>332</v>
      </c>
      <c r="C36" s="29">
        <v>41264</v>
      </c>
      <c r="D36" s="27" t="str">
        <f t="shared" si="0"/>
        <v>December</v>
      </c>
      <c r="E36" s="27" t="s">
        <v>333</v>
      </c>
      <c r="F36" s="27">
        <v>1</v>
      </c>
      <c r="G36" s="27">
        <v>1</v>
      </c>
      <c r="H36" s="30">
        <v>3900</v>
      </c>
      <c r="I36" s="30">
        <v>0</v>
      </c>
      <c r="J36" s="33"/>
      <c r="K36" s="27">
        <v>13033</v>
      </c>
      <c r="L36" s="27">
        <v>55850</v>
      </c>
      <c r="M36" s="27">
        <v>40001</v>
      </c>
      <c r="N36" s="29">
        <v>41316</v>
      </c>
      <c r="O36" s="34"/>
      <c r="P36" s="34"/>
      <c r="Q36" s="34"/>
      <c r="R36" s="34"/>
      <c r="S36" s="34"/>
      <c r="T36" s="34"/>
      <c r="U36" s="34"/>
      <c r="V36" s="34"/>
      <c r="W36" s="34"/>
      <c r="X36" s="34"/>
      <c r="Y36" s="34"/>
      <c r="Z36" s="34"/>
      <c r="AA36" s="34"/>
      <c r="AB36" s="34"/>
      <c r="AC36" s="34"/>
      <c r="AD36" s="34"/>
      <c r="AE36" s="34"/>
      <c r="AF36" s="34"/>
      <c r="AG36" s="34"/>
      <c r="AH36" s="34"/>
      <c r="AI36" s="34"/>
    </row>
    <row r="37" ht="12.75" customHeight="1" spans="1:35">
      <c r="A37" s="27" t="s">
        <v>296</v>
      </c>
      <c r="B37" s="28" t="s">
        <v>332</v>
      </c>
      <c r="C37" s="29">
        <v>41264</v>
      </c>
      <c r="D37" s="27" t="str">
        <f t="shared" si="0"/>
        <v>December</v>
      </c>
      <c r="E37" s="27" t="s">
        <v>333</v>
      </c>
      <c r="F37" s="27">
        <v>2</v>
      </c>
      <c r="G37" s="27">
        <v>1</v>
      </c>
      <c r="H37" s="30">
        <v>3250</v>
      </c>
      <c r="I37" s="30">
        <v>3250</v>
      </c>
      <c r="J37" s="33">
        <v>559611</v>
      </c>
      <c r="K37" s="27">
        <v>13033</v>
      </c>
      <c r="L37" s="27">
        <v>55850</v>
      </c>
      <c r="M37" s="27">
        <v>40001</v>
      </c>
      <c r="N37" s="29">
        <v>41316</v>
      </c>
      <c r="O37" s="29">
        <v>41324</v>
      </c>
      <c r="P37" s="34"/>
      <c r="Q37" s="34"/>
      <c r="R37" s="34"/>
      <c r="S37" s="34"/>
      <c r="T37" s="34"/>
      <c r="U37" s="34"/>
      <c r="V37" s="34"/>
      <c r="W37" s="34"/>
      <c r="X37" s="34"/>
      <c r="Y37" s="34"/>
      <c r="Z37" s="34"/>
      <c r="AA37" s="34"/>
      <c r="AB37" s="34"/>
      <c r="AC37" s="34"/>
      <c r="AD37" s="34"/>
      <c r="AE37" s="34"/>
      <c r="AF37" s="34"/>
      <c r="AG37" s="34"/>
      <c r="AH37" s="34"/>
      <c r="AI37" s="34"/>
    </row>
    <row r="38" ht="12.75" customHeight="1" spans="1:35">
      <c r="A38" s="27" t="s">
        <v>296</v>
      </c>
      <c r="B38" s="28" t="s">
        <v>332</v>
      </c>
      <c r="C38" s="29">
        <v>41264</v>
      </c>
      <c r="D38" s="27" t="str">
        <f t="shared" si="0"/>
        <v>December</v>
      </c>
      <c r="E38" s="27" t="s">
        <v>333</v>
      </c>
      <c r="F38" s="27">
        <v>1</v>
      </c>
      <c r="G38" s="27">
        <v>1</v>
      </c>
      <c r="H38" s="30">
        <v>3900</v>
      </c>
      <c r="I38" s="30">
        <v>3900</v>
      </c>
      <c r="J38" s="33">
        <v>559611</v>
      </c>
      <c r="K38" s="27">
        <v>13033</v>
      </c>
      <c r="L38" s="27">
        <v>55850</v>
      </c>
      <c r="M38" s="27">
        <v>40001</v>
      </c>
      <c r="N38" s="29">
        <v>41316</v>
      </c>
      <c r="O38" s="29">
        <v>41324</v>
      </c>
      <c r="P38" s="34"/>
      <c r="Q38" s="34"/>
      <c r="R38" s="34"/>
      <c r="S38" s="34"/>
      <c r="T38" s="34"/>
      <c r="U38" s="34"/>
      <c r="V38" s="34"/>
      <c r="W38" s="34"/>
      <c r="X38" s="34"/>
      <c r="Y38" s="34"/>
      <c r="Z38" s="34"/>
      <c r="AA38" s="34"/>
      <c r="AB38" s="34"/>
      <c r="AC38" s="34"/>
      <c r="AD38" s="34"/>
      <c r="AE38" s="34"/>
      <c r="AF38" s="34"/>
      <c r="AG38" s="34"/>
      <c r="AH38" s="34"/>
      <c r="AI38" s="34"/>
    </row>
    <row r="39" ht="12.75" customHeight="1" spans="1:35">
      <c r="A39" s="27" t="s">
        <v>296</v>
      </c>
      <c r="B39" s="28" t="s">
        <v>334</v>
      </c>
      <c r="C39" s="29">
        <v>41281</v>
      </c>
      <c r="D39" s="27" t="str">
        <f t="shared" si="0"/>
        <v>January</v>
      </c>
      <c r="E39" s="27" t="s">
        <v>335</v>
      </c>
      <c r="F39" s="27">
        <v>14</v>
      </c>
      <c r="G39" s="27">
        <v>1</v>
      </c>
      <c r="H39" s="30">
        <v>530.4</v>
      </c>
      <c r="I39" s="30">
        <v>0</v>
      </c>
      <c r="J39" s="33"/>
      <c r="K39" s="27">
        <v>12001</v>
      </c>
      <c r="L39" s="27">
        <v>53402</v>
      </c>
      <c r="M39" s="27">
        <v>10020</v>
      </c>
      <c r="N39" s="29">
        <v>41313</v>
      </c>
      <c r="O39" s="34"/>
      <c r="P39" s="34"/>
      <c r="Q39" s="34"/>
      <c r="R39" s="34"/>
      <c r="S39" s="34"/>
      <c r="T39" s="34"/>
      <c r="U39" s="34"/>
      <c r="V39" s="34"/>
      <c r="W39" s="34"/>
      <c r="X39" s="34"/>
      <c r="Y39" s="34"/>
      <c r="Z39" s="34"/>
      <c r="AA39" s="34"/>
      <c r="AB39" s="34"/>
      <c r="AC39" s="34"/>
      <c r="AD39" s="34"/>
      <c r="AE39" s="34"/>
      <c r="AF39" s="34"/>
      <c r="AG39" s="34"/>
      <c r="AH39" s="34"/>
      <c r="AI39" s="34"/>
    </row>
    <row r="40" ht="12.75" customHeight="1" spans="1:35">
      <c r="A40" s="27" t="s">
        <v>296</v>
      </c>
      <c r="B40" s="28" t="s">
        <v>334</v>
      </c>
      <c r="C40" s="29">
        <v>41281</v>
      </c>
      <c r="D40" s="27" t="str">
        <f t="shared" si="0"/>
        <v>January</v>
      </c>
      <c r="E40" s="27" t="s">
        <v>335</v>
      </c>
      <c r="F40" s="27">
        <v>16</v>
      </c>
      <c r="G40" s="27">
        <v>1</v>
      </c>
      <c r="H40" s="30">
        <v>55.84</v>
      </c>
      <c r="I40" s="30">
        <v>0</v>
      </c>
      <c r="J40" s="33"/>
      <c r="K40" s="27">
        <v>12001</v>
      </c>
      <c r="L40" s="27">
        <v>53402</v>
      </c>
      <c r="M40" s="27">
        <v>10020</v>
      </c>
      <c r="N40" s="29">
        <v>41313</v>
      </c>
      <c r="O40" s="34"/>
      <c r="P40" s="34"/>
      <c r="Q40" s="34"/>
      <c r="R40" s="34"/>
      <c r="S40" s="34"/>
      <c r="T40" s="34"/>
      <c r="U40" s="34"/>
      <c r="V40" s="34"/>
      <c r="W40" s="34"/>
      <c r="X40" s="34"/>
      <c r="Y40" s="34"/>
      <c r="Z40" s="34"/>
      <c r="AA40" s="34"/>
      <c r="AB40" s="34"/>
      <c r="AC40" s="34"/>
      <c r="AD40" s="34"/>
      <c r="AE40" s="34"/>
      <c r="AF40" s="34"/>
      <c r="AG40" s="34"/>
      <c r="AH40" s="34"/>
      <c r="AI40" s="34"/>
    </row>
    <row r="41" ht="12.75" customHeight="1" spans="1:35">
      <c r="A41" s="27" t="s">
        <v>296</v>
      </c>
      <c r="B41" s="28" t="s">
        <v>334</v>
      </c>
      <c r="C41" s="29">
        <v>41281</v>
      </c>
      <c r="D41" s="27" t="str">
        <f t="shared" si="0"/>
        <v>January</v>
      </c>
      <c r="E41" s="27" t="s">
        <v>335</v>
      </c>
      <c r="F41" s="27">
        <v>16</v>
      </c>
      <c r="G41" s="27">
        <v>2</v>
      </c>
      <c r="H41" s="30">
        <v>55.84</v>
      </c>
      <c r="I41" s="30">
        <v>0</v>
      </c>
      <c r="J41" s="33"/>
      <c r="K41" s="27">
        <v>12001</v>
      </c>
      <c r="L41" s="27">
        <v>53402</v>
      </c>
      <c r="M41" s="27">
        <v>10020</v>
      </c>
      <c r="N41" s="29">
        <v>41313</v>
      </c>
      <c r="O41" s="34"/>
      <c r="P41" s="34"/>
      <c r="Q41" s="34"/>
      <c r="R41" s="34"/>
      <c r="S41" s="34"/>
      <c r="T41" s="34"/>
      <c r="U41" s="34"/>
      <c r="V41" s="34"/>
      <c r="W41" s="34"/>
      <c r="X41" s="34"/>
      <c r="Y41" s="34"/>
      <c r="Z41" s="34"/>
      <c r="AA41" s="34"/>
      <c r="AB41" s="34"/>
      <c r="AC41" s="34"/>
      <c r="AD41" s="34"/>
      <c r="AE41" s="34"/>
      <c r="AF41" s="34"/>
      <c r="AG41" s="34"/>
      <c r="AH41" s="34"/>
      <c r="AI41" s="34"/>
    </row>
    <row r="42" ht="12.75" customHeight="1" spans="1:35">
      <c r="A42" s="27" t="s">
        <v>296</v>
      </c>
      <c r="B42" s="28" t="s">
        <v>334</v>
      </c>
      <c r="C42" s="29">
        <v>41281</v>
      </c>
      <c r="D42" s="27" t="str">
        <f t="shared" si="0"/>
        <v>January</v>
      </c>
      <c r="E42" s="27" t="s">
        <v>335</v>
      </c>
      <c r="F42" s="27">
        <v>6</v>
      </c>
      <c r="G42" s="27">
        <v>1</v>
      </c>
      <c r="H42" s="30">
        <v>45.84</v>
      </c>
      <c r="I42" s="30">
        <v>0</v>
      </c>
      <c r="J42" s="33"/>
      <c r="K42" s="27">
        <v>12001</v>
      </c>
      <c r="L42" s="27">
        <v>53402</v>
      </c>
      <c r="M42" s="27">
        <v>10020</v>
      </c>
      <c r="N42" s="29">
        <v>41313</v>
      </c>
      <c r="O42" s="34"/>
      <c r="P42" s="34"/>
      <c r="Q42" s="34"/>
      <c r="R42" s="34"/>
      <c r="S42" s="34"/>
      <c r="T42" s="34"/>
      <c r="U42" s="34"/>
      <c r="V42" s="34"/>
      <c r="W42" s="34"/>
      <c r="X42" s="34"/>
      <c r="Y42" s="34"/>
      <c r="Z42" s="34"/>
      <c r="AA42" s="34"/>
      <c r="AB42" s="34"/>
      <c r="AC42" s="34"/>
      <c r="AD42" s="34"/>
      <c r="AE42" s="34"/>
      <c r="AF42" s="34"/>
      <c r="AG42" s="34"/>
      <c r="AH42" s="34"/>
      <c r="AI42" s="34"/>
    </row>
    <row r="43" ht="12.75" customHeight="1" spans="1:35">
      <c r="A43" s="27" t="s">
        <v>296</v>
      </c>
      <c r="B43" s="28" t="s">
        <v>334</v>
      </c>
      <c r="C43" s="29">
        <v>41281</v>
      </c>
      <c r="D43" s="27" t="str">
        <f t="shared" si="0"/>
        <v>January</v>
      </c>
      <c r="E43" s="27" t="s">
        <v>335</v>
      </c>
      <c r="F43" s="27">
        <v>7</v>
      </c>
      <c r="G43" s="27">
        <v>1</v>
      </c>
      <c r="H43" s="30">
        <v>23.88</v>
      </c>
      <c r="I43" s="30">
        <v>0</v>
      </c>
      <c r="J43" s="33"/>
      <c r="K43" s="27">
        <v>12001</v>
      </c>
      <c r="L43" s="27">
        <v>53402</v>
      </c>
      <c r="M43" s="27">
        <v>10020</v>
      </c>
      <c r="N43" s="29">
        <v>41313</v>
      </c>
      <c r="O43" s="34"/>
      <c r="P43" s="34"/>
      <c r="Q43" s="34"/>
      <c r="R43" s="34"/>
      <c r="S43" s="34"/>
      <c r="T43" s="34"/>
      <c r="U43" s="34"/>
      <c r="V43" s="34"/>
      <c r="W43" s="34"/>
      <c r="X43" s="34"/>
      <c r="Y43" s="34"/>
      <c r="Z43" s="34"/>
      <c r="AA43" s="34"/>
      <c r="AB43" s="34"/>
      <c r="AC43" s="34"/>
      <c r="AD43" s="34"/>
      <c r="AE43" s="34"/>
      <c r="AF43" s="34"/>
      <c r="AG43" s="34"/>
      <c r="AH43" s="34"/>
      <c r="AI43" s="34"/>
    </row>
    <row r="44" ht="12.75" customHeight="1" spans="1:35">
      <c r="A44" s="27" t="s">
        <v>296</v>
      </c>
      <c r="B44" s="28" t="s">
        <v>334</v>
      </c>
      <c r="C44" s="29">
        <v>41281</v>
      </c>
      <c r="D44" s="27" t="str">
        <f t="shared" si="0"/>
        <v>January</v>
      </c>
      <c r="E44" s="27" t="s">
        <v>335</v>
      </c>
      <c r="F44" s="27">
        <v>8</v>
      </c>
      <c r="G44" s="27">
        <v>1</v>
      </c>
      <c r="H44" s="30">
        <v>22.1</v>
      </c>
      <c r="I44" s="30">
        <v>0</v>
      </c>
      <c r="J44" s="33"/>
      <c r="K44" s="27">
        <v>12001</v>
      </c>
      <c r="L44" s="27">
        <v>53402</v>
      </c>
      <c r="M44" s="27">
        <v>10020</v>
      </c>
      <c r="N44" s="29">
        <v>41313</v>
      </c>
      <c r="O44" s="34"/>
      <c r="P44" s="34"/>
      <c r="Q44" s="34"/>
      <c r="R44" s="34"/>
      <c r="S44" s="34"/>
      <c r="T44" s="34"/>
      <c r="U44" s="34"/>
      <c r="V44" s="34"/>
      <c r="W44" s="34"/>
      <c r="X44" s="34"/>
      <c r="Y44" s="34"/>
      <c r="Z44" s="34"/>
      <c r="AA44" s="34"/>
      <c r="AB44" s="34"/>
      <c r="AC44" s="34"/>
      <c r="AD44" s="34"/>
      <c r="AE44" s="34"/>
      <c r="AF44" s="34"/>
      <c r="AG44" s="34"/>
      <c r="AH44" s="34"/>
      <c r="AI44" s="34"/>
    </row>
    <row r="45" ht="12.75" customHeight="1" spans="1:35">
      <c r="A45" s="27" t="s">
        <v>296</v>
      </c>
      <c r="B45" s="28" t="s">
        <v>334</v>
      </c>
      <c r="C45" s="29">
        <v>41281</v>
      </c>
      <c r="D45" s="27" t="str">
        <f t="shared" si="0"/>
        <v>January</v>
      </c>
      <c r="E45" s="27" t="s">
        <v>335</v>
      </c>
      <c r="F45" s="27">
        <v>9</v>
      </c>
      <c r="G45" s="27">
        <v>1</v>
      </c>
      <c r="H45" s="30">
        <v>19.88</v>
      </c>
      <c r="I45" s="30">
        <v>0</v>
      </c>
      <c r="J45" s="33"/>
      <c r="K45" s="27">
        <v>12001</v>
      </c>
      <c r="L45" s="27">
        <v>53402</v>
      </c>
      <c r="M45" s="27">
        <v>10020</v>
      </c>
      <c r="N45" s="29">
        <v>41313</v>
      </c>
      <c r="O45" s="34"/>
      <c r="P45" s="34"/>
      <c r="Q45" s="34"/>
      <c r="R45" s="34"/>
      <c r="S45" s="34"/>
      <c r="T45" s="34"/>
      <c r="U45" s="34"/>
      <c r="V45" s="34"/>
      <c r="W45" s="34"/>
      <c r="X45" s="34"/>
      <c r="Y45" s="34"/>
      <c r="Z45" s="34"/>
      <c r="AA45" s="34"/>
      <c r="AB45" s="34"/>
      <c r="AC45" s="34"/>
      <c r="AD45" s="34"/>
      <c r="AE45" s="34"/>
      <c r="AF45" s="34"/>
      <c r="AG45" s="34"/>
      <c r="AH45" s="34"/>
      <c r="AI45" s="34"/>
    </row>
    <row r="46" ht="12.75" customHeight="1" spans="1:35">
      <c r="A46" s="27" t="s">
        <v>296</v>
      </c>
      <c r="B46" s="28" t="s">
        <v>334</v>
      </c>
      <c r="C46" s="29">
        <v>41281</v>
      </c>
      <c r="D46" s="27" t="str">
        <f t="shared" si="0"/>
        <v>January</v>
      </c>
      <c r="E46" s="27" t="s">
        <v>335</v>
      </c>
      <c r="F46" s="27">
        <v>10</v>
      </c>
      <c r="G46" s="27">
        <v>1</v>
      </c>
      <c r="H46" s="30">
        <v>24.36</v>
      </c>
      <c r="I46" s="30">
        <v>0</v>
      </c>
      <c r="J46" s="33"/>
      <c r="K46" s="27">
        <v>12001</v>
      </c>
      <c r="L46" s="27">
        <v>53402</v>
      </c>
      <c r="M46" s="27">
        <v>10020</v>
      </c>
      <c r="N46" s="29">
        <v>41313</v>
      </c>
      <c r="O46" s="34"/>
      <c r="P46" s="34"/>
      <c r="Q46" s="34"/>
      <c r="R46" s="34"/>
      <c r="S46" s="34"/>
      <c r="T46" s="34"/>
      <c r="U46" s="34"/>
      <c r="V46" s="34"/>
      <c r="W46" s="34"/>
      <c r="X46" s="34"/>
      <c r="Y46" s="34"/>
      <c r="Z46" s="34"/>
      <c r="AA46" s="34"/>
      <c r="AB46" s="34"/>
      <c r="AC46" s="34"/>
      <c r="AD46" s="34"/>
      <c r="AE46" s="34"/>
      <c r="AF46" s="34"/>
      <c r="AG46" s="34"/>
      <c r="AH46" s="34"/>
      <c r="AI46" s="34"/>
    </row>
    <row r="47" ht="12.75" customHeight="1" spans="1:35">
      <c r="A47" s="27" t="s">
        <v>296</v>
      </c>
      <c r="B47" s="28" t="s">
        <v>334</v>
      </c>
      <c r="C47" s="29">
        <v>41281</v>
      </c>
      <c r="D47" s="27" t="str">
        <f t="shared" si="0"/>
        <v>January</v>
      </c>
      <c r="E47" s="27" t="s">
        <v>335</v>
      </c>
      <c r="F47" s="27">
        <v>12</v>
      </c>
      <c r="G47" s="27">
        <v>1</v>
      </c>
      <c r="H47" s="30">
        <v>26.06</v>
      </c>
      <c r="I47" s="30">
        <v>0</v>
      </c>
      <c r="J47" s="33"/>
      <c r="K47" s="27">
        <v>12001</v>
      </c>
      <c r="L47" s="27">
        <v>53402</v>
      </c>
      <c r="M47" s="27">
        <v>10020</v>
      </c>
      <c r="N47" s="29">
        <v>41313</v>
      </c>
      <c r="O47" s="34"/>
      <c r="P47" s="34"/>
      <c r="Q47" s="34"/>
      <c r="R47" s="34"/>
      <c r="S47" s="34"/>
      <c r="T47" s="34"/>
      <c r="U47" s="34"/>
      <c r="V47" s="34"/>
      <c r="W47" s="34"/>
      <c r="X47" s="34"/>
      <c r="Y47" s="34"/>
      <c r="Z47" s="34"/>
      <c r="AA47" s="34"/>
      <c r="AB47" s="34"/>
      <c r="AC47" s="34"/>
      <c r="AD47" s="34"/>
      <c r="AE47" s="34"/>
      <c r="AF47" s="34"/>
      <c r="AG47" s="34"/>
      <c r="AH47" s="34"/>
      <c r="AI47" s="34"/>
    </row>
    <row r="48" ht="12.75" customHeight="1" spans="1:35">
      <c r="A48" s="27" t="s">
        <v>296</v>
      </c>
      <c r="B48" s="28" t="s">
        <v>334</v>
      </c>
      <c r="C48" s="29">
        <v>41281</v>
      </c>
      <c r="D48" s="27" t="str">
        <f t="shared" si="0"/>
        <v>January</v>
      </c>
      <c r="E48" s="27" t="s">
        <v>335</v>
      </c>
      <c r="F48" s="27">
        <v>11</v>
      </c>
      <c r="G48" s="27">
        <v>1</v>
      </c>
      <c r="H48" s="30">
        <v>139.05</v>
      </c>
      <c r="I48" s="30">
        <v>0</v>
      </c>
      <c r="J48" s="33"/>
      <c r="K48" s="27">
        <v>12001</v>
      </c>
      <c r="L48" s="27">
        <v>53402</v>
      </c>
      <c r="M48" s="27">
        <v>10020</v>
      </c>
      <c r="N48" s="29">
        <v>41313</v>
      </c>
      <c r="O48" s="34"/>
      <c r="P48" s="34"/>
      <c r="Q48" s="34"/>
      <c r="R48" s="34"/>
      <c r="S48" s="34"/>
      <c r="T48" s="34"/>
      <c r="U48" s="34"/>
      <c r="V48" s="34"/>
      <c r="W48" s="34"/>
      <c r="X48" s="34"/>
      <c r="Y48" s="34"/>
      <c r="Z48" s="34"/>
      <c r="AA48" s="34"/>
      <c r="AB48" s="34"/>
      <c r="AC48" s="34"/>
      <c r="AD48" s="34"/>
      <c r="AE48" s="34"/>
      <c r="AF48" s="34"/>
      <c r="AG48" s="34"/>
      <c r="AH48" s="34"/>
      <c r="AI48" s="34"/>
    </row>
    <row r="49" ht="12.75" customHeight="1" spans="1:35">
      <c r="A49" s="27" t="s">
        <v>296</v>
      </c>
      <c r="B49" s="28" t="s">
        <v>334</v>
      </c>
      <c r="C49" s="29">
        <v>41281</v>
      </c>
      <c r="D49" s="27" t="str">
        <f t="shared" si="0"/>
        <v>January</v>
      </c>
      <c r="E49" s="27" t="s">
        <v>335</v>
      </c>
      <c r="F49" s="27">
        <v>15</v>
      </c>
      <c r="G49" s="27">
        <v>1</v>
      </c>
      <c r="H49" s="30">
        <v>35.21</v>
      </c>
      <c r="I49" s="30">
        <v>0</v>
      </c>
      <c r="J49" s="33"/>
      <c r="K49" s="27">
        <v>12001</v>
      </c>
      <c r="L49" s="27">
        <v>53402</v>
      </c>
      <c r="M49" s="27">
        <v>10020</v>
      </c>
      <c r="N49" s="29">
        <v>41313</v>
      </c>
      <c r="O49" s="34"/>
      <c r="P49" s="34"/>
      <c r="Q49" s="34"/>
      <c r="R49" s="34"/>
      <c r="S49" s="34"/>
      <c r="T49" s="34"/>
      <c r="U49" s="34"/>
      <c r="V49" s="34"/>
      <c r="W49" s="34"/>
      <c r="X49" s="34"/>
      <c r="Y49" s="34"/>
      <c r="Z49" s="34"/>
      <c r="AA49" s="34"/>
      <c r="AB49" s="34"/>
      <c r="AC49" s="34"/>
      <c r="AD49" s="34"/>
      <c r="AE49" s="34"/>
      <c r="AF49" s="34"/>
      <c r="AG49" s="34"/>
      <c r="AH49" s="34"/>
      <c r="AI49" s="34"/>
    </row>
    <row r="50" ht="12.75" customHeight="1" spans="1:35">
      <c r="A50" s="27" t="s">
        <v>296</v>
      </c>
      <c r="B50" s="28" t="s">
        <v>334</v>
      </c>
      <c r="C50" s="29">
        <v>41281</v>
      </c>
      <c r="D50" s="27" t="str">
        <f t="shared" si="0"/>
        <v>January</v>
      </c>
      <c r="E50" s="27" t="s">
        <v>335</v>
      </c>
      <c r="F50" s="27">
        <v>5</v>
      </c>
      <c r="G50" s="27">
        <v>1</v>
      </c>
      <c r="H50" s="30">
        <v>49.19</v>
      </c>
      <c r="I50" s="30">
        <v>0</v>
      </c>
      <c r="J50" s="33"/>
      <c r="K50" s="27">
        <v>12001</v>
      </c>
      <c r="L50" s="27">
        <v>53402</v>
      </c>
      <c r="M50" s="27">
        <v>10020</v>
      </c>
      <c r="N50" s="29">
        <v>41313</v>
      </c>
      <c r="O50" s="34"/>
      <c r="P50" s="34"/>
      <c r="Q50" s="34"/>
      <c r="R50" s="34"/>
      <c r="S50" s="34"/>
      <c r="T50" s="34"/>
      <c r="U50" s="34"/>
      <c r="V50" s="34"/>
      <c r="W50" s="34"/>
      <c r="X50" s="34"/>
      <c r="Y50" s="34"/>
      <c r="Z50" s="34"/>
      <c r="AA50" s="34"/>
      <c r="AB50" s="34"/>
      <c r="AC50" s="34"/>
      <c r="AD50" s="34"/>
      <c r="AE50" s="34"/>
      <c r="AF50" s="34"/>
      <c r="AG50" s="34"/>
      <c r="AH50" s="34"/>
      <c r="AI50" s="34"/>
    </row>
    <row r="51" ht="12.75" customHeight="1" spans="1:35">
      <c r="A51" s="27" t="s">
        <v>296</v>
      </c>
      <c r="B51" s="28" t="s">
        <v>334</v>
      </c>
      <c r="C51" s="29">
        <v>41281</v>
      </c>
      <c r="D51" s="27" t="str">
        <f t="shared" si="0"/>
        <v>January</v>
      </c>
      <c r="E51" s="27" t="s">
        <v>335</v>
      </c>
      <c r="F51" s="27">
        <v>17</v>
      </c>
      <c r="G51" s="27">
        <v>1</v>
      </c>
      <c r="H51" s="30">
        <v>23.87</v>
      </c>
      <c r="I51" s="30">
        <v>0</v>
      </c>
      <c r="J51" s="33"/>
      <c r="K51" s="27">
        <v>12001</v>
      </c>
      <c r="L51" s="27">
        <v>53402</v>
      </c>
      <c r="M51" s="27">
        <v>10020</v>
      </c>
      <c r="N51" s="29">
        <v>41313</v>
      </c>
      <c r="O51" s="34"/>
      <c r="P51" s="34"/>
      <c r="Q51" s="34"/>
      <c r="R51" s="34"/>
      <c r="S51" s="34"/>
      <c r="T51" s="34"/>
      <c r="U51" s="34"/>
      <c r="V51" s="34"/>
      <c r="W51" s="34"/>
      <c r="X51" s="34"/>
      <c r="Y51" s="34"/>
      <c r="Z51" s="34"/>
      <c r="AA51" s="34"/>
      <c r="AB51" s="34"/>
      <c r="AC51" s="34"/>
      <c r="AD51" s="34"/>
      <c r="AE51" s="34"/>
      <c r="AF51" s="34"/>
      <c r="AG51" s="34"/>
      <c r="AH51" s="34"/>
      <c r="AI51" s="34"/>
    </row>
    <row r="52" ht="12.75" customHeight="1" spans="1:35">
      <c r="A52" s="27" t="s">
        <v>296</v>
      </c>
      <c r="B52" s="28" t="s">
        <v>334</v>
      </c>
      <c r="C52" s="29">
        <v>41281</v>
      </c>
      <c r="D52" s="27" t="str">
        <f t="shared" si="0"/>
        <v>January</v>
      </c>
      <c r="E52" s="27" t="s">
        <v>335</v>
      </c>
      <c r="F52" s="27">
        <v>1</v>
      </c>
      <c r="G52" s="27">
        <v>1</v>
      </c>
      <c r="H52" s="30">
        <v>68.28</v>
      </c>
      <c r="I52" s="30">
        <v>0</v>
      </c>
      <c r="J52" s="33"/>
      <c r="K52" s="27">
        <v>12001</v>
      </c>
      <c r="L52" s="27">
        <v>53402</v>
      </c>
      <c r="M52" s="27">
        <v>10020</v>
      </c>
      <c r="N52" s="29">
        <v>41313</v>
      </c>
      <c r="O52" s="34"/>
      <c r="P52" s="34"/>
      <c r="Q52" s="34"/>
      <c r="R52" s="34"/>
      <c r="S52" s="34"/>
      <c r="T52" s="34"/>
      <c r="U52" s="34"/>
      <c r="V52" s="34"/>
      <c r="W52" s="34"/>
      <c r="X52" s="34"/>
      <c r="Y52" s="34"/>
      <c r="Z52" s="34"/>
      <c r="AA52" s="34"/>
      <c r="AB52" s="34"/>
      <c r="AC52" s="34"/>
      <c r="AD52" s="34"/>
      <c r="AE52" s="34"/>
      <c r="AF52" s="34"/>
      <c r="AG52" s="34"/>
      <c r="AH52" s="34"/>
      <c r="AI52" s="34"/>
    </row>
    <row r="53" ht="12.75" customHeight="1" spans="1:35">
      <c r="A53" s="27" t="s">
        <v>296</v>
      </c>
      <c r="B53" s="28" t="s">
        <v>334</v>
      </c>
      <c r="C53" s="29">
        <v>41281</v>
      </c>
      <c r="D53" s="27" t="str">
        <f t="shared" si="0"/>
        <v>January</v>
      </c>
      <c r="E53" s="27" t="s">
        <v>335</v>
      </c>
      <c r="F53" s="27">
        <v>13</v>
      </c>
      <c r="G53" s="27">
        <v>1</v>
      </c>
      <c r="H53" s="30">
        <v>42.98</v>
      </c>
      <c r="I53" s="30">
        <v>0</v>
      </c>
      <c r="J53" s="33"/>
      <c r="K53" s="27">
        <v>12001</v>
      </c>
      <c r="L53" s="27">
        <v>53402</v>
      </c>
      <c r="M53" s="27">
        <v>10020</v>
      </c>
      <c r="N53" s="29">
        <v>41313</v>
      </c>
      <c r="O53" s="34"/>
      <c r="P53" s="34"/>
      <c r="Q53" s="34"/>
      <c r="R53" s="34"/>
      <c r="S53" s="34"/>
      <c r="T53" s="34"/>
      <c r="U53" s="34"/>
      <c r="V53" s="34"/>
      <c r="W53" s="34"/>
      <c r="X53" s="34"/>
      <c r="Y53" s="34"/>
      <c r="Z53" s="34"/>
      <c r="AA53" s="34"/>
      <c r="AB53" s="34"/>
      <c r="AC53" s="34"/>
      <c r="AD53" s="34"/>
      <c r="AE53" s="34"/>
      <c r="AF53" s="34"/>
      <c r="AG53" s="34"/>
      <c r="AH53" s="34"/>
      <c r="AI53" s="34"/>
    </row>
    <row r="54" ht="12.75" customHeight="1" spans="1:35">
      <c r="A54" s="27" t="s">
        <v>296</v>
      </c>
      <c r="B54" s="28" t="s">
        <v>334</v>
      </c>
      <c r="C54" s="29">
        <v>41281</v>
      </c>
      <c r="D54" s="27" t="str">
        <f t="shared" si="0"/>
        <v>January</v>
      </c>
      <c r="E54" s="27" t="s">
        <v>335</v>
      </c>
      <c r="F54" s="27">
        <v>3</v>
      </c>
      <c r="G54" s="27">
        <v>1</v>
      </c>
      <c r="H54" s="30">
        <v>17.68</v>
      </c>
      <c r="I54" s="30">
        <v>0</v>
      </c>
      <c r="J54" s="33"/>
      <c r="K54" s="27">
        <v>12001</v>
      </c>
      <c r="L54" s="27">
        <v>53402</v>
      </c>
      <c r="M54" s="27">
        <v>10020</v>
      </c>
      <c r="N54" s="29">
        <v>41313</v>
      </c>
      <c r="O54" s="34"/>
      <c r="P54" s="34"/>
      <c r="Q54" s="34"/>
      <c r="R54" s="34"/>
      <c r="S54" s="34"/>
      <c r="T54" s="34"/>
      <c r="U54" s="34"/>
      <c r="V54" s="34"/>
      <c r="W54" s="34"/>
      <c r="X54" s="34"/>
      <c r="Y54" s="34"/>
      <c r="Z54" s="34"/>
      <c r="AA54" s="34"/>
      <c r="AB54" s="34"/>
      <c r="AC54" s="34"/>
      <c r="AD54" s="34"/>
      <c r="AE54" s="34"/>
      <c r="AF54" s="34"/>
      <c r="AG54" s="34"/>
      <c r="AH54" s="34"/>
      <c r="AI54" s="34"/>
    </row>
    <row r="55" ht="12.75" customHeight="1" spans="1:35">
      <c r="A55" s="27" t="s">
        <v>296</v>
      </c>
      <c r="B55" s="28" t="s">
        <v>334</v>
      </c>
      <c r="C55" s="29">
        <v>41281</v>
      </c>
      <c r="D55" s="27" t="str">
        <f t="shared" si="0"/>
        <v>January</v>
      </c>
      <c r="E55" s="27" t="s">
        <v>335</v>
      </c>
      <c r="F55" s="27">
        <v>4</v>
      </c>
      <c r="G55" s="27">
        <v>1</v>
      </c>
      <c r="H55" s="30">
        <v>13.77</v>
      </c>
      <c r="I55" s="30">
        <v>0</v>
      </c>
      <c r="J55" s="33"/>
      <c r="K55" s="27">
        <v>12001</v>
      </c>
      <c r="L55" s="27">
        <v>53402</v>
      </c>
      <c r="M55" s="27">
        <v>10020</v>
      </c>
      <c r="N55" s="29">
        <v>41313</v>
      </c>
      <c r="O55" s="34"/>
      <c r="P55" s="34"/>
      <c r="Q55" s="34"/>
      <c r="R55" s="34"/>
      <c r="S55" s="34"/>
      <c r="T55" s="34"/>
      <c r="U55" s="34"/>
      <c r="V55" s="34"/>
      <c r="W55" s="34"/>
      <c r="X55" s="34"/>
      <c r="Y55" s="34"/>
      <c r="Z55" s="34"/>
      <c r="AA55" s="34"/>
      <c r="AB55" s="34"/>
      <c r="AC55" s="34"/>
      <c r="AD55" s="34"/>
      <c r="AE55" s="34"/>
      <c r="AF55" s="34"/>
      <c r="AG55" s="34"/>
      <c r="AH55" s="34"/>
      <c r="AI55" s="34"/>
    </row>
    <row r="56" ht="12.75" customHeight="1" spans="1:35">
      <c r="A56" s="27" t="s">
        <v>296</v>
      </c>
      <c r="B56" s="28" t="s">
        <v>334</v>
      </c>
      <c r="C56" s="29">
        <v>41281</v>
      </c>
      <c r="D56" s="27" t="str">
        <f t="shared" si="0"/>
        <v>January</v>
      </c>
      <c r="E56" s="27" t="s">
        <v>335</v>
      </c>
      <c r="F56" s="27">
        <v>2</v>
      </c>
      <c r="G56" s="27">
        <v>1</v>
      </c>
      <c r="H56" s="30">
        <v>137.9</v>
      </c>
      <c r="I56" s="30">
        <v>0</v>
      </c>
      <c r="J56" s="33"/>
      <c r="K56" s="27">
        <v>12001</v>
      </c>
      <c r="L56" s="27">
        <v>53402</v>
      </c>
      <c r="M56" s="27">
        <v>10020</v>
      </c>
      <c r="N56" s="29">
        <v>41313</v>
      </c>
      <c r="O56" s="34"/>
      <c r="P56" s="34"/>
      <c r="Q56" s="34"/>
      <c r="R56" s="34"/>
      <c r="S56" s="34"/>
      <c r="T56" s="34"/>
      <c r="U56" s="34"/>
      <c r="V56" s="34"/>
      <c r="W56" s="34"/>
      <c r="X56" s="34"/>
      <c r="Y56" s="34"/>
      <c r="Z56" s="34"/>
      <c r="AA56" s="34"/>
      <c r="AB56" s="34"/>
      <c r="AC56" s="34"/>
      <c r="AD56" s="34"/>
      <c r="AE56" s="34"/>
      <c r="AF56" s="34"/>
      <c r="AG56" s="34"/>
      <c r="AH56" s="34"/>
      <c r="AI56" s="34"/>
    </row>
    <row r="57" ht="12.75" customHeight="1" spans="1:35">
      <c r="A57" s="27" t="s">
        <v>296</v>
      </c>
      <c r="B57" s="28" t="s">
        <v>336</v>
      </c>
      <c r="C57" s="29">
        <v>41264</v>
      </c>
      <c r="D57" s="27" t="str">
        <f t="shared" si="0"/>
        <v>December</v>
      </c>
      <c r="E57" s="27" t="s">
        <v>335</v>
      </c>
      <c r="F57" s="27">
        <v>1</v>
      </c>
      <c r="G57" s="27">
        <v>1</v>
      </c>
      <c r="H57" s="30">
        <v>443.64</v>
      </c>
      <c r="I57" s="30">
        <v>443.64</v>
      </c>
      <c r="J57" s="33">
        <v>559754</v>
      </c>
      <c r="K57" s="27">
        <v>12001</v>
      </c>
      <c r="L57" s="27">
        <v>54071</v>
      </c>
      <c r="M57" s="27">
        <v>10020</v>
      </c>
      <c r="N57" s="29">
        <v>41306</v>
      </c>
      <c r="O57" s="29">
        <v>41324</v>
      </c>
      <c r="P57" s="34"/>
      <c r="Q57" s="34"/>
      <c r="R57" s="34"/>
      <c r="S57" s="34"/>
      <c r="T57" s="34"/>
      <c r="U57" s="34"/>
      <c r="V57" s="34"/>
      <c r="W57" s="34"/>
      <c r="X57" s="34"/>
      <c r="Y57" s="34"/>
      <c r="Z57" s="34"/>
      <c r="AA57" s="34"/>
      <c r="AB57" s="34"/>
      <c r="AC57" s="34"/>
      <c r="AD57" s="34"/>
      <c r="AE57" s="34"/>
      <c r="AF57" s="34"/>
      <c r="AG57" s="34"/>
      <c r="AH57" s="34"/>
      <c r="AI57" s="34"/>
    </row>
    <row r="58" ht="12.75" customHeight="1" spans="1:35">
      <c r="A58" s="27" t="s">
        <v>296</v>
      </c>
      <c r="B58" s="28" t="s">
        <v>337</v>
      </c>
      <c r="C58" s="29">
        <v>41264</v>
      </c>
      <c r="D58" s="27" t="str">
        <f t="shared" si="0"/>
        <v>December</v>
      </c>
      <c r="E58" s="27" t="s">
        <v>298</v>
      </c>
      <c r="F58" s="27">
        <v>3</v>
      </c>
      <c r="G58" s="27">
        <v>1</v>
      </c>
      <c r="H58" s="30">
        <v>52.8</v>
      </c>
      <c r="I58" s="30">
        <v>52.8</v>
      </c>
      <c r="J58" s="33">
        <v>559260</v>
      </c>
      <c r="K58" s="27">
        <v>12001</v>
      </c>
      <c r="L58" s="27">
        <v>53015</v>
      </c>
      <c r="M58" s="27">
        <v>10020</v>
      </c>
      <c r="N58" s="29">
        <v>41316</v>
      </c>
      <c r="O58" s="29">
        <v>41320</v>
      </c>
      <c r="P58" s="34"/>
      <c r="Q58" s="34"/>
      <c r="R58" s="34"/>
      <c r="S58" s="34"/>
      <c r="T58" s="34"/>
      <c r="U58" s="34"/>
      <c r="V58" s="34"/>
      <c r="W58" s="34"/>
      <c r="X58" s="34"/>
      <c r="Y58" s="34"/>
      <c r="Z58" s="34"/>
      <c r="AA58" s="34"/>
      <c r="AB58" s="34"/>
      <c r="AC58" s="34"/>
      <c r="AD58" s="34"/>
      <c r="AE58" s="34"/>
      <c r="AF58" s="34"/>
      <c r="AG58" s="34"/>
      <c r="AH58" s="34"/>
      <c r="AI58" s="34"/>
    </row>
    <row r="59" ht="12.75" customHeight="1" spans="1:35">
      <c r="A59" s="27" t="s">
        <v>296</v>
      </c>
      <c r="B59" s="28" t="s">
        <v>337</v>
      </c>
      <c r="C59" s="29">
        <v>41264</v>
      </c>
      <c r="D59" s="27" t="str">
        <f t="shared" si="0"/>
        <v>December</v>
      </c>
      <c r="E59" s="27" t="s">
        <v>298</v>
      </c>
      <c r="F59" s="27">
        <v>5</v>
      </c>
      <c r="G59" s="27">
        <v>1</v>
      </c>
      <c r="H59" s="30">
        <v>44.4</v>
      </c>
      <c r="I59" s="30">
        <v>44.4</v>
      </c>
      <c r="J59" s="33">
        <v>559260</v>
      </c>
      <c r="K59" s="27">
        <v>12001</v>
      </c>
      <c r="L59" s="27">
        <v>54070</v>
      </c>
      <c r="M59" s="27">
        <v>10020</v>
      </c>
      <c r="N59" s="29">
        <v>41316</v>
      </c>
      <c r="O59" s="29">
        <v>41320</v>
      </c>
      <c r="P59" s="34"/>
      <c r="Q59" s="34"/>
      <c r="R59" s="34"/>
      <c r="S59" s="34"/>
      <c r="T59" s="34"/>
      <c r="U59" s="34"/>
      <c r="V59" s="34"/>
      <c r="W59" s="34"/>
      <c r="X59" s="34"/>
      <c r="Y59" s="34"/>
      <c r="Z59" s="34"/>
      <c r="AA59" s="34"/>
      <c r="AB59" s="34"/>
      <c r="AC59" s="34"/>
      <c r="AD59" s="34"/>
      <c r="AE59" s="34"/>
      <c r="AF59" s="34"/>
      <c r="AG59" s="34"/>
      <c r="AH59" s="34"/>
      <c r="AI59" s="34"/>
    </row>
    <row r="60" ht="12.75" customHeight="1" spans="1:35">
      <c r="A60" s="27" t="s">
        <v>296</v>
      </c>
      <c r="B60" s="28" t="s">
        <v>337</v>
      </c>
      <c r="C60" s="29">
        <v>41264</v>
      </c>
      <c r="D60" s="27" t="str">
        <f t="shared" si="0"/>
        <v>December</v>
      </c>
      <c r="E60" s="27" t="s">
        <v>298</v>
      </c>
      <c r="F60" s="27">
        <v>1</v>
      </c>
      <c r="G60" s="27">
        <v>1</v>
      </c>
      <c r="H60" s="30">
        <v>200.08</v>
      </c>
      <c r="I60" s="30">
        <v>200.08</v>
      </c>
      <c r="J60" s="33">
        <v>559260</v>
      </c>
      <c r="K60" s="27">
        <v>12001</v>
      </c>
      <c r="L60" s="27">
        <v>53015</v>
      </c>
      <c r="M60" s="27">
        <v>10020</v>
      </c>
      <c r="N60" s="29">
        <v>41316</v>
      </c>
      <c r="O60" s="29">
        <v>41320</v>
      </c>
      <c r="P60" s="34"/>
      <c r="Q60" s="34"/>
      <c r="R60" s="34"/>
      <c r="S60" s="34"/>
      <c r="T60" s="34"/>
      <c r="U60" s="34"/>
      <c r="V60" s="34"/>
      <c r="W60" s="34"/>
      <c r="X60" s="34"/>
      <c r="Y60" s="34"/>
      <c r="Z60" s="34"/>
      <c r="AA60" s="34"/>
      <c r="AB60" s="34"/>
      <c r="AC60" s="34"/>
      <c r="AD60" s="34"/>
      <c r="AE60" s="34"/>
      <c r="AF60" s="34"/>
      <c r="AG60" s="34"/>
      <c r="AH60" s="34"/>
      <c r="AI60" s="34"/>
    </row>
    <row r="61" ht="12.75" customHeight="1" spans="1:35">
      <c r="A61" s="27" t="s">
        <v>296</v>
      </c>
      <c r="B61" s="28" t="s">
        <v>337</v>
      </c>
      <c r="C61" s="29">
        <v>41264</v>
      </c>
      <c r="D61" s="27" t="str">
        <f t="shared" si="0"/>
        <v>December</v>
      </c>
      <c r="E61" s="27" t="s">
        <v>298</v>
      </c>
      <c r="F61" s="27">
        <v>2</v>
      </c>
      <c r="G61" s="27">
        <v>1</v>
      </c>
      <c r="H61" s="30">
        <v>770.8</v>
      </c>
      <c r="I61" s="30">
        <v>770.8</v>
      </c>
      <c r="J61" s="33">
        <v>559260</v>
      </c>
      <c r="K61" s="27">
        <v>12001</v>
      </c>
      <c r="L61" s="27">
        <v>53015</v>
      </c>
      <c r="M61" s="27">
        <v>10020</v>
      </c>
      <c r="N61" s="29">
        <v>41316</v>
      </c>
      <c r="O61" s="29">
        <v>41320</v>
      </c>
      <c r="P61" s="34"/>
      <c r="Q61" s="34"/>
      <c r="R61" s="34"/>
      <c r="S61" s="34"/>
      <c r="T61" s="34"/>
      <c r="U61" s="34"/>
      <c r="V61" s="34"/>
      <c r="W61" s="34"/>
      <c r="X61" s="34"/>
      <c r="Y61" s="34"/>
      <c r="Z61" s="34"/>
      <c r="AA61" s="34"/>
      <c r="AB61" s="34"/>
      <c r="AC61" s="34"/>
      <c r="AD61" s="34"/>
      <c r="AE61" s="34"/>
      <c r="AF61" s="34"/>
      <c r="AG61" s="34"/>
      <c r="AH61" s="34"/>
      <c r="AI61" s="34"/>
    </row>
    <row r="62" ht="12.75" customHeight="1" spans="1:35">
      <c r="A62" s="27" t="s">
        <v>296</v>
      </c>
      <c r="B62" s="28" t="s">
        <v>337</v>
      </c>
      <c r="C62" s="29">
        <v>41264</v>
      </c>
      <c r="D62" s="27" t="str">
        <f t="shared" si="0"/>
        <v>December</v>
      </c>
      <c r="E62" s="27" t="s">
        <v>298</v>
      </c>
      <c r="F62" s="27">
        <v>4</v>
      </c>
      <c r="G62" s="27">
        <v>1</v>
      </c>
      <c r="H62" s="30">
        <v>142</v>
      </c>
      <c r="I62" s="30">
        <v>142</v>
      </c>
      <c r="J62" s="33">
        <v>559260</v>
      </c>
      <c r="K62" s="27">
        <v>12001</v>
      </c>
      <c r="L62" s="27">
        <v>53015</v>
      </c>
      <c r="M62" s="27">
        <v>10020</v>
      </c>
      <c r="N62" s="29">
        <v>41316</v>
      </c>
      <c r="O62" s="29">
        <v>41320</v>
      </c>
      <c r="P62" s="34"/>
      <c r="Q62" s="34"/>
      <c r="R62" s="34"/>
      <c r="S62" s="34"/>
      <c r="T62" s="34"/>
      <c r="U62" s="34"/>
      <c r="V62" s="34"/>
      <c r="W62" s="34"/>
      <c r="X62" s="34"/>
      <c r="Y62" s="34"/>
      <c r="Z62" s="34"/>
      <c r="AA62" s="34"/>
      <c r="AB62" s="34"/>
      <c r="AC62" s="34"/>
      <c r="AD62" s="34"/>
      <c r="AE62" s="34"/>
      <c r="AF62" s="34"/>
      <c r="AG62" s="34"/>
      <c r="AH62" s="34"/>
      <c r="AI62" s="34"/>
    </row>
    <row r="63" ht="12.75" customHeight="1" spans="1:35">
      <c r="A63" s="27" t="s">
        <v>296</v>
      </c>
      <c r="B63" s="28" t="s">
        <v>338</v>
      </c>
      <c r="C63" s="29">
        <v>41264</v>
      </c>
      <c r="D63" s="27" t="str">
        <f t="shared" si="0"/>
        <v>December</v>
      </c>
      <c r="E63" s="27" t="s">
        <v>298</v>
      </c>
      <c r="F63" s="27">
        <v>7</v>
      </c>
      <c r="G63" s="27">
        <v>1</v>
      </c>
      <c r="H63" s="30">
        <v>768</v>
      </c>
      <c r="I63" s="30">
        <v>768</v>
      </c>
      <c r="J63" s="33">
        <v>559254</v>
      </c>
      <c r="K63" s="27">
        <v>12001</v>
      </c>
      <c r="L63" s="27">
        <v>53406</v>
      </c>
      <c r="M63" s="27">
        <v>10020</v>
      </c>
      <c r="N63" s="29">
        <v>41316</v>
      </c>
      <c r="O63" s="29">
        <v>41320</v>
      </c>
      <c r="P63" s="34"/>
      <c r="Q63" s="34"/>
      <c r="R63" s="34"/>
      <c r="S63" s="34"/>
      <c r="T63" s="34"/>
      <c r="U63" s="34"/>
      <c r="V63" s="34"/>
      <c r="W63" s="34"/>
      <c r="X63" s="34"/>
      <c r="Y63" s="34"/>
      <c r="Z63" s="34"/>
      <c r="AA63" s="34"/>
      <c r="AB63" s="34"/>
      <c r="AC63" s="34"/>
      <c r="AD63" s="34"/>
      <c r="AE63" s="34"/>
      <c r="AF63" s="34"/>
      <c r="AG63" s="34"/>
      <c r="AH63" s="34"/>
      <c r="AI63" s="34"/>
    </row>
    <row r="64" ht="12.75" customHeight="1" spans="1:35">
      <c r="A64" s="27" t="s">
        <v>296</v>
      </c>
      <c r="B64" s="28" t="s">
        <v>338</v>
      </c>
      <c r="C64" s="29">
        <v>41264</v>
      </c>
      <c r="D64" s="27" t="str">
        <f t="shared" si="0"/>
        <v>December</v>
      </c>
      <c r="E64" s="27" t="s">
        <v>298</v>
      </c>
      <c r="F64" s="27">
        <v>6</v>
      </c>
      <c r="G64" s="27">
        <v>1</v>
      </c>
      <c r="H64" s="30">
        <v>32.16</v>
      </c>
      <c r="I64" s="30">
        <v>32.16</v>
      </c>
      <c r="J64" s="33">
        <v>559254</v>
      </c>
      <c r="K64" s="27">
        <v>12001</v>
      </c>
      <c r="L64" s="27">
        <v>53406</v>
      </c>
      <c r="M64" s="27">
        <v>10020</v>
      </c>
      <c r="N64" s="29">
        <v>41316</v>
      </c>
      <c r="O64" s="29">
        <v>41320</v>
      </c>
      <c r="P64" s="34"/>
      <c r="Q64" s="34"/>
      <c r="R64" s="34"/>
      <c r="S64" s="34"/>
      <c r="T64" s="34"/>
      <c r="U64" s="34"/>
      <c r="V64" s="34"/>
      <c r="W64" s="34"/>
      <c r="X64" s="34"/>
      <c r="Y64" s="34"/>
      <c r="Z64" s="34"/>
      <c r="AA64" s="34"/>
      <c r="AB64" s="34"/>
      <c r="AC64" s="34"/>
      <c r="AD64" s="34"/>
      <c r="AE64" s="34"/>
      <c r="AF64" s="34"/>
      <c r="AG64" s="34"/>
      <c r="AH64" s="34"/>
      <c r="AI64" s="34"/>
    </row>
    <row r="65" ht="12.75" customHeight="1" spans="1:35">
      <c r="A65" s="27" t="s">
        <v>296</v>
      </c>
      <c r="B65" s="28" t="s">
        <v>338</v>
      </c>
      <c r="C65" s="29">
        <v>41264</v>
      </c>
      <c r="D65" s="27" t="str">
        <f t="shared" si="0"/>
        <v>December</v>
      </c>
      <c r="E65" s="27" t="s">
        <v>298</v>
      </c>
      <c r="F65" s="27">
        <v>5</v>
      </c>
      <c r="G65" s="27">
        <v>1</v>
      </c>
      <c r="H65" s="30">
        <v>64</v>
      </c>
      <c r="I65" s="30">
        <v>64</v>
      </c>
      <c r="J65" s="33">
        <v>559254</v>
      </c>
      <c r="K65" s="27">
        <v>12001</v>
      </c>
      <c r="L65" s="27">
        <v>53406</v>
      </c>
      <c r="M65" s="27">
        <v>10020</v>
      </c>
      <c r="N65" s="29">
        <v>41316</v>
      </c>
      <c r="O65" s="29">
        <v>41320</v>
      </c>
      <c r="P65" s="34"/>
      <c r="Q65" s="34"/>
      <c r="R65" s="34"/>
      <c r="S65" s="34"/>
      <c r="T65" s="34"/>
      <c r="U65" s="34"/>
      <c r="V65" s="34"/>
      <c r="W65" s="34"/>
      <c r="X65" s="34"/>
      <c r="Y65" s="34"/>
      <c r="Z65" s="34"/>
      <c r="AA65" s="34"/>
      <c r="AB65" s="34"/>
      <c r="AC65" s="34"/>
      <c r="AD65" s="34"/>
      <c r="AE65" s="34"/>
      <c r="AF65" s="34"/>
      <c r="AG65" s="34"/>
      <c r="AH65" s="34"/>
      <c r="AI65" s="34"/>
    </row>
    <row r="66" ht="12.75" customHeight="1" spans="1:35">
      <c r="A66" s="27" t="s">
        <v>296</v>
      </c>
      <c r="B66" s="28" t="s">
        <v>338</v>
      </c>
      <c r="C66" s="29">
        <v>41264</v>
      </c>
      <c r="D66" s="27" t="str">
        <f t="shared" si="0"/>
        <v>December</v>
      </c>
      <c r="E66" s="27" t="s">
        <v>298</v>
      </c>
      <c r="F66" s="27">
        <v>4</v>
      </c>
      <c r="G66" s="27">
        <v>1</v>
      </c>
      <c r="H66" s="30">
        <v>287.5</v>
      </c>
      <c r="I66" s="30">
        <v>287.5</v>
      </c>
      <c r="J66" s="33">
        <v>559254</v>
      </c>
      <c r="K66" s="27">
        <v>12001</v>
      </c>
      <c r="L66" s="27">
        <v>53406</v>
      </c>
      <c r="M66" s="27">
        <v>10020</v>
      </c>
      <c r="N66" s="29">
        <v>41316</v>
      </c>
      <c r="O66" s="29">
        <v>41320</v>
      </c>
      <c r="P66" s="34"/>
      <c r="Q66" s="34"/>
      <c r="R66" s="34"/>
      <c r="S66" s="34"/>
      <c r="T66" s="34"/>
      <c r="U66" s="34"/>
      <c r="V66" s="34"/>
      <c r="W66" s="34"/>
      <c r="X66" s="34"/>
      <c r="Y66" s="34"/>
      <c r="Z66" s="34"/>
      <c r="AA66" s="34"/>
      <c r="AB66" s="34"/>
      <c r="AC66" s="34"/>
      <c r="AD66" s="34"/>
      <c r="AE66" s="34"/>
      <c r="AF66" s="34"/>
      <c r="AG66" s="34"/>
      <c r="AH66" s="34"/>
      <c r="AI66" s="34"/>
    </row>
    <row r="67" ht="12.75" customHeight="1" spans="1:35">
      <c r="A67" s="27" t="s">
        <v>296</v>
      </c>
      <c r="B67" s="28" t="s">
        <v>338</v>
      </c>
      <c r="C67" s="29">
        <v>41264</v>
      </c>
      <c r="D67" s="27" t="str">
        <f t="shared" si="0"/>
        <v>December</v>
      </c>
      <c r="E67" s="27" t="s">
        <v>298</v>
      </c>
      <c r="F67" s="27">
        <v>2</v>
      </c>
      <c r="G67" s="27">
        <v>1</v>
      </c>
      <c r="H67" s="30">
        <v>385.92</v>
      </c>
      <c r="I67" s="30">
        <v>385.92</v>
      </c>
      <c r="J67" s="33">
        <v>559254</v>
      </c>
      <c r="K67" s="27">
        <v>12001</v>
      </c>
      <c r="L67" s="27">
        <v>53015</v>
      </c>
      <c r="M67" s="27">
        <v>10020</v>
      </c>
      <c r="N67" s="29">
        <v>41316</v>
      </c>
      <c r="O67" s="29">
        <v>41320</v>
      </c>
      <c r="P67" s="34"/>
      <c r="Q67" s="34"/>
      <c r="R67" s="34"/>
      <c r="S67" s="34"/>
      <c r="T67" s="34"/>
      <c r="U67" s="34"/>
      <c r="V67" s="34"/>
      <c r="W67" s="34"/>
      <c r="X67" s="34"/>
      <c r="Y67" s="34"/>
      <c r="Z67" s="34"/>
      <c r="AA67" s="34"/>
      <c r="AB67" s="34"/>
      <c r="AC67" s="34"/>
      <c r="AD67" s="34"/>
      <c r="AE67" s="34"/>
      <c r="AF67" s="34"/>
      <c r="AG67" s="34"/>
      <c r="AH67" s="34"/>
      <c r="AI67" s="34"/>
    </row>
    <row r="68" ht="12.75" customHeight="1" spans="1:35">
      <c r="A68" s="27" t="s">
        <v>296</v>
      </c>
      <c r="B68" s="28" t="s">
        <v>338</v>
      </c>
      <c r="C68" s="29">
        <v>41264</v>
      </c>
      <c r="D68" s="27" t="str">
        <f t="shared" si="0"/>
        <v>December</v>
      </c>
      <c r="E68" s="27" t="s">
        <v>298</v>
      </c>
      <c r="F68" s="27">
        <v>1</v>
      </c>
      <c r="G68" s="27">
        <v>1</v>
      </c>
      <c r="H68" s="30">
        <v>35.22</v>
      </c>
      <c r="I68" s="30">
        <v>35.22</v>
      </c>
      <c r="J68" s="33">
        <v>559254</v>
      </c>
      <c r="K68" s="27">
        <v>12001</v>
      </c>
      <c r="L68" s="27">
        <v>53015</v>
      </c>
      <c r="M68" s="27">
        <v>10020</v>
      </c>
      <c r="N68" s="29">
        <v>41316</v>
      </c>
      <c r="O68" s="29">
        <v>41320</v>
      </c>
      <c r="P68" s="34"/>
      <c r="Q68" s="34"/>
      <c r="R68" s="34"/>
      <c r="S68" s="34"/>
      <c r="T68" s="34"/>
      <c r="U68" s="34"/>
      <c r="V68" s="34"/>
      <c r="W68" s="34"/>
      <c r="X68" s="34"/>
      <c r="Y68" s="34"/>
      <c r="Z68" s="34"/>
      <c r="AA68" s="34"/>
      <c r="AB68" s="34"/>
      <c r="AC68" s="34"/>
      <c r="AD68" s="34"/>
      <c r="AE68" s="34"/>
      <c r="AF68" s="34"/>
      <c r="AG68" s="34"/>
      <c r="AH68" s="34"/>
      <c r="AI68" s="34"/>
    </row>
    <row r="69" ht="12.75" customHeight="1" spans="1:35">
      <c r="A69" s="27" t="s">
        <v>296</v>
      </c>
      <c r="B69" s="28" t="s">
        <v>338</v>
      </c>
      <c r="C69" s="29">
        <v>41264</v>
      </c>
      <c r="D69" s="27" t="str">
        <f t="shared" si="0"/>
        <v>December</v>
      </c>
      <c r="E69" s="27" t="s">
        <v>298</v>
      </c>
      <c r="F69" s="27">
        <v>3</v>
      </c>
      <c r="G69" s="27">
        <v>1</v>
      </c>
      <c r="H69" s="30">
        <v>1072</v>
      </c>
      <c r="I69" s="30">
        <v>1072</v>
      </c>
      <c r="J69" s="33">
        <v>559254</v>
      </c>
      <c r="K69" s="27">
        <v>12001</v>
      </c>
      <c r="L69" s="27">
        <v>54120</v>
      </c>
      <c r="M69" s="27">
        <v>10020</v>
      </c>
      <c r="N69" s="29">
        <v>41316</v>
      </c>
      <c r="O69" s="29">
        <v>41320</v>
      </c>
      <c r="P69" s="34"/>
      <c r="Q69" s="34"/>
      <c r="R69" s="34"/>
      <c r="S69" s="34"/>
      <c r="T69" s="34"/>
      <c r="U69" s="34"/>
      <c r="V69" s="34"/>
      <c r="W69" s="34"/>
      <c r="X69" s="34"/>
      <c r="Y69" s="34"/>
      <c r="Z69" s="34"/>
      <c r="AA69" s="34"/>
      <c r="AB69" s="34"/>
      <c r="AC69" s="34"/>
      <c r="AD69" s="34"/>
      <c r="AE69" s="34"/>
      <c r="AF69" s="34"/>
      <c r="AG69" s="34"/>
      <c r="AH69" s="34"/>
      <c r="AI69" s="34"/>
    </row>
    <row r="70" ht="12.75" customHeight="1" spans="1:35">
      <c r="A70" s="27" t="s">
        <v>296</v>
      </c>
      <c r="B70" s="28" t="s">
        <v>339</v>
      </c>
      <c r="C70" s="29">
        <v>41264</v>
      </c>
      <c r="D70" s="27" t="str">
        <f t="shared" ref="D70:D133" si="1">TEXT(C70,"mmmm")</f>
        <v>December</v>
      </c>
      <c r="E70" s="27" t="s">
        <v>298</v>
      </c>
      <c r="F70" s="27">
        <v>1</v>
      </c>
      <c r="G70" s="27">
        <v>1</v>
      </c>
      <c r="H70" s="30">
        <v>181.32</v>
      </c>
      <c r="I70" s="30">
        <v>181.32</v>
      </c>
      <c r="J70" s="33">
        <v>559600</v>
      </c>
      <c r="K70" s="27">
        <v>12001</v>
      </c>
      <c r="L70" s="27">
        <v>53015</v>
      </c>
      <c r="M70" s="27">
        <v>10020</v>
      </c>
      <c r="N70" s="29">
        <v>41311</v>
      </c>
      <c r="O70" s="29">
        <v>41324</v>
      </c>
      <c r="P70" s="34"/>
      <c r="Q70" s="34"/>
      <c r="R70" s="34"/>
      <c r="S70" s="34"/>
      <c r="T70" s="34"/>
      <c r="U70" s="34"/>
      <c r="V70" s="34"/>
      <c r="W70" s="34"/>
      <c r="X70" s="34"/>
      <c r="Y70" s="34"/>
      <c r="Z70" s="34"/>
      <c r="AA70" s="34"/>
      <c r="AB70" s="34"/>
      <c r="AC70" s="34"/>
      <c r="AD70" s="34"/>
      <c r="AE70" s="34"/>
      <c r="AF70" s="34"/>
      <c r="AG70" s="34"/>
      <c r="AH70" s="34"/>
      <c r="AI70" s="34"/>
    </row>
    <row r="71" ht="12.75" customHeight="1" spans="1:35">
      <c r="A71" s="27" t="s">
        <v>296</v>
      </c>
      <c r="B71" s="28" t="s">
        <v>339</v>
      </c>
      <c r="C71" s="29">
        <v>41264</v>
      </c>
      <c r="D71" s="27" t="str">
        <f t="shared" si="1"/>
        <v>December</v>
      </c>
      <c r="E71" s="27" t="s">
        <v>298</v>
      </c>
      <c r="F71" s="27">
        <v>2</v>
      </c>
      <c r="G71" s="27">
        <v>1</v>
      </c>
      <c r="H71" s="30">
        <v>19.74</v>
      </c>
      <c r="I71" s="30">
        <v>19.74</v>
      </c>
      <c r="J71" s="33">
        <v>559600</v>
      </c>
      <c r="K71" s="27">
        <v>12001</v>
      </c>
      <c r="L71" s="27">
        <v>53015</v>
      </c>
      <c r="M71" s="27">
        <v>10020</v>
      </c>
      <c r="N71" s="29">
        <v>41311</v>
      </c>
      <c r="O71" s="29">
        <v>41324</v>
      </c>
      <c r="P71" s="34"/>
      <c r="Q71" s="34"/>
      <c r="R71" s="34"/>
      <c r="S71" s="34"/>
      <c r="T71" s="34"/>
      <c r="U71" s="34"/>
      <c r="V71" s="34"/>
      <c r="W71" s="34"/>
      <c r="X71" s="34"/>
      <c r="Y71" s="34"/>
      <c r="Z71" s="34"/>
      <c r="AA71" s="34"/>
      <c r="AB71" s="34"/>
      <c r="AC71" s="34"/>
      <c r="AD71" s="34"/>
      <c r="AE71" s="34"/>
      <c r="AF71" s="34"/>
      <c r="AG71" s="34"/>
      <c r="AH71" s="34"/>
      <c r="AI71" s="34"/>
    </row>
    <row r="72" ht="12.75" customHeight="1" spans="1:35">
      <c r="A72" s="27" t="s">
        <v>296</v>
      </c>
      <c r="B72" s="28" t="s">
        <v>340</v>
      </c>
      <c r="C72" s="29">
        <v>41250</v>
      </c>
      <c r="D72" s="27" t="str">
        <f t="shared" si="1"/>
        <v>December</v>
      </c>
      <c r="E72" s="27" t="s">
        <v>304</v>
      </c>
      <c r="F72" s="27">
        <v>1</v>
      </c>
      <c r="G72" s="27">
        <v>1</v>
      </c>
      <c r="H72" s="30">
        <v>90.4</v>
      </c>
      <c r="I72" s="30">
        <v>0</v>
      </c>
      <c r="J72" s="33"/>
      <c r="K72" s="27">
        <v>12001</v>
      </c>
      <c r="L72" s="27">
        <v>53015</v>
      </c>
      <c r="M72" s="27">
        <v>10020</v>
      </c>
      <c r="N72" s="29">
        <v>41312</v>
      </c>
      <c r="O72" s="34"/>
      <c r="P72" s="34"/>
      <c r="Q72" s="34"/>
      <c r="R72" s="34"/>
      <c r="S72" s="34"/>
      <c r="T72" s="34"/>
      <c r="U72" s="34"/>
      <c r="V72" s="34"/>
      <c r="W72" s="34"/>
      <c r="X72" s="34"/>
      <c r="Y72" s="34"/>
      <c r="Z72" s="34"/>
      <c r="AA72" s="34"/>
      <c r="AB72" s="34"/>
      <c r="AC72" s="34"/>
      <c r="AD72" s="34"/>
      <c r="AE72" s="34"/>
      <c r="AF72" s="34"/>
      <c r="AG72" s="34"/>
      <c r="AH72" s="34"/>
      <c r="AI72" s="34"/>
    </row>
    <row r="73" ht="12.75" customHeight="1" spans="1:35">
      <c r="A73" s="27" t="s">
        <v>296</v>
      </c>
      <c r="B73" s="28" t="s">
        <v>340</v>
      </c>
      <c r="C73" s="29">
        <v>41250</v>
      </c>
      <c r="D73" s="27" t="str">
        <f t="shared" si="1"/>
        <v>December</v>
      </c>
      <c r="E73" s="27" t="s">
        <v>304</v>
      </c>
      <c r="F73" s="27">
        <v>2</v>
      </c>
      <c r="G73" s="27">
        <v>1</v>
      </c>
      <c r="H73" s="30">
        <v>56.9</v>
      </c>
      <c r="I73" s="30">
        <v>0</v>
      </c>
      <c r="J73" s="33"/>
      <c r="K73" s="27">
        <v>12001</v>
      </c>
      <c r="L73" s="27">
        <v>53015</v>
      </c>
      <c r="M73" s="27">
        <v>10020</v>
      </c>
      <c r="N73" s="29">
        <v>41312</v>
      </c>
      <c r="O73" s="34"/>
      <c r="P73" s="34"/>
      <c r="Q73" s="34"/>
      <c r="R73" s="34"/>
      <c r="S73" s="34"/>
      <c r="T73" s="34"/>
      <c r="U73" s="34"/>
      <c r="V73" s="34"/>
      <c r="W73" s="34"/>
      <c r="X73" s="34"/>
      <c r="Y73" s="34"/>
      <c r="Z73" s="34"/>
      <c r="AA73" s="34"/>
      <c r="AB73" s="34"/>
      <c r="AC73" s="34"/>
      <c r="AD73" s="34"/>
      <c r="AE73" s="34"/>
      <c r="AF73" s="34"/>
      <c r="AG73" s="34"/>
      <c r="AH73" s="34"/>
      <c r="AI73" s="34"/>
    </row>
    <row r="74" ht="12.75" customHeight="1" spans="1:35">
      <c r="A74" s="27" t="s">
        <v>296</v>
      </c>
      <c r="B74" s="28" t="s">
        <v>341</v>
      </c>
      <c r="C74" s="29">
        <v>41250</v>
      </c>
      <c r="D74" s="27" t="str">
        <f t="shared" si="1"/>
        <v>December</v>
      </c>
      <c r="E74" s="27" t="s">
        <v>342</v>
      </c>
      <c r="F74" s="27">
        <v>1</v>
      </c>
      <c r="G74" s="27">
        <v>1</v>
      </c>
      <c r="H74" s="30">
        <v>98.15</v>
      </c>
      <c r="I74" s="30">
        <v>98.15</v>
      </c>
      <c r="J74" s="33">
        <v>560808</v>
      </c>
      <c r="K74" s="27">
        <v>12001</v>
      </c>
      <c r="L74" s="27">
        <v>53402</v>
      </c>
      <c r="M74" s="27">
        <v>10020</v>
      </c>
      <c r="N74" s="29">
        <v>41311</v>
      </c>
      <c r="O74" s="29">
        <v>41327</v>
      </c>
      <c r="P74" s="34"/>
      <c r="Q74" s="34"/>
      <c r="R74" s="34"/>
      <c r="S74" s="34"/>
      <c r="T74" s="34"/>
      <c r="U74" s="34"/>
      <c r="V74" s="34"/>
      <c r="W74" s="34"/>
      <c r="X74" s="34"/>
      <c r="Y74" s="34"/>
      <c r="Z74" s="34"/>
      <c r="AA74" s="34"/>
      <c r="AB74" s="34"/>
      <c r="AC74" s="34"/>
      <c r="AD74" s="34"/>
      <c r="AE74" s="34"/>
      <c r="AF74" s="34"/>
      <c r="AG74" s="34"/>
      <c r="AH74" s="34"/>
      <c r="AI74" s="34"/>
    </row>
    <row r="75" ht="12.75" customHeight="1" spans="1:35">
      <c r="A75" s="27" t="s">
        <v>296</v>
      </c>
      <c r="B75" s="28" t="s">
        <v>343</v>
      </c>
      <c r="C75" s="29">
        <v>41250</v>
      </c>
      <c r="D75" s="27" t="str">
        <f t="shared" si="1"/>
        <v>December</v>
      </c>
      <c r="E75" s="27" t="s">
        <v>344</v>
      </c>
      <c r="F75" s="27">
        <v>1</v>
      </c>
      <c r="G75" s="27">
        <v>1</v>
      </c>
      <c r="H75" s="30">
        <v>116</v>
      </c>
      <c r="I75" s="30">
        <v>116</v>
      </c>
      <c r="J75" s="33">
        <v>559819</v>
      </c>
      <c r="K75" s="27">
        <v>12001</v>
      </c>
      <c r="L75" s="27">
        <v>53015</v>
      </c>
      <c r="M75" s="27">
        <v>10020</v>
      </c>
      <c r="N75" s="29">
        <v>41312</v>
      </c>
      <c r="O75" s="29">
        <v>41324</v>
      </c>
      <c r="P75" s="34"/>
      <c r="Q75" s="34"/>
      <c r="R75" s="34"/>
      <c r="S75" s="34"/>
      <c r="T75" s="34"/>
      <c r="U75" s="34"/>
      <c r="V75" s="34"/>
      <c r="W75" s="34"/>
      <c r="X75" s="34"/>
      <c r="Y75" s="34"/>
      <c r="Z75" s="34"/>
      <c r="AA75" s="34"/>
      <c r="AB75" s="34"/>
      <c r="AC75" s="34"/>
      <c r="AD75" s="34"/>
      <c r="AE75" s="34"/>
      <c r="AF75" s="34"/>
      <c r="AG75" s="34"/>
      <c r="AH75" s="34"/>
      <c r="AI75" s="34"/>
    </row>
    <row r="76" ht="12.75" customHeight="1" spans="1:35">
      <c r="A76" s="27" t="s">
        <v>296</v>
      </c>
      <c r="B76" s="28" t="s">
        <v>345</v>
      </c>
      <c r="C76" s="29">
        <v>41250</v>
      </c>
      <c r="D76" s="27" t="str">
        <f t="shared" si="1"/>
        <v>December</v>
      </c>
      <c r="E76" s="27" t="s">
        <v>346</v>
      </c>
      <c r="F76" s="27">
        <v>1</v>
      </c>
      <c r="G76" s="27">
        <v>1</v>
      </c>
      <c r="H76" s="30">
        <v>54.33</v>
      </c>
      <c r="I76" s="30">
        <v>54.33</v>
      </c>
      <c r="J76" s="33">
        <v>560112</v>
      </c>
      <c r="K76" s="27">
        <v>12001</v>
      </c>
      <c r="L76" s="27">
        <v>53406</v>
      </c>
      <c r="M76" s="27">
        <v>10020</v>
      </c>
      <c r="N76" s="29">
        <v>41310</v>
      </c>
      <c r="O76" s="29">
        <v>41325</v>
      </c>
      <c r="P76" s="34"/>
      <c r="Q76" s="34"/>
      <c r="R76" s="34"/>
      <c r="S76" s="34"/>
      <c r="T76" s="34"/>
      <c r="U76" s="34"/>
      <c r="V76" s="34"/>
      <c r="W76" s="34"/>
      <c r="X76" s="34"/>
      <c r="Y76" s="34"/>
      <c r="Z76" s="34"/>
      <c r="AA76" s="34"/>
      <c r="AB76" s="34"/>
      <c r="AC76" s="34"/>
      <c r="AD76" s="34"/>
      <c r="AE76" s="34"/>
      <c r="AF76" s="34"/>
      <c r="AG76" s="34"/>
      <c r="AH76" s="34"/>
      <c r="AI76" s="34"/>
    </row>
    <row r="77" ht="12.75" customHeight="1" spans="1:35">
      <c r="A77" s="27" t="s">
        <v>296</v>
      </c>
      <c r="B77" s="28" t="s">
        <v>347</v>
      </c>
      <c r="C77" s="29">
        <v>41250</v>
      </c>
      <c r="D77" s="27" t="str">
        <f t="shared" si="1"/>
        <v>December</v>
      </c>
      <c r="E77" s="27" t="s">
        <v>348</v>
      </c>
      <c r="F77" s="27">
        <v>2</v>
      </c>
      <c r="G77" s="27">
        <v>1</v>
      </c>
      <c r="H77" s="30">
        <v>675</v>
      </c>
      <c r="I77" s="30">
        <v>0</v>
      </c>
      <c r="J77" s="33"/>
      <c r="K77" s="27">
        <v>12001</v>
      </c>
      <c r="L77" s="27">
        <v>53401</v>
      </c>
      <c r="M77" s="27">
        <v>10020</v>
      </c>
      <c r="N77" s="29">
        <v>41312</v>
      </c>
      <c r="O77" s="34"/>
      <c r="P77" s="34"/>
      <c r="Q77" s="34"/>
      <c r="R77" s="34"/>
      <c r="S77" s="34"/>
      <c r="T77" s="34"/>
      <c r="U77" s="34"/>
      <c r="V77" s="34"/>
      <c r="W77" s="34"/>
      <c r="X77" s="34"/>
      <c r="Y77" s="34"/>
      <c r="Z77" s="34"/>
      <c r="AA77" s="34"/>
      <c r="AB77" s="34"/>
      <c r="AC77" s="34"/>
      <c r="AD77" s="34"/>
      <c r="AE77" s="34"/>
      <c r="AF77" s="34"/>
      <c r="AG77" s="34"/>
      <c r="AH77" s="34"/>
      <c r="AI77" s="34"/>
    </row>
    <row r="78" ht="12.75" customHeight="1" spans="1:35">
      <c r="A78" s="27" t="s">
        <v>296</v>
      </c>
      <c r="B78" s="28" t="s">
        <v>347</v>
      </c>
      <c r="C78" s="29">
        <v>41250</v>
      </c>
      <c r="D78" s="27" t="str">
        <f t="shared" si="1"/>
        <v>December</v>
      </c>
      <c r="E78" s="27" t="s">
        <v>348</v>
      </c>
      <c r="F78" s="27">
        <v>3</v>
      </c>
      <c r="G78" s="27">
        <v>1</v>
      </c>
      <c r="H78" s="30">
        <v>500</v>
      </c>
      <c r="I78" s="30">
        <v>0</v>
      </c>
      <c r="J78" s="33"/>
      <c r="K78" s="27">
        <v>12001</v>
      </c>
      <c r="L78" s="27">
        <v>53401</v>
      </c>
      <c r="M78" s="27">
        <v>10020</v>
      </c>
      <c r="N78" s="29">
        <v>41312</v>
      </c>
      <c r="O78" s="34"/>
      <c r="P78" s="34"/>
      <c r="Q78" s="34"/>
      <c r="R78" s="34"/>
      <c r="S78" s="34"/>
      <c r="T78" s="34"/>
      <c r="U78" s="34"/>
      <c r="V78" s="34"/>
      <c r="W78" s="34"/>
      <c r="X78" s="34"/>
      <c r="Y78" s="34"/>
      <c r="Z78" s="34"/>
      <c r="AA78" s="34"/>
      <c r="AB78" s="34"/>
      <c r="AC78" s="34"/>
      <c r="AD78" s="34"/>
      <c r="AE78" s="34"/>
      <c r="AF78" s="34"/>
      <c r="AG78" s="34"/>
      <c r="AH78" s="34"/>
      <c r="AI78" s="34"/>
    </row>
    <row r="79" ht="12.75" customHeight="1" spans="1:35">
      <c r="A79" s="27" t="s">
        <v>296</v>
      </c>
      <c r="B79" s="28" t="s">
        <v>349</v>
      </c>
      <c r="C79" s="29">
        <v>41264</v>
      </c>
      <c r="D79" s="27" t="str">
        <f t="shared" si="1"/>
        <v>December</v>
      </c>
      <c r="E79" s="27" t="s">
        <v>350</v>
      </c>
      <c r="F79" s="27">
        <v>1</v>
      </c>
      <c r="G79" s="27">
        <v>1</v>
      </c>
      <c r="H79" s="30">
        <v>36</v>
      </c>
      <c r="I79" s="30">
        <v>36</v>
      </c>
      <c r="J79" s="33">
        <v>560172</v>
      </c>
      <c r="K79" s="27">
        <v>12001</v>
      </c>
      <c r="L79" s="27">
        <v>54060</v>
      </c>
      <c r="M79" s="27">
        <v>10020</v>
      </c>
      <c r="N79" s="29">
        <v>41310</v>
      </c>
      <c r="O79" s="29">
        <v>41325</v>
      </c>
      <c r="P79" s="34"/>
      <c r="Q79" s="34"/>
      <c r="R79" s="34"/>
      <c r="S79" s="34"/>
      <c r="T79" s="34"/>
      <c r="U79" s="34"/>
      <c r="V79" s="34"/>
      <c r="W79" s="34"/>
      <c r="X79" s="34"/>
      <c r="Y79" s="34"/>
      <c r="Z79" s="34"/>
      <c r="AA79" s="34"/>
      <c r="AB79" s="34"/>
      <c r="AC79" s="34"/>
      <c r="AD79" s="34"/>
      <c r="AE79" s="34"/>
      <c r="AF79" s="34"/>
      <c r="AG79" s="34"/>
      <c r="AH79" s="34"/>
      <c r="AI79" s="34"/>
    </row>
    <row r="80" ht="12.75" customHeight="1" spans="1:35">
      <c r="A80" s="27" t="s">
        <v>296</v>
      </c>
      <c r="B80" s="28" t="s">
        <v>351</v>
      </c>
      <c r="C80" s="29">
        <v>41233</v>
      </c>
      <c r="D80" s="27" t="str">
        <f t="shared" si="1"/>
        <v>November</v>
      </c>
      <c r="E80" s="27" t="s">
        <v>352</v>
      </c>
      <c r="F80" s="27">
        <v>1</v>
      </c>
      <c r="G80" s="27">
        <v>1</v>
      </c>
      <c r="H80" s="30">
        <v>9981.33</v>
      </c>
      <c r="I80" s="30">
        <v>9981.33</v>
      </c>
      <c r="J80" s="33">
        <v>560951</v>
      </c>
      <c r="K80" s="27">
        <v>12001</v>
      </c>
      <c r="L80" s="27">
        <v>53015</v>
      </c>
      <c r="M80" s="27">
        <v>10020</v>
      </c>
      <c r="N80" s="29">
        <v>41310</v>
      </c>
      <c r="O80" s="29">
        <v>41327</v>
      </c>
      <c r="P80" s="34"/>
      <c r="Q80" s="34"/>
      <c r="R80" s="34"/>
      <c r="S80" s="34"/>
      <c r="T80" s="34"/>
      <c r="U80" s="34"/>
      <c r="V80" s="34"/>
      <c r="W80" s="34"/>
      <c r="X80" s="34"/>
      <c r="Y80" s="34"/>
      <c r="Z80" s="34"/>
      <c r="AA80" s="34"/>
      <c r="AB80" s="34"/>
      <c r="AC80" s="34"/>
      <c r="AD80" s="34"/>
      <c r="AE80" s="34"/>
      <c r="AF80" s="34"/>
      <c r="AG80" s="34"/>
      <c r="AH80" s="34"/>
      <c r="AI80" s="34"/>
    </row>
    <row r="81" ht="12.75" customHeight="1" spans="1:35">
      <c r="A81" s="27" t="s">
        <v>296</v>
      </c>
      <c r="B81" s="28" t="s">
        <v>353</v>
      </c>
      <c r="C81" s="29">
        <v>41233</v>
      </c>
      <c r="D81" s="27" t="str">
        <f t="shared" si="1"/>
        <v>November</v>
      </c>
      <c r="E81" s="27" t="s">
        <v>354</v>
      </c>
      <c r="F81" s="27">
        <v>2</v>
      </c>
      <c r="G81" s="27">
        <v>1</v>
      </c>
      <c r="H81" s="30">
        <v>471.25</v>
      </c>
      <c r="I81" s="30">
        <v>471.25</v>
      </c>
      <c r="J81" s="33">
        <v>560955</v>
      </c>
      <c r="K81" s="27">
        <v>12001</v>
      </c>
      <c r="L81" s="27">
        <v>53015</v>
      </c>
      <c r="M81" s="27">
        <v>10020</v>
      </c>
      <c r="N81" s="29">
        <v>41311</v>
      </c>
      <c r="O81" s="29">
        <v>41327</v>
      </c>
      <c r="P81" s="34"/>
      <c r="Q81" s="34"/>
      <c r="R81" s="34"/>
      <c r="S81" s="34"/>
      <c r="T81" s="34"/>
      <c r="U81" s="34"/>
      <c r="V81" s="34"/>
      <c r="W81" s="34"/>
      <c r="X81" s="34"/>
      <c r="Y81" s="34"/>
      <c r="Z81" s="34"/>
      <c r="AA81" s="34"/>
      <c r="AB81" s="34"/>
      <c r="AC81" s="34"/>
      <c r="AD81" s="34"/>
      <c r="AE81" s="34"/>
      <c r="AF81" s="34"/>
      <c r="AG81" s="34"/>
      <c r="AH81" s="34"/>
      <c r="AI81" s="34"/>
    </row>
    <row r="82" ht="12.75" customHeight="1" spans="1:35">
      <c r="A82" s="27" t="s">
        <v>296</v>
      </c>
      <c r="B82" s="28" t="s">
        <v>353</v>
      </c>
      <c r="C82" s="29">
        <v>41233</v>
      </c>
      <c r="D82" s="27" t="str">
        <f t="shared" si="1"/>
        <v>November</v>
      </c>
      <c r="E82" s="27" t="s">
        <v>354</v>
      </c>
      <c r="F82" s="27">
        <v>1</v>
      </c>
      <c r="G82" s="27">
        <v>1</v>
      </c>
      <c r="H82" s="30">
        <v>131.9</v>
      </c>
      <c r="I82" s="30">
        <v>131.9</v>
      </c>
      <c r="J82" s="33">
        <v>560955</v>
      </c>
      <c r="K82" s="27">
        <v>12001</v>
      </c>
      <c r="L82" s="27">
        <v>53012</v>
      </c>
      <c r="M82" s="27">
        <v>10020</v>
      </c>
      <c r="N82" s="29">
        <v>41311</v>
      </c>
      <c r="O82" s="29">
        <v>41327</v>
      </c>
      <c r="P82" s="34"/>
      <c r="Q82" s="34"/>
      <c r="R82" s="34"/>
      <c r="S82" s="34"/>
      <c r="T82" s="34"/>
      <c r="U82" s="34"/>
      <c r="V82" s="34"/>
      <c r="W82" s="34"/>
      <c r="X82" s="34"/>
      <c r="Y82" s="34"/>
      <c r="Z82" s="34"/>
      <c r="AA82" s="34"/>
      <c r="AB82" s="34"/>
      <c r="AC82" s="34"/>
      <c r="AD82" s="34"/>
      <c r="AE82" s="34"/>
      <c r="AF82" s="34"/>
      <c r="AG82" s="34"/>
      <c r="AH82" s="34"/>
      <c r="AI82" s="34"/>
    </row>
    <row r="83" ht="12.75" customHeight="1" spans="1:35">
      <c r="A83" s="27" t="s">
        <v>296</v>
      </c>
      <c r="B83" s="28" t="s">
        <v>353</v>
      </c>
      <c r="C83" s="29">
        <v>41233</v>
      </c>
      <c r="D83" s="27" t="str">
        <f t="shared" si="1"/>
        <v>November</v>
      </c>
      <c r="E83" s="27" t="s">
        <v>354</v>
      </c>
      <c r="F83" s="27">
        <v>3</v>
      </c>
      <c r="G83" s="27">
        <v>1</v>
      </c>
      <c r="H83" s="30">
        <v>1130.34</v>
      </c>
      <c r="I83" s="30">
        <v>1130.34</v>
      </c>
      <c r="J83" s="33">
        <v>560955</v>
      </c>
      <c r="K83" s="27">
        <v>12001</v>
      </c>
      <c r="L83" s="27">
        <v>53015</v>
      </c>
      <c r="M83" s="27">
        <v>10020</v>
      </c>
      <c r="N83" s="29">
        <v>41311</v>
      </c>
      <c r="O83" s="29">
        <v>41327</v>
      </c>
      <c r="P83" s="34"/>
      <c r="Q83" s="34"/>
      <c r="R83" s="34"/>
      <c r="S83" s="34"/>
      <c r="T83" s="34"/>
      <c r="U83" s="34"/>
      <c r="V83" s="34"/>
      <c r="W83" s="34"/>
      <c r="X83" s="34"/>
      <c r="Y83" s="34"/>
      <c r="Z83" s="34"/>
      <c r="AA83" s="34"/>
      <c r="AB83" s="34"/>
      <c r="AC83" s="34"/>
      <c r="AD83" s="34"/>
      <c r="AE83" s="34"/>
      <c r="AF83" s="34"/>
      <c r="AG83" s="34"/>
      <c r="AH83" s="34"/>
      <c r="AI83" s="34"/>
    </row>
    <row r="84" ht="12.75" customHeight="1" spans="1:35">
      <c r="A84" s="27" t="s">
        <v>296</v>
      </c>
      <c r="B84" s="28" t="s">
        <v>355</v>
      </c>
      <c r="C84" s="29">
        <v>41233</v>
      </c>
      <c r="D84" s="27" t="str">
        <f t="shared" si="1"/>
        <v>November</v>
      </c>
      <c r="E84" s="27" t="s">
        <v>356</v>
      </c>
      <c r="F84" s="27">
        <v>1</v>
      </c>
      <c r="G84" s="27">
        <v>1</v>
      </c>
      <c r="H84" s="30">
        <v>39150</v>
      </c>
      <c r="I84" s="30">
        <v>39150</v>
      </c>
      <c r="J84" s="33">
        <v>558725</v>
      </c>
      <c r="K84" s="27">
        <v>12001</v>
      </c>
      <c r="L84" s="27">
        <v>53401</v>
      </c>
      <c r="M84" s="27">
        <v>10020</v>
      </c>
      <c r="N84" s="29">
        <v>41316</v>
      </c>
      <c r="O84" s="29">
        <v>41319</v>
      </c>
      <c r="P84" s="34"/>
      <c r="Q84" s="34"/>
      <c r="R84" s="34"/>
      <c r="S84" s="34"/>
      <c r="T84" s="34"/>
      <c r="U84" s="34"/>
      <c r="V84" s="34"/>
      <c r="W84" s="34"/>
      <c r="X84" s="34"/>
      <c r="Y84" s="34"/>
      <c r="Z84" s="34"/>
      <c r="AA84" s="34"/>
      <c r="AB84" s="34"/>
      <c r="AC84" s="34"/>
      <c r="AD84" s="34"/>
      <c r="AE84" s="34"/>
      <c r="AF84" s="34"/>
      <c r="AG84" s="34"/>
      <c r="AH84" s="34"/>
      <c r="AI84" s="34"/>
    </row>
    <row r="85" ht="12.75" customHeight="1" spans="1:35">
      <c r="A85" s="27" t="s">
        <v>296</v>
      </c>
      <c r="B85" s="28" t="s">
        <v>357</v>
      </c>
      <c r="C85" s="29">
        <v>41233</v>
      </c>
      <c r="D85" s="27" t="str">
        <f t="shared" si="1"/>
        <v>November</v>
      </c>
      <c r="E85" s="27" t="s">
        <v>335</v>
      </c>
      <c r="F85" s="27">
        <v>2</v>
      </c>
      <c r="G85" s="27">
        <v>1</v>
      </c>
      <c r="H85" s="30">
        <v>59.16</v>
      </c>
      <c r="I85" s="30">
        <v>59.16</v>
      </c>
      <c r="J85" s="33">
        <v>559750</v>
      </c>
      <c r="K85" s="27">
        <v>12001</v>
      </c>
      <c r="L85" s="27">
        <v>53402</v>
      </c>
      <c r="M85" s="27">
        <v>10020</v>
      </c>
      <c r="N85" s="29">
        <v>41316</v>
      </c>
      <c r="O85" s="29">
        <v>41324</v>
      </c>
      <c r="P85" s="34"/>
      <c r="Q85" s="34"/>
      <c r="R85" s="34"/>
      <c r="S85" s="34"/>
      <c r="T85" s="34"/>
      <c r="U85" s="34"/>
      <c r="V85" s="34"/>
      <c r="W85" s="34"/>
      <c r="X85" s="34"/>
      <c r="Y85" s="34"/>
      <c r="Z85" s="34"/>
      <c r="AA85" s="34"/>
      <c r="AB85" s="34"/>
      <c r="AC85" s="34"/>
      <c r="AD85" s="34"/>
      <c r="AE85" s="34"/>
      <c r="AF85" s="34"/>
      <c r="AG85" s="34"/>
      <c r="AH85" s="34"/>
      <c r="AI85" s="34"/>
    </row>
    <row r="86" ht="12.75" customHeight="1" spans="1:35">
      <c r="A86" s="27" t="s">
        <v>296</v>
      </c>
      <c r="B86" s="28" t="s">
        <v>357</v>
      </c>
      <c r="C86" s="29">
        <v>41233</v>
      </c>
      <c r="D86" s="27" t="str">
        <f t="shared" si="1"/>
        <v>November</v>
      </c>
      <c r="E86" s="27" t="s">
        <v>335</v>
      </c>
      <c r="F86" s="27">
        <v>1</v>
      </c>
      <c r="G86" s="27">
        <v>1</v>
      </c>
      <c r="H86" s="30">
        <v>40.32</v>
      </c>
      <c r="I86" s="30">
        <v>40.32</v>
      </c>
      <c r="J86" s="33">
        <v>559750</v>
      </c>
      <c r="K86" s="27">
        <v>12001</v>
      </c>
      <c r="L86" s="27">
        <v>53402</v>
      </c>
      <c r="M86" s="27">
        <v>10020</v>
      </c>
      <c r="N86" s="29">
        <v>41316</v>
      </c>
      <c r="O86" s="29">
        <v>41324</v>
      </c>
      <c r="P86" s="34"/>
      <c r="Q86" s="34"/>
      <c r="R86" s="34"/>
      <c r="S86" s="34"/>
      <c r="T86" s="34"/>
      <c r="U86" s="34"/>
      <c r="V86" s="34"/>
      <c r="W86" s="34"/>
      <c r="X86" s="34"/>
      <c r="Y86" s="34"/>
      <c r="Z86" s="34"/>
      <c r="AA86" s="34"/>
      <c r="AB86" s="34"/>
      <c r="AC86" s="34"/>
      <c r="AD86" s="34"/>
      <c r="AE86" s="34"/>
      <c r="AF86" s="34"/>
      <c r="AG86" s="34"/>
      <c r="AH86" s="34"/>
      <c r="AI86" s="34"/>
    </row>
    <row r="87" ht="12.75" customHeight="1" spans="1:35">
      <c r="A87" s="27" t="s">
        <v>296</v>
      </c>
      <c r="B87" s="28" t="s">
        <v>358</v>
      </c>
      <c r="C87" s="29">
        <v>41233</v>
      </c>
      <c r="D87" s="27" t="str">
        <f t="shared" si="1"/>
        <v>November</v>
      </c>
      <c r="E87" s="27" t="s">
        <v>335</v>
      </c>
      <c r="F87" s="27">
        <v>1</v>
      </c>
      <c r="G87" s="27">
        <v>1</v>
      </c>
      <c r="H87" s="30">
        <v>183.04</v>
      </c>
      <c r="I87" s="30">
        <v>183.04</v>
      </c>
      <c r="J87" s="33">
        <v>559751</v>
      </c>
      <c r="K87" s="27">
        <v>12001</v>
      </c>
      <c r="L87" s="27">
        <v>53402</v>
      </c>
      <c r="M87" s="27">
        <v>10020</v>
      </c>
      <c r="N87" s="29">
        <v>41318</v>
      </c>
      <c r="O87" s="29">
        <v>41324</v>
      </c>
      <c r="P87" s="34"/>
      <c r="Q87" s="34"/>
      <c r="R87" s="34"/>
      <c r="S87" s="34"/>
      <c r="T87" s="34"/>
      <c r="U87" s="34"/>
      <c r="V87" s="34"/>
      <c r="W87" s="34"/>
      <c r="X87" s="34"/>
      <c r="Y87" s="34"/>
      <c r="Z87" s="34"/>
      <c r="AA87" s="34"/>
      <c r="AB87" s="34"/>
      <c r="AC87" s="34"/>
      <c r="AD87" s="34"/>
      <c r="AE87" s="34"/>
      <c r="AF87" s="34"/>
      <c r="AG87" s="34"/>
      <c r="AH87" s="34"/>
      <c r="AI87" s="34"/>
    </row>
    <row r="88" ht="12.75" customHeight="1" spans="1:35">
      <c r="A88" s="27" t="s">
        <v>296</v>
      </c>
      <c r="B88" s="28" t="s">
        <v>358</v>
      </c>
      <c r="C88" s="29">
        <v>41233</v>
      </c>
      <c r="D88" s="27" t="str">
        <f t="shared" si="1"/>
        <v>November</v>
      </c>
      <c r="E88" s="27" t="s">
        <v>335</v>
      </c>
      <c r="F88" s="27">
        <v>2</v>
      </c>
      <c r="G88" s="27">
        <v>1</v>
      </c>
      <c r="H88" s="30">
        <v>304.72</v>
      </c>
      <c r="I88" s="30">
        <v>304.72</v>
      </c>
      <c r="J88" s="33">
        <v>559751</v>
      </c>
      <c r="K88" s="27">
        <v>12001</v>
      </c>
      <c r="L88" s="27">
        <v>53402</v>
      </c>
      <c r="M88" s="27">
        <v>10020</v>
      </c>
      <c r="N88" s="29">
        <v>41318</v>
      </c>
      <c r="O88" s="29">
        <v>41324</v>
      </c>
      <c r="P88" s="34"/>
      <c r="Q88" s="34"/>
      <c r="R88" s="34"/>
      <c r="S88" s="34"/>
      <c r="T88" s="34"/>
      <c r="U88" s="34"/>
      <c r="V88" s="34"/>
      <c r="W88" s="34"/>
      <c r="X88" s="34"/>
      <c r="Y88" s="34"/>
      <c r="Z88" s="34"/>
      <c r="AA88" s="34"/>
      <c r="AB88" s="34"/>
      <c r="AC88" s="34"/>
      <c r="AD88" s="34"/>
      <c r="AE88" s="34"/>
      <c r="AF88" s="34"/>
      <c r="AG88" s="34"/>
      <c r="AH88" s="34"/>
      <c r="AI88" s="34"/>
    </row>
    <row r="89" ht="12.75" customHeight="1" spans="1:35">
      <c r="A89" s="27" t="s">
        <v>296</v>
      </c>
      <c r="B89" s="28" t="s">
        <v>358</v>
      </c>
      <c r="C89" s="29">
        <v>41233</v>
      </c>
      <c r="D89" s="27" t="str">
        <f t="shared" si="1"/>
        <v>November</v>
      </c>
      <c r="E89" s="27" t="s">
        <v>335</v>
      </c>
      <c r="F89" s="27">
        <v>3</v>
      </c>
      <c r="G89" s="27">
        <v>1</v>
      </c>
      <c r="H89" s="30">
        <v>27.48</v>
      </c>
      <c r="I89" s="30">
        <v>27.48</v>
      </c>
      <c r="J89" s="33">
        <v>559751</v>
      </c>
      <c r="K89" s="27">
        <v>12001</v>
      </c>
      <c r="L89" s="27">
        <v>53402</v>
      </c>
      <c r="M89" s="27">
        <v>10020</v>
      </c>
      <c r="N89" s="29">
        <v>41318</v>
      </c>
      <c r="O89" s="29">
        <v>41324</v>
      </c>
      <c r="P89" s="34"/>
      <c r="Q89" s="34"/>
      <c r="R89" s="34"/>
      <c r="S89" s="34"/>
      <c r="T89" s="34"/>
      <c r="U89" s="34"/>
      <c r="V89" s="34"/>
      <c r="W89" s="34"/>
      <c r="X89" s="34"/>
      <c r="Y89" s="34"/>
      <c r="Z89" s="34"/>
      <c r="AA89" s="34"/>
      <c r="AB89" s="34"/>
      <c r="AC89" s="34"/>
      <c r="AD89" s="34"/>
      <c r="AE89" s="34"/>
      <c r="AF89" s="34"/>
      <c r="AG89" s="34"/>
      <c r="AH89" s="34"/>
      <c r="AI89" s="34"/>
    </row>
    <row r="90" ht="12.75" customHeight="1" spans="1:35">
      <c r="A90" s="27" t="s">
        <v>296</v>
      </c>
      <c r="B90" s="28" t="s">
        <v>359</v>
      </c>
      <c r="C90" s="29">
        <v>41233</v>
      </c>
      <c r="D90" s="27" t="str">
        <f t="shared" si="1"/>
        <v>November</v>
      </c>
      <c r="E90" s="27" t="s">
        <v>360</v>
      </c>
      <c r="F90" s="27">
        <v>1</v>
      </c>
      <c r="G90" s="27">
        <v>1</v>
      </c>
      <c r="H90" s="30">
        <v>321.2</v>
      </c>
      <c r="I90" s="30">
        <v>321.2</v>
      </c>
      <c r="J90" s="33">
        <v>560735</v>
      </c>
      <c r="K90" s="27">
        <v>12001</v>
      </c>
      <c r="L90" s="27">
        <v>53402</v>
      </c>
      <c r="M90" s="27">
        <v>10020</v>
      </c>
      <c r="N90" s="29">
        <v>41318</v>
      </c>
      <c r="O90" s="29">
        <v>41326</v>
      </c>
      <c r="P90" s="34"/>
      <c r="Q90" s="34"/>
      <c r="R90" s="34"/>
      <c r="S90" s="34"/>
      <c r="T90" s="34"/>
      <c r="U90" s="34"/>
      <c r="V90" s="34"/>
      <c r="W90" s="34"/>
      <c r="X90" s="34"/>
      <c r="Y90" s="34"/>
      <c r="Z90" s="34"/>
      <c r="AA90" s="34"/>
      <c r="AB90" s="34"/>
      <c r="AC90" s="34"/>
      <c r="AD90" s="34"/>
      <c r="AE90" s="34"/>
      <c r="AF90" s="34"/>
      <c r="AG90" s="34"/>
      <c r="AH90" s="34"/>
      <c r="AI90" s="34"/>
    </row>
    <row r="91" ht="12.75" customHeight="1" spans="1:35">
      <c r="A91" s="27" t="s">
        <v>296</v>
      </c>
      <c r="B91" s="28" t="s">
        <v>361</v>
      </c>
      <c r="C91" s="29">
        <v>41233</v>
      </c>
      <c r="D91" s="27" t="str">
        <f t="shared" si="1"/>
        <v>November</v>
      </c>
      <c r="E91" s="27" t="s">
        <v>311</v>
      </c>
      <c r="F91" s="27">
        <v>1</v>
      </c>
      <c r="G91" s="27">
        <v>1</v>
      </c>
      <c r="H91" s="30">
        <v>2856</v>
      </c>
      <c r="I91" s="30">
        <v>2856</v>
      </c>
      <c r="J91" s="33">
        <v>559789</v>
      </c>
      <c r="K91" s="27">
        <v>12001</v>
      </c>
      <c r="L91" s="27">
        <v>53015</v>
      </c>
      <c r="M91" s="27">
        <v>10020</v>
      </c>
      <c r="N91" s="29">
        <v>41312</v>
      </c>
      <c r="O91" s="29">
        <v>41324</v>
      </c>
      <c r="P91" s="34"/>
      <c r="Q91" s="34"/>
      <c r="R91" s="34"/>
      <c r="S91" s="34"/>
      <c r="T91" s="34"/>
      <c r="U91" s="34"/>
      <c r="V91" s="34"/>
      <c r="W91" s="34"/>
      <c r="X91" s="34"/>
      <c r="Y91" s="34"/>
      <c r="Z91" s="34"/>
      <c r="AA91" s="34"/>
      <c r="AB91" s="34"/>
      <c r="AC91" s="34"/>
      <c r="AD91" s="34"/>
      <c r="AE91" s="34"/>
      <c r="AF91" s="34"/>
      <c r="AG91" s="34"/>
      <c r="AH91" s="34"/>
      <c r="AI91" s="34"/>
    </row>
    <row r="92" ht="12.75" customHeight="1" spans="1:35">
      <c r="A92" s="27" t="s">
        <v>296</v>
      </c>
      <c r="B92" s="28" t="s">
        <v>361</v>
      </c>
      <c r="C92" s="29">
        <v>41233</v>
      </c>
      <c r="D92" s="27" t="str">
        <f t="shared" si="1"/>
        <v>November</v>
      </c>
      <c r="E92" s="27" t="s">
        <v>311</v>
      </c>
      <c r="F92" s="27">
        <v>2</v>
      </c>
      <c r="G92" s="27">
        <v>1</v>
      </c>
      <c r="H92" s="30">
        <v>118</v>
      </c>
      <c r="I92" s="30">
        <v>118</v>
      </c>
      <c r="J92" s="33">
        <v>559789</v>
      </c>
      <c r="K92" s="27">
        <v>12001</v>
      </c>
      <c r="L92" s="27">
        <v>53015</v>
      </c>
      <c r="M92" s="27">
        <v>10020</v>
      </c>
      <c r="N92" s="29">
        <v>41312</v>
      </c>
      <c r="O92" s="29">
        <v>41324</v>
      </c>
      <c r="P92" s="34"/>
      <c r="Q92" s="34"/>
      <c r="R92" s="34"/>
      <c r="S92" s="34"/>
      <c r="T92" s="34"/>
      <c r="U92" s="34"/>
      <c r="V92" s="34"/>
      <c r="W92" s="34"/>
      <c r="X92" s="34"/>
      <c r="Y92" s="34"/>
      <c r="Z92" s="34"/>
      <c r="AA92" s="34"/>
      <c r="AB92" s="34"/>
      <c r="AC92" s="34"/>
      <c r="AD92" s="34"/>
      <c r="AE92" s="34"/>
      <c r="AF92" s="34"/>
      <c r="AG92" s="34"/>
      <c r="AH92" s="34"/>
      <c r="AI92" s="34"/>
    </row>
    <row r="93" ht="12.75" customHeight="1" spans="1:35">
      <c r="A93" s="27" t="s">
        <v>296</v>
      </c>
      <c r="B93" s="28" t="s">
        <v>362</v>
      </c>
      <c r="C93" s="29">
        <v>41233</v>
      </c>
      <c r="D93" s="27" t="str">
        <f t="shared" si="1"/>
        <v>November</v>
      </c>
      <c r="E93" s="27" t="s">
        <v>363</v>
      </c>
      <c r="F93" s="27">
        <v>1</v>
      </c>
      <c r="G93" s="27">
        <v>1</v>
      </c>
      <c r="H93" s="30">
        <v>55.17</v>
      </c>
      <c r="I93" s="30">
        <v>0</v>
      </c>
      <c r="J93" s="33"/>
      <c r="K93" s="27">
        <v>12001</v>
      </c>
      <c r="L93" s="27">
        <v>54100</v>
      </c>
      <c r="M93" s="27">
        <v>10020</v>
      </c>
      <c r="N93" s="29">
        <v>41319</v>
      </c>
      <c r="O93" s="34"/>
      <c r="P93" s="34"/>
      <c r="Q93" s="34"/>
      <c r="R93" s="34"/>
      <c r="S93" s="34"/>
      <c r="T93" s="34"/>
      <c r="U93" s="34"/>
      <c r="V93" s="34"/>
      <c r="W93" s="34"/>
      <c r="X93" s="34"/>
      <c r="Y93" s="34"/>
      <c r="Z93" s="34"/>
      <c r="AA93" s="34"/>
      <c r="AB93" s="34"/>
      <c r="AC93" s="34"/>
      <c r="AD93" s="34"/>
      <c r="AE93" s="34"/>
      <c r="AF93" s="34"/>
      <c r="AG93" s="34"/>
      <c r="AH93" s="34"/>
      <c r="AI93" s="34"/>
    </row>
    <row r="94" ht="12.75" customHeight="1" spans="1:35">
      <c r="A94" s="27" t="s">
        <v>296</v>
      </c>
      <c r="B94" s="28" t="s">
        <v>364</v>
      </c>
      <c r="C94" s="29">
        <v>41233</v>
      </c>
      <c r="D94" s="27" t="str">
        <f t="shared" si="1"/>
        <v>November</v>
      </c>
      <c r="E94" s="27" t="s">
        <v>365</v>
      </c>
      <c r="F94" s="27">
        <v>1</v>
      </c>
      <c r="G94" s="27">
        <v>1</v>
      </c>
      <c r="H94" s="30">
        <v>976.3</v>
      </c>
      <c r="I94" s="30">
        <v>976.3</v>
      </c>
      <c r="J94" s="33">
        <v>559806</v>
      </c>
      <c r="K94" s="27">
        <v>12001</v>
      </c>
      <c r="L94" s="27">
        <v>53015</v>
      </c>
      <c r="M94" s="27">
        <v>10020</v>
      </c>
      <c r="N94" s="29">
        <v>41312</v>
      </c>
      <c r="O94" s="29">
        <v>41324</v>
      </c>
      <c r="P94" s="34"/>
      <c r="Q94" s="34"/>
      <c r="R94" s="34"/>
      <c r="S94" s="34"/>
      <c r="T94" s="34"/>
      <c r="U94" s="34"/>
      <c r="V94" s="34"/>
      <c r="W94" s="34"/>
      <c r="X94" s="34"/>
      <c r="Y94" s="34"/>
      <c r="Z94" s="34"/>
      <c r="AA94" s="34"/>
      <c r="AB94" s="34"/>
      <c r="AC94" s="34"/>
      <c r="AD94" s="34"/>
      <c r="AE94" s="34"/>
      <c r="AF94" s="34"/>
      <c r="AG94" s="34"/>
      <c r="AH94" s="34"/>
      <c r="AI94" s="34"/>
    </row>
    <row r="95" ht="12.75" customHeight="1" spans="1:35">
      <c r="A95" s="27" t="s">
        <v>296</v>
      </c>
      <c r="B95" s="28" t="s">
        <v>366</v>
      </c>
      <c r="C95" s="29">
        <v>41233</v>
      </c>
      <c r="D95" s="27" t="str">
        <f t="shared" si="1"/>
        <v>November</v>
      </c>
      <c r="E95" s="27" t="s">
        <v>367</v>
      </c>
      <c r="F95" s="27">
        <v>2</v>
      </c>
      <c r="G95" s="27">
        <v>1</v>
      </c>
      <c r="H95" s="30">
        <v>68883.36</v>
      </c>
      <c r="I95" s="30">
        <v>68883.36</v>
      </c>
      <c r="J95" s="33">
        <v>558916</v>
      </c>
      <c r="K95" s="27">
        <v>12001</v>
      </c>
      <c r="L95" s="27">
        <v>53401</v>
      </c>
      <c r="M95" s="27">
        <v>10020</v>
      </c>
      <c r="N95" s="29">
        <v>41316</v>
      </c>
      <c r="O95" s="29">
        <v>41319</v>
      </c>
      <c r="P95" s="34"/>
      <c r="Q95" s="34"/>
      <c r="R95" s="34"/>
      <c r="S95" s="34"/>
      <c r="T95" s="34"/>
      <c r="U95" s="34"/>
      <c r="V95" s="34"/>
      <c r="W95" s="34"/>
      <c r="X95" s="34"/>
      <c r="Y95" s="34"/>
      <c r="Z95" s="34"/>
      <c r="AA95" s="34"/>
      <c r="AB95" s="34"/>
      <c r="AC95" s="34"/>
      <c r="AD95" s="34"/>
      <c r="AE95" s="34"/>
      <c r="AF95" s="34"/>
      <c r="AG95" s="34"/>
      <c r="AH95" s="34"/>
      <c r="AI95" s="34"/>
    </row>
    <row r="96" ht="12.75" customHeight="1" spans="1:35">
      <c r="A96" s="27" t="s">
        <v>296</v>
      </c>
      <c r="B96" s="28" t="s">
        <v>366</v>
      </c>
      <c r="C96" s="29">
        <v>41233</v>
      </c>
      <c r="D96" s="27" t="str">
        <f t="shared" si="1"/>
        <v>November</v>
      </c>
      <c r="E96" s="27" t="s">
        <v>367</v>
      </c>
      <c r="F96" s="27">
        <v>1</v>
      </c>
      <c r="G96" s="27">
        <v>1</v>
      </c>
      <c r="H96" s="30">
        <v>136001.6</v>
      </c>
      <c r="I96" s="30">
        <v>19488</v>
      </c>
      <c r="J96" s="33">
        <v>558913</v>
      </c>
      <c r="K96" s="27">
        <v>12001</v>
      </c>
      <c r="L96" s="27">
        <v>53401</v>
      </c>
      <c r="M96" s="27">
        <v>10020</v>
      </c>
      <c r="N96" s="29">
        <v>41316</v>
      </c>
      <c r="O96" s="29">
        <v>41319</v>
      </c>
      <c r="P96" s="34"/>
      <c r="Q96" s="34"/>
      <c r="R96" s="34"/>
      <c r="S96" s="34"/>
      <c r="T96" s="34"/>
      <c r="U96" s="34"/>
      <c r="V96" s="34"/>
      <c r="W96" s="34"/>
      <c r="X96" s="34"/>
      <c r="Y96" s="34"/>
      <c r="Z96" s="34"/>
      <c r="AA96" s="34"/>
      <c r="AB96" s="34"/>
      <c r="AC96" s="34"/>
      <c r="AD96" s="34"/>
      <c r="AE96" s="34"/>
      <c r="AF96" s="34"/>
      <c r="AG96" s="34"/>
      <c r="AH96" s="34"/>
      <c r="AI96" s="34"/>
    </row>
    <row r="97" ht="12.75" customHeight="1" spans="1:35">
      <c r="A97" s="27" t="s">
        <v>296</v>
      </c>
      <c r="B97" s="28" t="s">
        <v>366</v>
      </c>
      <c r="C97" s="29">
        <v>41233</v>
      </c>
      <c r="D97" s="27" t="str">
        <f t="shared" si="1"/>
        <v>November</v>
      </c>
      <c r="E97" s="27" t="s">
        <v>367</v>
      </c>
      <c r="F97" s="27">
        <v>1</v>
      </c>
      <c r="G97" s="27">
        <v>1</v>
      </c>
      <c r="H97" s="30">
        <v>136001.6</v>
      </c>
      <c r="I97" s="30">
        <v>25370.24</v>
      </c>
      <c r="J97" s="33">
        <v>558914</v>
      </c>
      <c r="K97" s="27">
        <v>12001</v>
      </c>
      <c r="L97" s="27">
        <v>53401</v>
      </c>
      <c r="M97" s="27">
        <v>10020</v>
      </c>
      <c r="N97" s="29">
        <v>41316</v>
      </c>
      <c r="O97" s="29">
        <v>41319</v>
      </c>
      <c r="P97" s="34"/>
      <c r="Q97" s="34"/>
      <c r="R97" s="34"/>
      <c r="S97" s="34"/>
      <c r="T97" s="34"/>
      <c r="U97" s="34"/>
      <c r="V97" s="34"/>
      <c r="W97" s="34"/>
      <c r="X97" s="34"/>
      <c r="Y97" s="34"/>
      <c r="Z97" s="34"/>
      <c r="AA97" s="34"/>
      <c r="AB97" s="34"/>
      <c r="AC97" s="34"/>
      <c r="AD97" s="34"/>
      <c r="AE97" s="34"/>
      <c r="AF97" s="34"/>
      <c r="AG97" s="34"/>
      <c r="AH97" s="34"/>
      <c r="AI97" s="34"/>
    </row>
    <row r="98" ht="12.75" customHeight="1" spans="1:35">
      <c r="A98" s="27" t="s">
        <v>296</v>
      </c>
      <c r="B98" s="28" t="s">
        <v>366</v>
      </c>
      <c r="C98" s="29">
        <v>41233</v>
      </c>
      <c r="D98" s="27" t="str">
        <f t="shared" si="1"/>
        <v>November</v>
      </c>
      <c r="E98" s="27" t="s">
        <v>367</v>
      </c>
      <c r="F98" s="27">
        <v>1</v>
      </c>
      <c r="G98" s="27">
        <v>1</v>
      </c>
      <c r="H98" s="30">
        <v>136001.6</v>
      </c>
      <c r="I98" s="30">
        <v>30134.72</v>
      </c>
      <c r="J98" s="33">
        <v>560068</v>
      </c>
      <c r="K98" s="27">
        <v>12001</v>
      </c>
      <c r="L98" s="27">
        <v>53401</v>
      </c>
      <c r="M98" s="27">
        <v>10020</v>
      </c>
      <c r="N98" s="29">
        <v>41316</v>
      </c>
      <c r="O98" s="29">
        <v>41325</v>
      </c>
      <c r="P98" s="34"/>
      <c r="Q98" s="34"/>
      <c r="R98" s="34"/>
      <c r="S98" s="34"/>
      <c r="T98" s="34"/>
      <c r="U98" s="34"/>
      <c r="V98" s="34"/>
      <c r="W98" s="34"/>
      <c r="X98" s="34"/>
      <c r="Y98" s="34"/>
      <c r="Z98" s="34"/>
      <c r="AA98" s="34"/>
      <c r="AB98" s="34"/>
      <c r="AC98" s="34"/>
      <c r="AD98" s="34"/>
      <c r="AE98" s="34"/>
      <c r="AF98" s="34"/>
      <c r="AG98" s="34"/>
      <c r="AH98" s="34"/>
      <c r="AI98" s="34"/>
    </row>
    <row r="99" ht="12.75" customHeight="1" spans="1:35">
      <c r="A99" s="27" t="s">
        <v>296</v>
      </c>
      <c r="B99" s="28" t="s">
        <v>366</v>
      </c>
      <c r="C99" s="29">
        <v>41233</v>
      </c>
      <c r="D99" s="27" t="str">
        <f t="shared" si="1"/>
        <v>November</v>
      </c>
      <c r="E99" s="27" t="s">
        <v>367</v>
      </c>
      <c r="F99" s="27">
        <v>1</v>
      </c>
      <c r="G99" s="27">
        <v>1</v>
      </c>
      <c r="H99" s="30">
        <v>136001.6</v>
      </c>
      <c r="I99" s="30">
        <v>61008.64</v>
      </c>
      <c r="J99" s="33">
        <v>558916</v>
      </c>
      <c r="K99" s="27">
        <v>12001</v>
      </c>
      <c r="L99" s="27">
        <v>53401</v>
      </c>
      <c r="M99" s="27">
        <v>10020</v>
      </c>
      <c r="N99" s="29">
        <v>41316</v>
      </c>
      <c r="O99" s="29">
        <v>41319</v>
      </c>
      <c r="P99" s="34"/>
      <c r="Q99" s="34"/>
      <c r="R99" s="34"/>
      <c r="S99" s="34"/>
      <c r="T99" s="34"/>
      <c r="U99" s="34"/>
      <c r="V99" s="34"/>
      <c r="W99" s="34"/>
      <c r="X99" s="34"/>
      <c r="Y99" s="34"/>
      <c r="Z99" s="34"/>
      <c r="AA99" s="34"/>
      <c r="AB99" s="34"/>
      <c r="AC99" s="34"/>
      <c r="AD99" s="34"/>
      <c r="AE99" s="34"/>
      <c r="AF99" s="34"/>
      <c r="AG99" s="34"/>
      <c r="AH99" s="34"/>
      <c r="AI99" s="34"/>
    </row>
    <row r="100" ht="12.75" customHeight="1" spans="1:35">
      <c r="A100" s="27" t="s">
        <v>296</v>
      </c>
      <c r="B100" s="28" t="s">
        <v>368</v>
      </c>
      <c r="C100" s="29">
        <v>41233</v>
      </c>
      <c r="D100" s="27" t="str">
        <f t="shared" si="1"/>
        <v>November</v>
      </c>
      <c r="E100" s="27" t="s">
        <v>367</v>
      </c>
      <c r="F100" s="27">
        <v>1</v>
      </c>
      <c r="G100" s="27">
        <v>1</v>
      </c>
      <c r="H100" s="30">
        <v>79119.32</v>
      </c>
      <c r="I100" s="30">
        <v>5880</v>
      </c>
      <c r="J100" s="33">
        <v>558905</v>
      </c>
      <c r="K100" s="27">
        <v>12001</v>
      </c>
      <c r="L100" s="27">
        <v>53401</v>
      </c>
      <c r="M100" s="27">
        <v>10020</v>
      </c>
      <c r="N100" s="29">
        <v>41316</v>
      </c>
      <c r="O100" s="29">
        <v>41319</v>
      </c>
      <c r="P100" s="34"/>
      <c r="Q100" s="34"/>
      <c r="R100" s="34"/>
      <c r="S100" s="34"/>
      <c r="T100" s="34"/>
      <c r="U100" s="34"/>
      <c r="V100" s="34"/>
      <c r="W100" s="34"/>
      <c r="X100" s="34"/>
      <c r="Y100" s="34"/>
      <c r="Z100" s="34"/>
      <c r="AA100" s="34"/>
      <c r="AB100" s="34"/>
      <c r="AC100" s="34"/>
      <c r="AD100" s="34"/>
      <c r="AE100" s="34"/>
      <c r="AF100" s="34"/>
      <c r="AG100" s="34"/>
      <c r="AH100" s="34"/>
      <c r="AI100" s="34"/>
    </row>
    <row r="101" ht="12.75" customHeight="1" spans="1:35">
      <c r="A101" s="27" t="s">
        <v>296</v>
      </c>
      <c r="B101" s="28" t="s">
        <v>368</v>
      </c>
      <c r="C101" s="29">
        <v>41233</v>
      </c>
      <c r="D101" s="27" t="str">
        <f t="shared" si="1"/>
        <v>November</v>
      </c>
      <c r="E101" s="27" t="s">
        <v>367</v>
      </c>
      <c r="F101" s="27">
        <v>1</v>
      </c>
      <c r="G101" s="27">
        <v>1</v>
      </c>
      <c r="H101" s="30">
        <v>79119.32</v>
      </c>
      <c r="I101" s="30">
        <v>8820</v>
      </c>
      <c r="J101" s="33">
        <v>558910</v>
      </c>
      <c r="K101" s="27">
        <v>12001</v>
      </c>
      <c r="L101" s="27">
        <v>53401</v>
      </c>
      <c r="M101" s="27">
        <v>10020</v>
      </c>
      <c r="N101" s="29">
        <v>41316</v>
      </c>
      <c r="O101" s="29">
        <v>41319</v>
      </c>
      <c r="P101" s="34"/>
      <c r="Q101" s="34"/>
      <c r="R101" s="34"/>
      <c r="S101" s="34"/>
      <c r="T101" s="34"/>
      <c r="U101" s="34"/>
      <c r="V101" s="34"/>
      <c r="W101" s="34"/>
      <c r="X101" s="34"/>
      <c r="Y101" s="34"/>
      <c r="Z101" s="34"/>
      <c r="AA101" s="34"/>
      <c r="AB101" s="34"/>
      <c r="AC101" s="34"/>
      <c r="AD101" s="34"/>
      <c r="AE101" s="34"/>
      <c r="AF101" s="34"/>
      <c r="AG101" s="34"/>
      <c r="AH101" s="34"/>
      <c r="AI101" s="34"/>
    </row>
    <row r="102" ht="12.75" customHeight="1" spans="1:35">
      <c r="A102" s="27" t="s">
        <v>296</v>
      </c>
      <c r="B102" s="28" t="s">
        <v>368</v>
      </c>
      <c r="C102" s="29">
        <v>41233</v>
      </c>
      <c r="D102" s="27" t="str">
        <f t="shared" si="1"/>
        <v>November</v>
      </c>
      <c r="E102" s="27" t="s">
        <v>367</v>
      </c>
      <c r="F102" s="27">
        <v>1</v>
      </c>
      <c r="G102" s="27">
        <v>1</v>
      </c>
      <c r="H102" s="30">
        <v>79119.32</v>
      </c>
      <c r="I102" s="30">
        <v>12568.5</v>
      </c>
      <c r="J102" s="33">
        <v>558907</v>
      </c>
      <c r="K102" s="27">
        <v>12001</v>
      </c>
      <c r="L102" s="27">
        <v>53401</v>
      </c>
      <c r="M102" s="27">
        <v>10020</v>
      </c>
      <c r="N102" s="29">
        <v>41316</v>
      </c>
      <c r="O102" s="29">
        <v>41319</v>
      </c>
      <c r="P102" s="34"/>
      <c r="Q102" s="34"/>
      <c r="R102" s="34"/>
      <c r="S102" s="34"/>
      <c r="T102" s="34"/>
      <c r="U102" s="34"/>
      <c r="V102" s="34"/>
      <c r="W102" s="34"/>
      <c r="X102" s="34"/>
      <c r="Y102" s="34"/>
      <c r="Z102" s="34"/>
      <c r="AA102" s="34"/>
      <c r="AB102" s="34"/>
      <c r="AC102" s="34"/>
      <c r="AD102" s="34"/>
      <c r="AE102" s="34"/>
      <c r="AF102" s="34"/>
      <c r="AG102" s="34"/>
      <c r="AH102" s="34"/>
      <c r="AI102" s="34"/>
    </row>
    <row r="103" ht="12.75" customHeight="1" spans="1:35">
      <c r="A103" s="27" t="s">
        <v>296</v>
      </c>
      <c r="B103" s="28" t="s">
        <v>368</v>
      </c>
      <c r="C103" s="29">
        <v>41233</v>
      </c>
      <c r="D103" s="27" t="str">
        <f t="shared" si="1"/>
        <v>November</v>
      </c>
      <c r="E103" s="27" t="s">
        <v>367</v>
      </c>
      <c r="F103" s="27">
        <v>1</v>
      </c>
      <c r="G103" s="27">
        <v>1</v>
      </c>
      <c r="H103" s="30">
        <v>79119.32</v>
      </c>
      <c r="I103" s="30">
        <v>25382</v>
      </c>
      <c r="J103" s="33">
        <v>558912</v>
      </c>
      <c r="K103" s="27">
        <v>12001</v>
      </c>
      <c r="L103" s="27">
        <v>53401</v>
      </c>
      <c r="M103" s="27">
        <v>10020</v>
      </c>
      <c r="N103" s="29">
        <v>41316</v>
      </c>
      <c r="O103" s="29">
        <v>41319</v>
      </c>
      <c r="P103" s="34"/>
      <c r="Q103" s="34"/>
      <c r="R103" s="34"/>
      <c r="S103" s="34"/>
      <c r="T103" s="34"/>
      <c r="U103" s="34"/>
      <c r="V103" s="34"/>
      <c r="W103" s="34"/>
      <c r="X103" s="34"/>
      <c r="Y103" s="34"/>
      <c r="Z103" s="34"/>
      <c r="AA103" s="34"/>
      <c r="AB103" s="34"/>
      <c r="AC103" s="34"/>
      <c r="AD103" s="34"/>
      <c r="AE103" s="34"/>
      <c r="AF103" s="34"/>
      <c r="AG103" s="34"/>
      <c r="AH103" s="34"/>
      <c r="AI103" s="34"/>
    </row>
    <row r="104" ht="12.75" customHeight="1" spans="1:35">
      <c r="A104" s="27" t="s">
        <v>296</v>
      </c>
      <c r="B104" s="28" t="s">
        <v>368</v>
      </c>
      <c r="C104" s="29">
        <v>41233</v>
      </c>
      <c r="D104" s="27" t="str">
        <f t="shared" si="1"/>
        <v>November</v>
      </c>
      <c r="E104" s="27" t="s">
        <v>367</v>
      </c>
      <c r="F104" s="27">
        <v>1</v>
      </c>
      <c r="G104" s="27">
        <v>1</v>
      </c>
      <c r="H104" s="30">
        <v>79119.32</v>
      </c>
      <c r="I104" s="30">
        <v>26468.82</v>
      </c>
      <c r="J104" s="33">
        <v>558909</v>
      </c>
      <c r="K104" s="27">
        <v>12001</v>
      </c>
      <c r="L104" s="27">
        <v>53401</v>
      </c>
      <c r="M104" s="27">
        <v>10020</v>
      </c>
      <c r="N104" s="29">
        <v>41316</v>
      </c>
      <c r="O104" s="29">
        <v>41319</v>
      </c>
      <c r="P104" s="34"/>
      <c r="Q104" s="34"/>
      <c r="R104" s="34"/>
      <c r="S104" s="34"/>
      <c r="T104" s="34"/>
      <c r="U104" s="34"/>
      <c r="V104" s="34"/>
      <c r="W104" s="34"/>
      <c r="X104" s="34"/>
      <c r="Y104" s="34"/>
      <c r="Z104" s="34"/>
      <c r="AA104" s="34"/>
      <c r="AB104" s="34"/>
      <c r="AC104" s="34"/>
      <c r="AD104" s="34"/>
      <c r="AE104" s="34"/>
      <c r="AF104" s="34"/>
      <c r="AG104" s="34"/>
      <c r="AH104" s="34"/>
      <c r="AI104" s="34"/>
    </row>
    <row r="105" ht="12.75" customHeight="1" spans="1:35">
      <c r="A105" s="27" t="s">
        <v>296</v>
      </c>
      <c r="B105" s="28" t="s">
        <v>369</v>
      </c>
      <c r="C105" s="29">
        <v>41233</v>
      </c>
      <c r="D105" s="27" t="str">
        <f t="shared" si="1"/>
        <v>November</v>
      </c>
      <c r="E105" s="27" t="s">
        <v>370</v>
      </c>
      <c r="F105" s="27">
        <v>1</v>
      </c>
      <c r="G105" s="27">
        <v>1</v>
      </c>
      <c r="H105" s="30">
        <v>77235.76</v>
      </c>
      <c r="I105" s="30">
        <v>2597</v>
      </c>
      <c r="J105" s="33">
        <v>559783</v>
      </c>
      <c r="K105" s="27">
        <v>12001</v>
      </c>
      <c r="L105" s="27">
        <v>53401</v>
      </c>
      <c r="M105" s="27">
        <v>10020</v>
      </c>
      <c r="N105" s="29">
        <v>41316</v>
      </c>
      <c r="O105" s="29">
        <v>41324</v>
      </c>
      <c r="P105" s="34"/>
      <c r="Q105" s="34"/>
      <c r="R105" s="34"/>
      <c r="S105" s="34"/>
      <c r="T105" s="34"/>
      <c r="U105" s="34"/>
      <c r="V105" s="34"/>
      <c r="W105" s="34"/>
      <c r="X105" s="34"/>
      <c r="Y105" s="34"/>
      <c r="Z105" s="34"/>
      <c r="AA105" s="34"/>
      <c r="AB105" s="34"/>
      <c r="AC105" s="34"/>
      <c r="AD105" s="34"/>
      <c r="AE105" s="34"/>
      <c r="AF105" s="34"/>
      <c r="AG105" s="34"/>
      <c r="AH105" s="34"/>
      <c r="AI105" s="34"/>
    </row>
    <row r="106" ht="12.75" customHeight="1" spans="1:35">
      <c r="A106" s="27" t="s">
        <v>296</v>
      </c>
      <c r="B106" s="28" t="s">
        <v>369</v>
      </c>
      <c r="C106" s="29">
        <v>41233</v>
      </c>
      <c r="D106" s="27" t="str">
        <f t="shared" si="1"/>
        <v>November</v>
      </c>
      <c r="E106" s="27" t="s">
        <v>370</v>
      </c>
      <c r="F106" s="27">
        <v>1</v>
      </c>
      <c r="G106" s="27">
        <v>1</v>
      </c>
      <c r="H106" s="30">
        <v>77235.76</v>
      </c>
      <c r="I106" s="30">
        <v>74638.76</v>
      </c>
      <c r="J106" s="33">
        <v>559782</v>
      </c>
      <c r="K106" s="27">
        <v>12001</v>
      </c>
      <c r="L106" s="27">
        <v>53401</v>
      </c>
      <c r="M106" s="27">
        <v>10020</v>
      </c>
      <c r="N106" s="29">
        <v>41316</v>
      </c>
      <c r="O106" s="29">
        <v>41324</v>
      </c>
      <c r="P106" s="34"/>
      <c r="Q106" s="34"/>
      <c r="R106" s="34"/>
      <c r="S106" s="34"/>
      <c r="T106" s="34"/>
      <c r="U106" s="34"/>
      <c r="V106" s="34"/>
      <c r="W106" s="34"/>
      <c r="X106" s="34"/>
      <c r="Y106" s="34"/>
      <c r="Z106" s="34"/>
      <c r="AA106" s="34"/>
      <c r="AB106" s="34"/>
      <c r="AC106" s="34"/>
      <c r="AD106" s="34"/>
      <c r="AE106" s="34"/>
      <c r="AF106" s="34"/>
      <c r="AG106" s="34"/>
      <c r="AH106" s="34"/>
      <c r="AI106" s="34"/>
    </row>
    <row r="107" ht="12.75" customHeight="1" spans="1:35">
      <c r="A107" s="27" t="s">
        <v>296</v>
      </c>
      <c r="B107" s="28" t="s">
        <v>371</v>
      </c>
      <c r="C107" s="29">
        <v>41233</v>
      </c>
      <c r="D107" s="27" t="str">
        <f t="shared" si="1"/>
        <v>November</v>
      </c>
      <c r="E107" s="27" t="s">
        <v>335</v>
      </c>
      <c r="F107" s="27">
        <v>3</v>
      </c>
      <c r="G107" s="27">
        <v>1</v>
      </c>
      <c r="H107" s="30">
        <v>39.38</v>
      </c>
      <c r="I107" s="30">
        <v>39.38</v>
      </c>
      <c r="J107" s="33">
        <v>559747</v>
      </c>
      <c r="K107" s="27">
        <v>12001</v>
      </c>
      <c r="L107" s="27">
        <v>53402</v>
      </c>
      <c r="M107" s="27">
        <v>10020</v>
      </c>
      <c r="N107" s="29">
        <v>41317</v>
      </c>
      <c r="O107" s="29">
        <v>41324</v>
      </c>
      <c r="P107" s="34"/>
      <c r="Q107" s="34"/>
      <c r="R107" s="34"/>
      <c r="S107" s="34"/>
      <c r="T107" s="34"/>
      <c r="U107" s="34"/>
      <c r="V107" s="34"/>
      <c r="W107" s="34"/>
      <c r="X107" s="34"/>
      <c r="Y107" s="34"/>
      <c r="Z107" s="34"/>
      <c r="AA107" s="34"/>
      <c r="AB107" s="34"/>
      <c r="AC107" s="34"/>
      <c r="AD107" s="34"/>
      <c r="AE107" s="34"/>
      <c r="AF107" s="34"/>
      <c r="AG107" s="34"/>
      <c r="AH107" s="34"/>
      <c r="AI107" s="34"/>
    </row>
    <row r="108" ht="12.75" customHeight="1" spans="1:35">
      <c r="A108" s="27" t="s">
        <v>296</v>
      </c>
      <c r="B108" s="28" t="s">
        <v>372</v>
      </c>
      <c r="C108" s="29">
        <v>41233</v>
      </c>
      <c r="D108" s="27" t="str">
        <f t="shared" si="1"/>
        <v>November</v>
      </c>
      <c r="E108" s="27" t="s">
        <v>335</v>
      </c>
      <c r="F108" s="27">
        <v>1</v>
      </c>
      <c r="G108" s="27">
        <v>1</v>
      </c>
      <c r="H108" s="30">
        <v>22.8</v>
      </c>
      <c r="I108" s="30">
        <v>0</v>
      </c>
      <c r="J108" s="33"/>
      <c r="K108" s="27">
        <v>12001</v>
      </c>
      <c r="L108" s="27">
        <v>53402</v>
      </c>
      <c r="M108" s="27">
        <v>10020</v>
      </c>
      <c r="N108" s="29">
        <v>41316</v>
      </c>
      <c r="O108" s="34"/>
      <c r="P108" s="34"/>
      <c r="Q108" s="34"/>
      <c r="R108" s="34"/>
      <c r="S108" s="34"/>
      <c r="T108" s="34"/>
      <c r="U108" s="34"/>
      <c r="V108" s="34"/>
      <c r="W108" s="34"/>
      <c r="X108" s="34"/>
      <c r="Y108" s="34"/>
      <c r="Z108" s="34"/>
      <c r="AA108" s="34"/>
      <c r="AB108" s="34"/>
      <c r="AC108" s="34"/>
      <c r="AD108" s="34"/>
      <c r="AE108" s="34"/>
      <c r="AF108" s="34"/>
      <c r="AG108" s="34"/>
      <c r="AH108" s="34"/>
      <c r="AI108" s="34"/>
    </row>
    <row r="109" ht="12.75" customHeight="1" spans="1:35">
      <c r="A109" s="27" t="s">
        <v>296</v>
      </c>
      <c r="B109" s="28" t="s">
        <v>373</v>
      </c>
      <c r="C109" s="29">
        <v>41233</v>
      </c>
      <c r="D109" s="27" t="str">
        <f t="shared" si="1"/>
        <v>November</v>
      </c>
      <c r="E109" s="27" t="s">
        <v>374</v>
      </c>
      <c r="F109" s="27">
        <v>2</v>
      </c>
      <c r="G109" s="27">
        <v>1</v>
      </c>
      <c r="H109" s="30">
        <v>370.32</v>
      </c>
      <c r="I109" s="30">
        <v>370.32</v>
      </c>
      <c r="J109" s="33">
        <v>559314</v>
      </c>
      <c r="K109" s="27">
        <v>12001</v>
      </c>
      <c r="L109" s="27">
        <v>53015</v>
      </c>
      <c r="M109" s="27">
        <v>10020</v>
      </c>
      <c r="N109" s="29">
        <v>41320</v>
      </c>
      <c r="O109" s="29">
        <v>41320</v>
      </c>
      <c r="P109" s="34"/>
      <c r="Q109" s="34"/>
      <c r="R109" s="34"/>
      <c r="S109" s="34"/>
      <c r="T109" s="34"/>
      <c r="U109" s="34"/>
      <c r="V109" s="34"/>
      <c r="W109" s="34"/>
      <c r="X109" s="34"/>
      <c r="Y109" s="34"/>
      <c r="Z109" s="34"/>
      <c r="AA109" s="34"/>
      <c r="AB109" s="34"/>
      <c r="AC109" s="34"/>
      <c r="AD109" s="34"/>
      <c r="AE109" s="34"/>
      <c r="AF109" s="34"/>
      <c r="AG109" s="34"/>
      <c r="AH109" s="34"/>
      <c r="AI109" s="34"/>
    </row>
    <row r="110" ht="12.75" customHeight="1" spans="1:35">
      <c r="A110" s="27" t="s">
        <v>296</v>
      </c>
      <c r="B110" s="28" t="s">
        <v>373</v>
      </c>
      <c r="C110" s="29">
        <v>41233</v>
      </c>
      <c r="D110" s="27" t="str">
        <f t="shared" si="1"/>
        <v>November</v>
      </c>
      <c r="E110" s="27" t="s">
        <v>374</v>
      </c>
      <c r="F110" s="27">
        <v>1</v>
      </c>
      <c r="G110" s="27">
        <v>1</v>
      </c>
      <c r="H110" s="30">
        <v>68.96</v>
      </c>
      <c r="I110" s="30">
        <v>68.96</v>
      </c>
      <c r="J110" s="33">
        <v>559314</v>
      </c>
      <c r="K110" s="27">
        <v>12001</v>
      </c>
      <c r="L110" s="27">
        <v>53015</v>
      </c>
      <c r="M110" s="27">
        <v>10020</v>
      </c>
      <c r="N110" s="29">
        <v>41320</v>
      </c>
      <c r="O110" s="29">
        <v>41320</v>
      </c>
      <c r="P110" s="34"/>
      <c r="Q110" s="34"/>
      <c r="R110" s="34"/>
      <c r="S110" s="34"/>
      <c r="T110" s="34"/>
      <c r="U110" s="34"/>
      <c r="V110" s="34"/>
      <c r="W110" s="34"/>
      <c r="X110" s="34"/>
      <c r="Y110" s="34"/>
      <c r="Z110" s="34"/>
      <c r="AA110" s="34"/>
      <c r="AB110" s="34"/>
      <c r="AC110" s="34"/>
      <c r="AD110" s="34"/>
      <c r="AE110" s="34"/>
      <c r="AF110" s="34"/>
      <c r="AG110" s="34"/>
      <c r="AH110" s="34"/>
      <c r="AI110" s="34"/>
    </row>
    <row r="111" ht="12.75" customHeight="1" spans="1:35">
      <c r="A111" s="27" t="s">
        <v>296</v>
      </c>
      <c r="B111" s="28" t="s">
        <v>375</v>
      </c>
      <c r="C111" s="29">
        <v>41233</v>
      </c>
      <c r="D111" s="27" t="str">
        <f t="shared" si="1"/>
        <v>November</v>
      </c>
      <c r="E111" s="27" t="s">
        <v>374</v>
      </c>
      <c r="F111" s="27">
        <v>2</v>
      </c>
      <c r="G111" s="27">
        <v>1</v>
      </c>
      <c r="H111" s="30">
        <v>133.54</v>
      </c>
      <c r="I111" s="30">
        <v>133.54</v>
      </c>
      <c r="J111" s="33">
        <v>559313</v>
      </c>
      <c r="K111" s="27">
        <v>12001</v>
      </c>
      <c r="L111" s="27">
        <v>53013</v>
      </c>
      <c r="M111" s="27">
        <v>10020</v>
      </c>
      <c r="N111" s="29">
        <v>41316</v>
      </c>
      <c r="O111" s="29">
        <v>41320</v>
      </c>
      <c r="P111" s="34"/>
      <c r="Q111" s="34"/>
      <c r="R111" s="34"/>
      <c r="S111" s="34"/>
      <c r="T111" s="34"/>
      <c r="U111" s="34"/>
      <c r="V111" s="34"/>
      <c r="W111" s="34"/>
      <c r="X111" s="34"/>
      <c r="Y111" s="34"/>
      <c r="Z111" s="34"/>
      <c r="AA111" s="34"/>
      <c r="AB111" s="34"/>
      <c r="AC111" s="34"/>
      <c r="AD111" s="34"/>
      <c r="AE111" s="34"/>
      <c r="AF111" s="34"/>
      <c r="AG111" s="34"/>
      <c r="AH111" s="34"/>
      <c r="AI111" s="34"/>
    </row>
    <row r="112" ht="12.75" customHeight="1" spans="1:35">
      <c r="A112" s="27" t="s">
        <v>296</v>
      </c>
      <c r="B112" s="28" t="s">
        <v>375</v>
      </c>
      <c r="C112" s="29">
        <v>41233</v>
      </c>
      <c r="D112" s="27" t="str">
        <f t="shared" si="1"/>
        <v>November</v>
      </c>
      <c r="E112" s="27" t="s">
        <v>374</v>
      </c>
      <c r="F112" s="27">
        <v>1</v>
      </c>
      <c r="G112" s="27">
        <v>1</v>
      </c>
      <c r="H112" s="30">
        <v>52.85</v>
      </c>
      <c r="I112" s="30">
        <v>52.85</v>
      </c>
      <c r="J112" s="33">
        <v>559313</v>
      </c>
      <c r="K112" s="27">
        <v>12001</v>
      </c>
      <c r="L112" s="27">
        <v>53013</v>
      </c>
      <c r="M112" s="27">
        <v>10020</v>
      </c>
      <c r="N112" s="29">
        <v>41316</v>
      </c>
      <c r="O112" s="29">
        <v>41320</v>
      </c>
      <c r="P112" s="34"/>
      <c r="Q112" s="34"/>
      <c r="R112" s="34"/>
      <c r="S112" s="34"/>
      <c r="T112" s="34"/>
      <c r="U112" s="34"/>
      <c r="V112" s="34"/>
      <c r="W112" s="34"/>
      <c r="X112" s="34"/>
      <c r="Y112" s="34"/>
      <c r="Z112" s="34"/>
      <c r="AA112" s="34"/>
      <c r="AB112" s="34"/>
      <c r="AC112" s="34"/>
      <c r="AD112" s="34"/>
      <c r="AE112" s="34"/>
      <c r="AF112" s="34"/>
      <c r="AG112" s="34"/>
      <c r="AH112" s="34"/>
      <c r="AI112" s="34"/>
    </row>
    <row r="113" ht="12.75" customHeight="1" spans="1:35">
      <c r="A113" s="27" t="s">
        <v>296</v>
      </c>
      <c r="B113" s="28" t="s">
        <v>376</v>
      </c>
      <c r="C113" s="29">
        <v>41233</v>
      </c>
      <c r="D113" s="27" t="str">
        <f t="shared" si="1"/>
        <v>November</v>
      </c>
      <c r="E113" s="27" t="s">
        <v>374</v>
      </c>
      <c r="F113" s="27">
        <v>1</v>
      </c>
      <c r="G113" s="27">
        <v>1</v>
      </c>
      <c r="H113" s="30">
        <v>152.5</v>
      </c>
      <c r="I113" s="30">
        <v>152.5</v>
      </c>
      <c r="J113" s="33">
        <v>559309</v>
      </c>
      <c r="K113" s="27">
        <v>12001</v>
      </c>
      <c r="L113" s="27">
        <v>53015</v>
      </c>
      <c r="M113" s="27">
        <v>10020</v>
      </c>
      <c r="N113" s="29">
        <v>41317</v>
      </c>
      <c r="O113" s="29">
        <v>41320</v>
      </c>
      <c r="P113" s="34"/>
      <c r="Q113" s="34"/>
      <c r="R113" s="34"/>
      <c r="S113" s="34"/>
      <c r="T113" s="34"/>
      <c r="U113" s="34"/>
      <c r="V113" s="34"/>
      <c r="W113" s="34"/>
      <c r="X113" s="34"/>
      <c r="Y113" s="34"/>
      <c r="Z113" s="34"/>
      <c r="AA113" s="34"/>
      <c r="AB113" s="34"/>
      <c r="AC113" s="34"/>
      <c r="AD113" s="34"/>
      <c r="AE113" s="34"/>
      <c r="AF113" s="34"/>
      <c r="AG113" s="34"/>
      <c r="AH113" s="34"/>
      <c r="AI113" s="34"/>
    </row>
    <row r="114" ht="12.75" customHeight="1" spans="1:35">
      <c r="A114" s="27" t="s">
        <v>296</v>
      </c>
      <c r="B114" s="28" t="s">
        <v>377</v>
      </c>
      <c r="C114" s="29">
        <v>41233</v>
      </c>
      <c r="D114" s="27" t="str">
        <f t="shared" si="1"/>
        <v>November</v>
      </c>
      <c r="E114" s="27" t="s">
        <v>328</v>
      </c>
      <c r="F114" s="27">
        <v>2</v>
      </c>
      <c r="G114" s="27">
        <v>1</v>
      </c>
      <c r="H114" s="30">
        <v>142.31</v>
      </c>
      <c r="I114" s="30">
        <v>142.31</v>
      </c>
      <c r="J114" s="33">
        <v>560793</v>
      </c>
      <c r="K114" s="27">
        <v>12001</v>
      </c>
      <c r="L114" s="27">
        <v>53015</v>
      </c>
      <c r="M114" s="27">
        <v>10020</v>
      </c>
      <c r="N114" s="29">
        <v>41318</v>
      </c>
      <c r="O114" s="29">
        <v>41327</v>
      </c>
      <c r="P114" s="34"/>
      <c r="Q114" s="34"/>
      <c r="R114" s="34"/>
      <c r="S114" s="34"/>
      <c r="T114" s="34"/>
      <c r="U114" s="34"/>
      <c r="V114" s="34"/>
      <c r="W114" s="34"/>
      <c r="X114" s="34"/>
      <c r="Y114" s="34"/>
      <c r="Z114" s="34"/>
      <c r="AA114" s="34"/>
      <c r="AB114" s="34"/>
      <c r="AC114" s="34"/>
      <c r="AD114" s="34"/>
      <c r="AE114" s="34"/>
      <c r="AF114" s="34"/>
      <c r="AG114" s="34"/>
      <c r="AH114" s="34"/>
      <c r="AI114" s="34"/>
    </row>
    <row r="115" ht="12.75" customHeight="1" spans="1:35">
      <c r="A115" s="27" t="s">
        <v>296</v>
      </c>
      <c r="B115" s="28" t="s">
        <v>377</v>
      </c>
      <c r="C115" s="29">
        <v>41233</v>
      </c>
      <c r="D115" s="27" t="str">
        <f t="shared" si="1"/>
        <v>November</v>
      </c>
      <c r="E115" s="27" t="s">
        <v>328</v>
      </c>
      <c r="F115" s="27">
        <v>1</v>
      </c>
      <c r="G115" s="27">
        <v>1</v>
      </c>
      <c r="H115" s="30">
        <v>1889.91</v>
      </c>
      <c r="I115" s="30">
        <v>1889.91</v>
      </c>
      <c r="J115" s="33">
        <v>560793</v>
      </c>
      <c r="K115" s="27">
        <v>12001</v>
      </c>
      <c r="L115" s="27">
        <v>53015</v>
      </c>
      <c r="M115" s="27">
        <v>10020</v>
      </c>
      <c r="N115" s="29">
        <v>41318</v>
      </c>
      <c r="O115" s="29">
        <v>41327</v>
      </c>
      <c r="P115" s="34"/>
      <c r="Q115" s="34"/>
      <c r="R115" s="34"/>
      <c r="S115" s="34"/>
      <c r="T115" s="34"/>
      <c r="U115" s="34"/>
      <c r="V115" s="34"/>
      <c r="W115" s="34"/>
      <c r="X115" s="34"/>
      <c r="Y115" s="34"/>
      <c r="Z115" s="34"/>
      <c r="AA115" s="34"/>
      <c r="AB115" s="34"/>
      <c r="AC115" s="34"/>
      <c r="AD115" s="34"/>
      <c r="AE115" s="34"/>
      <c r="AF115" s="34"/>
      <c r="AG115" s="34"/>
      <c r="AH115" s="34"/>
      <c r="AI115" s="34"/>
    </row>
    <row r="116" ht="12.75" customHeight="1" spans="1:35">
      <c r="A116" s="27" t="s">
        <v>296</v>
      </c>
      <c r="B116" s="28" t="s">
        <v>378</v>
      </c>
      <c r="C116" s="29">
        <v>41233</v>
      </c>
      <c r="D116" s="27" t="str">
        <f t="shared" si="1"/>
        <v>November</v>
      </c>
      <c r="E116" s="27" t="s">
        <v>379</v>
      </c>
      <c r="F116" s="27">
        <v>1</v>
      </c>
      <c r="G116" s="27">
        <v>1</v>
      </c>
      <c r="H116" s="30">
        <v>1750</v>
      </c>
      <c r="I116" s="30">
        <v>1750</v>
      </c>
      <c r="J116" s="33">
        <v>558891</v>
      </c>
      <c r="K116" s="27">
        <v>13033</v>
      </c>
      <c r="L116" s="27">
        <v>55470</v>
      </c>
      <c r="M116" s="27">
        <v>40001</v>
      </c>
      <c r="N116" s="29">
        <v>41318</v>
      </c>
      <c r="O116" s="29">
        <v>41319</v>
      </c>
      <c r="P116" s="34"/>
      <c r="Q116" s="34"/>
      <c r="R116" s="34"/>
      <c r="S116" s="34"/>
      <c r="T116" s="34"/>
      <c r="U116" s="34"/>
      <c r="V116" s="34"/>
      <c r="W116" s="34"/>
      <c r="X116" s="34"/>
      <c r="Y116" s="34"/>
      <c r="Z116" s="34"/>
      <c r="AA116" s="34"/>
      <c r="AB116" s="34"/>
      <c r="AC116" s="34"/>
      <c r="AD116" s="34"/>
      <c r="AE116" s="34"/>
      <c r="AF116" s="34"/>
      <c r="AG116" s="34"/>
      <c r="AH116" s="34"/>
      <c r="AI116" s="34"/>
    </row>
    <row r="117" ht="12.75" customHeight="1" spans="1:35">
      <c r="A117" s="27" t="s">
        <v>296</v>
      </c>
      <c r="B117" s="28" t="s">
        <v>380</v>
      </c>
      <c r="C117" s="29">
        <v>41233</v>
      </c>
      <c r="D117" s="27" t="str">
        <f t="shared" si="1"/>
        <v>November</v>
      </c>
      <c r="E117" s="27" t="s">
        <v>381</v>
      </c>
      <c r="F117" s="27">
        <v>2</v>
      </c>
      <c r="G117" s="27">
        <v>1</v>
      </c>
      <c r="H117" s="30">
        <v>75.6</v>
      </c>
      <c r="I117" s="30">
        <v>0</v>
      </c>
      <c r="J117" s="33"/>
      <c r="K117" s="27">
        <v>13033</v>
      </c>
      <c r="L117" s="27">
        <v>54060</v>
      </c>
      <c r="M117" s="27">
        <v>10020</v>
      </c>
      <c r="N117" s="29">
        <v>41305</v>
      </c>
      <c r="O117" s="34"/>
      <c r="P117" s="34"/>
      <c r="Q117" s="34"/>
      <c r="R117" s="34"/>
      <c r="S117" s="34"/>
      <c r="T117" s="34"/>
      <c r="U117" s="34"/>
      <c r="V117" s="34"/>
      <c r="W117" s="34"/>
      <c r="X117" s="34"/>
      <c r="Y117" s="34"/>
      <c r="Z117" s="34"/>
      <c r="AA117" s="34"/>
      <c r="AB117" s="34"/>
      <c r="AC117" s="34"/>
      <c r="AD117" s="34"/>
      <c r="AE117" s="34"/>
      <c r="AF117" s="34"/>
      <c r="AG117" s="34"/>
      <c r="AH117" s="34"/>
      <c r="AI117" s="34"/>
    </row>
    <row r="118" ht="12.75" customHeight="1" spans="1:35">
      <c r="A118" s="27" t="s">
        <v>296</v>
      </c>
      <c r="B118" s="28" t="s">
        <v>380</v>
      </c>
      <c r="C118" s="29">
        <v>41233</v>
      </c>
      <c r="D118" s="27" t="str">
        <f t="shared" si="1"/>
        <v>November</v>
      </c>
      <c r="E118" s="27" t="s">
        <v>381</v>
      </c>
      <c r="F118" s="27">
        <v>4</v>
      </c>
      <c r="G118" s="27">
        <v>1</v>
      </c>
      <c r="H118" s="30">
        <v>75.6</v>
      </c>
      <c r="I118" s="30">
        <v>0</v>
      </c>
      <c r="J118" s="33"/>
      <c r="K118" s="27">
        <v>13033</v>
      </c>
      <c r="L118" s="27">
        <v>54060</v>
      </c>
      <c r="M118" s="27">
        <v>10020</v>
      </c>
      <c r="N118" s="29">
        <v>41305</v>
      </c>
      <c r="O118" s="34"/>
      <c r="P118" s="34"/>
      <c r="Q118" s="34"/>
      <c r="R118" s="34"/>
      <c r="S118" s="34"/>
      <c r="T118" s="34"/>
      <c r="U118" s="34"/>
      <c r="V118" s="34"/>
      <c r="W118" s="34"/>
      <c r="X118" s="34"/>
      <c r="Y118" s="34"/>
      <c r="Z118" s="34"/>
      <c r="AA118" s="34"/>
      <c r="AB118" s="34"/>
      <c r="AC118" s="34"/>
      <c r="AD118" s="34"/>
      <c r="AE118" s="34"/>
      <c r="AF118" s="34"/>
      <c r="AG118" s="34"/>
      <c r="AH118" s="34"/>
      <c r="AI118" s="34"/>
    </row>
    <row r="119" ht="12.75" customHeight="1" spans="1:35">
      <c r="A119" s="27" t="s">
        <v>296</v>
      </c>
      <c r="B119" s="28" t="s">
        <v>380</v>
      </c>
      <c r="C119" s="29">
        <v>41233</v>
      </c>
      <c r="D119" s="27" t="str">
        <f t="shared" si="1"/>
        <v>November</v>
      </c>
      <c r="E119" s="27" t="s">
        <v>381</v>
      </c>
      <c r="F119" s="27">
        <v>3</v>
      </c>
      <c r="G119" s="27">
        <v>1</v>
      </c>
      <c r="H119" s="30">
        <v>75.6</v>
      </c>
      <c r="I119" s="30">
        <v>0</v>
      </c>
      <c r="J119" s="33"/>
      <c r="K119" s="27">
        <v>13033</v>
      </c>
      <c r="L119" s="27">
        <v>54060</v>
      </c>
      <c r="M119" s="27">
        <v>10020</v>
      </c>
      <c r="N119" s="29">
        <v>41305</v>
      </c>
      <c r="O119" s="34"/>
      <c r="P119" s="34"/>
      <c r="Q119" s="34"/>
      <c r="R119" s="34"/>
      <c r="S119" s="34"/>
      <c r="T119" s="34"/>
      <c r="U119" s="34"/>
      <c r="V119" s="34"/>
      <c r="W119" s="34"/>
      <c r="X119" s="34"/>
      <c r="Y119" s="34"/>
      <c r="Z119" s="34"/>
      <c r="AA119" s="34"/>
      <c r="AB119" s="34"/>
      <c r="AC119" s="34"/>
      <c r="AD119" s="34"/>
      <c r="AE119" s="34"/>
      <c r="AF119" s="34"/>
      <c r="AG119" s="34"/>
      <c r="AH119" s="34"/>
      <c r="AI119" s="34"/>
    </row>
    <row r="120" ht="12.75" customHeight="1" spans="1:35">
      <c r="A120" s="27" t="s">
        <v>296</v>
      </c>
      <c r="B120" s="28" t="s">
        <v>380</v>
      </c>
      <c r="C120" s="29">
        <v>41233</v>
      </c>
      <c r="D120" s="27" t="str">
        <f t="shared" si="1"/>
        <v>November</v>
      </c>
      <c r="E120" s="27" t="s">
        <v>381</v>
      </c>
      <c r="F120" s="27">
        <v>1</v>
      </c>
      <c r="G120" s="27">
        <v>1</v>
      </c>
      <c r="H120" s="30">
        <v>138.24</v>
      </c>
      <c r="I120" s="30">
        <v>0</v>
      </c>
      <c r="J120" s="33"/>
      <c r="K120" s="27">
        <v>13033</v>
      </c>
      <c r="L120" s="27">
        <v>54060</v>
      </c>
      <c r="M120" s="27">
        <v>10020</v>
      </c>
      <c r="N120" s="29">
        <v>41305</v>
      </c>
      <c r="O120" s="34"/>
      <c r="P120" s="34"/>
      <c r="Q120" s="34"/>
      <c r="R120" s="34"/>
      <c r="S120" s="34"/>
      <c r="T120" s="34"/>
      <c r="U120" s="34"/>
      <c r="V120" s="34"/>
      <c r="W120" s="34"/>
      <c r="X120" s="34"/>
      <c r="Y120" s="34"/>
      <c r="Z120" s="34"/>
      <c r="AA120" s="34"/>
      <c r="AB120" s="34"/>
      <c r="AC120" s="34"/>
      <c r="AD120" s="34"/>
      <c r="AE120" s="34"/>
      <c r="AF120" s="34"/>
      <c r="AG120" s="34"/>
      <c r="AH120" s="34"/>
      <c r="AI120" s="34"/>
    </row>
    <row r="121" ht="12.75" customHeight="1" spans="1:35">
      <c r="A121" s="27" t="s">
        <v>296</v>
      </c>
      <c r="B121" s="28" t="s">
        <v>382</v>
      </c>
      <c r="C121" s="29">
        <v>41233</v>
      </c>
      <c r="D121" s="27" t="str">
        <f t="shared" si="1"/>
        <v>November</v>
      </c>
      <c r="E121" s="27" t="s">
        <v>342</v>
      </c>
      <c r="F121" s="27">
        <v>3</v>
      </c>
      <c r="G121" s="27">
        <v>1</v>
      </c>
      <c r="H121" s="30">
        <v>18.12</v>
      </c>
      <c r="I121" s="30">
        <v>18.12</v>
      </c>
      <c r="J121" s="33">
        <v>560527</v>
      </c>
      <c r="K121" s="27">
        <v>13033</v>
      </c>
      <c r="L121" s="27">
        <v>53402</v>
      </c>
      <c r="M121" s="27">
        <v>10020</v>
      </c>
      <c r="N121" s="29">
        <v>41318</v>
      </c>
      <c r="O121" s="29">
        <v>41326</v>
      </c>
      <c r="P121" s="34"/>
      <c r="Q121" s="34"/>
      <c r="R121" s="34"/>
      <c r="S121" s="34"/>
      <c r="T121" s="34"/>
      <c r="U121" s="34"/>
      <c r="V121" s="34"/>
      <c r="W121" s="34"/>
      <c r="X121" s="34"/>
      <c r="Y121" s="34"/>
      <c r="Z121" s="34"/>
      <c r="AA121" s="34"/>
      <c r="AB121" s="34"/>
      <c r="AC121" s="34"/>
      <c r="AD121" s="34"/>
      <c r="AE121" s="34"/>
      <c r="AF121" s="34"/>
      <c r="AG121" s="34"/>
      <c r="AH121" s="34"/>
      <c r="AI121" s="34"/>
    </row>
    <row r="122" ht="12.75" customHeight="1" spans="1:35">
      <c r="A122" s="27" t="s">
        <v>296</v>
      </c>
      <c r="B122" s="28" t="s">
        <v>382</v>
      </c>
      <c r="C122" s="29">
        <v>41233</v>
      </c>
      <c r="D122" s="27" t="str">
        <f t="shared" si="1"/>
        <v>November</v>
      </c>
      <c r="E122" s="27" t="s">
        <v>342</v>
      </c>
      <c r="F122" s="27">
        <v>2</v>
      </c>
      <c r="G122" s="27">
        <v>1</v>
      </c>
      <c r="H122" s="30">
        <v>18.24</v>
      </c>
      <c r="I122" s="30">
        <v>18.24</v>
      </c>
      <c r="J122" s="33">
        <v>560527</v>
      </c>
      <c r="K122" s="27">
        <v>13033</v>
      </c>
      <c r="L122" s="27">
        <v>53402</v>
      </c>
      <c r="M122" s="27">
        <v>10020</v>
      </c>
      <c r="N122" s="29">
        <v>41318</v>
      </c>
      <c r="O122" s="29">
        <v>41326</v>
      </c>
      <c r="P122" s="34"/>
      <c r="Q122" s="34"/>
      <c r="R122" s="34"/>
      <c r="S122" s="34"/>
      <c r="T122" s="34"/>
      <c r="U122" s="34"/>
      <c r="V122" s="34"/>
      <c r="W122" s="34"/>
      <c r="X122" s="34"/>
      <c r="Y122" s="34"/>
      <c r="Z122" s="34"/>
      <c r="AA122" s="34"/>
      <c r="AB122" s="34"/>
      <c r="AC122" s="34"/>
      <c r="AD122" s="34"/>
      <c r="AE122" s="34"/>
      <c r="AF122" s="34"/>
      <c r="AG122" s="34"/>
      <c r="AH122" s="34"/>
      <c r="AI122" s="34"/>
    </row>
    <row r="123" ht="12.75" customHeight="1" spans="1:35">
      <c r="A123" s="27" t="s">
        <v>296</v>
      </c>
      <c r="B123" s="28" t="s">
        <v>382</v>
      </c>
      <c r="C123" s="29">
        <v>41233</v>
      </c>
      <c r="D123" s="27" t="str">
        <f t="shared" si="1"/>
        <v>November</v>
      </c>
      <c r="E123" s="27" t="s">
        <v>342</v>
      </c>
      <c r="F123" s="27">
        <v>1</v>
      </c>
      <c r="G123" s="27">
        <v>1</v>
      </c>
      <c r="H123" s="30">
        <v>29.52</v>
      </c>
      <c r="I123" s="30">
        <v>29.52</v>
      </c>
      <c r="J123" s="33">
        <v>560527</v>
      </c>
      <c r="K123" s="27">
        <v>13033</v>
      </c>
      <c r="L123" s="27">
        <v>53402</v>
      </c>
      <c r="M123" s="27">
        <v>10020</v>
      </c>
      <c r="N123" s="29">
        <v>41318</v>
      </c>
      <c r="O123" s="29">
        <v>41326</v>
      </c>
      <c r="P123" s="34"/>
      <c r="Q123" s="34"/>
      <c r="R123" s="34"/>
      <c r="S123" s="34"/>
      <c r="T123" s="34"/>
      <c r="U123" s="34"/>
      <c r="V123" s="34"/>
      <c r="W123" s="34"/>
      <c r="X123" s="34"/>
      <c r="Y123" s="34"/>
      <c r="Z123" s="34"/>
      <c r="AA123" s="34"/>
      <c r="AB123" s="34"/>
      <c r="AC123" s="34"/>
      <c r="AD123" s="34"/>
      <c r="AE123" s="34"/>
      <c r="AF123" s="34"/>
      <c r="AG123" s="34"/>
      <c r="AH123" s="34"/>
      <c r="AI123" s="34"/>
    </row>
    <row r="124" ht="12.75" customHeight="1" spans="1:35">
      <c r="A124" s="27" t="s">
        <v>296</v>
      </c>
      <c r="B124" s="28" t="s">
        <v>382</v>
      </c>
      <c r="C124" s="29">
        <v>41233</v>
      </c>
      <c r="D124" s="27" t="str">
        <f t="shared" si="1"/>
        <v>November</v>
      </c>
      <c r="E124" s="27" t="s">
        <v>342</v>
      </c>
      <c r="F124" s="27">
        <v>4</v>
      </c>
      <c r="G124" s="27">
        <v>1</v>
      </c>
      <c r="H124" s="30">
        <v>114.84</v>
      </c>
      <c r="I124" s="30">
        <v>114.84</v>
      </c>
      <c r="J124" s="33">
        <v>560527</v>
      </c>
      <c r="K124" s="27">
        <v>13033</v>
      </c>
      <c r="L124" s="27">
        <v>53402</v>
      </c>
      <c r="M124" s="27">
        <v>10020</v>
      </c>
      <c r="N124" s="29">
        <v>41318</v>
      </c>
      <c r="O124" s="29">
        <v>41326</v>
      </c>
      <c r="P124" s="34"/>
      <c r="Q124" s="34"/>
      <c r="R124" s="34"/>
      <c r="S124" s="34"/>
      <c r="T124" s="34"/>
      <c r="U124" s="34"/>
      <c r="V124" s="34"/>
      <c r="W124" s="34"/>
      <c r="X124" s="34"/>
      <c r="Y124" s="34"/>
      <c r="Z124" s="34"/>
      <c r="AA124" s="34"/>
      <c r="AB124" s="34"/>
      <c r="AC124" s="34"/>
      <c r="AD124" s="34"/>
      <c r="AE124" s="34"/>
      <c r="AF124" s="34"/>
      <c r="AG124" s="34"/>
      <c r="AH124" s="34"/>
      <c r="AI124" s="34"/>
    </row>
    <row r="125" ht="12.75" customHeight="1" spans="1:35">
      <c r="A125" s="27" t="s">
        <v>296</v>
      </c>
      <c r="B125" s="28" t="s">
        <v>383</v>
      </c>
      <c r="C125" s="29">
        <v>41318</v>
      </c>
      <c r="D125" s="27" t="str">
        <f t="shared" si="1"/>
        <v>February</v>
      </c>
      <c r="E125" s="27" t="s">
        <v>384</v>
      </c>
      <c r="F125" s="27">
        <v>1</v>
      </c>
      <c r="G125" s="27">
        <v>1</v>
      </c>
      <c r="H125" s="30">
        <v>10132.5</v>
      </c>
      <c r="I125" s="30">
        <v>5066.25</v>
      </c>
      <c r="J125" s="33">
        <v>558671</v>
      </c>
      <c r="K125" s="27">
        <v>13033</v>
      </c>
      <c r="L125" s="27">
        <v>51200</v>
      </c>
      <c r="M125" s="27">
        <v>10020</v>
      </c>
      <c r="N125" s="29">
        <v>41319</v>
      </c>
      <c r="O125" s="29">
        <v>41318</v>
      </c>
      <c r="P125" s="34"/>
      <c r="Q125" s="34"/>
      <c r="R125" s="34"/>
      <c r="S125" s="34"/>
      <c r="T125" s="34"/>
      <c r="U125" s="34"/>
      <c r="V125" s="34"/>
      <c r="W125" s="34"/>
      <c r="X125" s="34"/>
      <c r="Y125" s="34"/>
      <c r="Z125" s="34"/>
      <c r="AA125" s="34"/>
      <c r="AB125" s="34"/>
      <c r="AC125" s="34"/>
      <c r="AD125" s="34"/>
      <c r="AE125" s="34"/>
      <c r="AF125" s="34"/>
      <c r="AG125" s="34"/>
      <c r="AH125" s="34"/>
      <c r="AI125" s="34"/>
    </row>
    <row r="126" ht="12.75" customHeight="1" spans="1:35">
      <c r="A126" s="27" t="s">
        <v>296</v>
      </c>
      <c r="B126" s="28" t="s">
        <v>383</v>
      </c>
      <c r="C126" s="29">
        <v>41318</v>
      </c>
      <c r="D126" s="27" t="str">
        <f t="shared" si="1"/>
        <v>February</v>
      </c>
      <c r="E126" s="27" t="s">
        <v>384</v>
      </c>
      <c r="F126" s="27">
        <v>1</v>
      </c>
      <c r="G126" s="27">
        <v>1</v>
      </c>
      <c r="H126" s="30">
        <v>10132.5</v>
      </c>
      <c r="I126" s="30">
        <v>5066.25</v>
      </c>
      <c r="J126" s="33">
        <v>558672</v>
      </c>
      <c r="K126" s="27">
        <v>13033</v>
      </c>
      <c r="L126" s="27">
        <v>51200</v>
      </c>
      <c r="M126" s="27">
        <v>10020</v>
      </c>
      <c r="N126" s="29">
        <v>41319</v>
      </c>
      <c r="O126" s="29">
        <v>41318</v>
      </c>
      <c r="P126" s="34"/>
      <c r="Q126" s="34"/>
      <c r="R126" s="34"/>
      <c r="S126" s="34"/>
      <c r="T126" s="34"/>
      <c r="U126" s="34"/>
      <c r="V126" s="34"/>
      <c r="W126" s="34"/>
      <c r="X126" s="34"/>
      <c r="Y126" s="34"/>
      <c r="Z126" s="34"/>
      <c r="AA126" s="34"/>
      <c r="AB126" s="34"/>
      <c r="AC126" s="34"/>
      <c r="AD126" s="34"/>
      <c r="AE126" s="34"/>
      <c r="AF126" s="34"/>
      <c r="AG126" s="34"/>
      <c r="AH126" s="34"/>
      <c r="AI126" s="34"/>
    </row>
    <row r="127" ht="12.75" customHeight="1" spans="1:35">
      <c r="A127" s="27" t="s">
        <v>296</v>
      </c>
      <c r="B127" s="28" t="s">
        <v>385</v>
      </c>
      <c r="C127" s="29">
        <v>41318</v>
      </c>
      <c r="D127" s="27" t="str">
        <f t="shared" si="1"/>
        <v>February</v>
      </c>
      <c r="E127" s="27" t="s">
        <v>323</v>
      </c>
      <c r="F127" s="27">
        <v>1</v>
      </c>
      <c r="G127" s="27">
        <v>1</v>
      </c>
      <c r="H127" s="30">
        <v>1124.61</v>
      </c>
      <c r="I127" s="30">
        <v>0</v>
      </c>
      <c r="J127" s="33"/>
      <c r="K127" s="27">
        <v>21009</v>
      </c>
      <c r="L127" s="27">
        <v>53406</v>
      </c>
      <c r="M127" s="27">
        <v>10020</v>
      </c>
      <c r="N127" s="29">
        <v>41314</v>
      </c>
      <c r="O127" s="34"/>
      <c r="P127" s="34"/>
      <c r="Q127" s="34"/>
      <c r="R127" s="34"/>
      <c r="S127" s="34"/>
      <c r="T127" s="34"/>
      <c r="U127" s="34"/>
      <c r="V127" s="34"/>
      <c r="W127" s="34"/>
      <c r="X127" s="34"/>
      <c r="Y127" s="34"/>
      <c r="Z127" s="34"/>
      <c r="AA127" s="34"/>
      <c r="AB127" s="34"/>
      <c r="AC127" s="34"/>
      <c r="AD127" s="34"/>
      <c r="AE127" s="34"/>
      <c r="AF127" s="34"/>
      <c r="AG127" s="34"/>
      <c r="AH127" s="34"/>
      <c r="AI127" s="34"/>
    </row>
    <row r="128" ht="12.75" customHeight="1" spans="1:35">
      <c r="A128" s="27" t="s">
        <v>296</v>
      </c>
      <c r="B128" s="28" t="s">
        <v>386</v>
      </c>
      <c r="C128" s="29">
        <v>41318</v>
      </c>
      <c r="D128" s="27" t="str">
        <f t="shared" si="1"/>
        <v>February</v>
      </c>
      <c r="E128" s="27" t="s">
        <v>387</v>
      </c>
      <c r="F128" s="27">
        <v>5</v>
      </c>
      <c r="G128" s="27">
        <v>1</v>
      </c>
      <c r="H128" s="30">
        <v>73.5</v>
      </c>
      <c r="I128" s="30">
        <v>0</v>
      </c>
      <c r="J128" s="33"/>
      <c r="K128" s="27">
        <v>21009</v>
      </c>
      <c r="L128" s="27">
        <v>54070</v>
      </c>
      <c r="M128" s="27">
        <v>10020</v>
      </c>
      <c r="N128" s="29">
        <v>41306</v>
      </c>
      <c r="O128" s="34"/>
      <c r="P128" s="34"/>
      <c r="Q128" s="34"/>
      <c r="R128" s="34"/>
      <c r="S128" s="34"/>
      <c r="T128" s="34"/>
      <c r="U128" s="34"/>
      <c r="V128" s="34"/>
      <c r="W128" s="34"/>
      <c r="X128" s="34"/>
      <c r="Y128" s="34"/>
      <c r="Z128" s="34"/>
      <c r="AA128" s="34"/>
      <c r="AB128" s="34"/>
      <c r="AC128" s="34"/>
      <c r="AD128" s="34"/>
      <c r="AE128" s="34"/>
      <c r="AF128" s="34"/>
      <c r="AG128" s="34"/>
      <c r="AH128" s="34"/>
      <c r="AI128" s="34"/>
    </row>
    <row r="129" ht="12.75" customHeight="1" spans="1:35">
      <c r="A129" s="27" t="s">
        <v>296</v>
      </c>
      <c r="B129" s="28" t="s">
        <v>386</v>
      </c>
      <c r="C129" s="29">
        <v>41318</v>
      </c>
      <c r="D129" s="27" t="str">
        <f t="shared" si="1"/>
        <v>February</v>
      </c>
      <c r="E129" s="27" t="s">
        <v>387</v>
      </c>
      <c r="F129" s="27">
        <v>4</v>
      </c>
      <c r="G129" s="27">
        <v>1</v>
      </c>
      <c r="H129" s="30">
        <v>59.5</v>
      </c>
      <c r="I129" s="30">
        <v>0</v>
      </c>
      <c r="J129" s="33"/>
      <c r="K129" s="27">
        <v>21009</v>
      </c>
      <c r="L129" s="27">
        <v>54070</v>
      </c>
      <c r="M129" s="27">
        <v>10020</v>
      </c>
      <c r="N129" s="29">
        <v>41306</v>
      </c>
      <c r="O129" s="34"/>
      <c r="P129" s="34"/>
      <c r="Q129" s="34"/>
      <c r="R129" s="34"/>
      <c r="S129" s="34"/>
      <c r="T129" s="34"/>
      <c r="U129" s="34"/>
      <c r="V129" s="34"/>
      <c r="W129" s="34"/>
      <c r="X129" s="34"/>
      <c r="Y129" s="34"/>
      <c r="Z129" s="34"/>
      <c r="AA129" s="34"/>
      <c r="AB129" s="34"/>
      <c r="AC129" s="34"/>
      <c r="AD129" s="34"/>
      <c r="AE129" s="34"/>
      <c r="AF129" s="34"/>
      <c r="AG129" s="34"/>
      <c r="AH129" s="34"/>
      <c r="AI129" s="34"/>
    </row>
    <row r="130" ht="12.75" customHeight="1" spans="1:35">
      <c r="A130" s="27" t="s">
        <v>296</v>
      </c>
      <c r="B130" s="28" t="s">
        <v>386</v>
      </c>
      <c r="C130" s="29">
        <v>41318</v>
      </c>
      <c r="D130" s="27" t="str">
        <f t="shared" si="1"/>
        <v>February</v>
      </c>
      <c r="E130" s="27" t="s">
        <v>387</v>
      </c>
      <c r="F130" s="27">
        <v>1</v>
      </c>
      <c r="G130" s="27">
        <v>1</v>
      </c>
      <c r="H130" s="30">
        <v>315</v>
      </c>
      <c r="I130" s="30">
        <v>0</v>
      </c>
      <c r="J130" s="33"/>
      <c r="K130" s="27">
        <v>21009</v>
      </c>
      <c r="L130" s="27">
        <v>54070</v>
      </c>
      <c r="M130" s="27">
        <v>10020</v>
      </c>
      <c r="N130" s="29">
        <v>41306</v>
      </c>
      <c r="O130" s="34"/>
      <c r="P130" s="34"/>
      <c r="Q130" s="34"/>
      <c r="R130" s="34"/>
      <c r="S130" s="34"/>
      <c r="T130" s="34"/>
      <c r="U130" s="34"/>
      <c r="V130" s="34"/>
      <c r="W130" s="34"/>
      <c r="X130" s="34"/>
      <c r="Y130" s="34"/>
      <c r="Z130" s="34"/>
      <c r="AA130" s="34"/>
      <c r="AB130" s="34"/>
      <c r="AC130" s="34"/>
      <c r="AD130" s="34"/>
      <c r="AE130" s="34"/>
      <c r="AF130" s="34"/>
      <c r="AG130" s="34"/>
      <c r="AH130" s="34"/>
      <c r="AI130" s="34"/>
    </row>
    <row r="131" ht="12.75" customHeight="1" spans="1:35">
      <c r="A131" s="27" t="s">
        <v>296</v>
      </c>
      <c r="B131" s="28" t="s">
        <v>386</v>
      </c>
      <c r="C131" s="29">
        <v>41318</v>
      </c>
      <c r="D131" s="27" t="str">
        <f t="shared" si="1"/>
        <v>February</v>
      </c>
      <c r="E131" s="27" t="s">
        <v>387</v>
      </c>
      <c r="F131" s="27">
        <v>2</v>
      </c>
      <c r="G131" s="27">
        <v>1</v>
      </c>
      <c r="H131" s="30">
        <v>315</v>
      </c>
      <c r="I131" s="30">
        <v>0</v>
      </c>
      <c r="J131" s="33"/>
      <c r="K131" s="27">
        <v>21009</v>
      </c>
      <c r="L131" s="27">
        <v>54070</v>
      </c>
      <c r="M131" s="27">
        <v>10020</v>
      </c>
      <c r="N131" s="29">
        <v>41306</v>
      </c>
      <c r="O131" s="34"/>
      <c r="P131" s="34"/>
      <c r="Q131" s="34"/>
      <c r="R131" s="34"/>
      <c r="S131" s="34"/>
      <c r="T131" s="34"/>
      <c r="U131" s="34"/>
      <c r="V131" s="34"/>
      <c r="W131" s="34"/>
      <c r="X131" s="34"/>
      <c r="Y131" s="34"/>
      <c r="Z131" s="34"/>
      <c r="AA131" s="34"/>
      <c r="AB131" s="34"/>
      <c r="AC131" s="34"/>
      <c r="AD131" s="34"/>
      <c r="AE131" s="34"/>
      <c r="AF131" s="34"/>
      <c r="AG131" s="34"/>
      <c r="AH131" s="34"/>
      <c r="AI131" s="34"/>
    </row>
    <row r="132" ht="12.75" customHeight="1" spans="1:35">
      <c r="A132" s="27" t="s">
        <v>296</v>
      </c>
      <c r="B132" s="28" t="s">
        <v>386</v>
      </c>
      <c r="C132" s="29">
        <v>41318</v>
      </c>
      <c r="D132" s="27" t="str">
        <f t="shared" si="1"/>
        <v>February</v>
      </c>
      <c r="E132" s="27" t="s">
        <v>387</v>
      </c>
      <c r="F132" s="27">
        <v>3</v>
      </c>
      <c r="G132" s="27">
        <v>1</v>
      </c>
      <c r="H132" s="30">
        <v>90</v>
      </c>
      <c r="I132" s="30">
        <v>0</v>
      </c>
      <c r="J132" s="33"/>
      <c r="K132" s="27">
        <v>21009</v>
      </c>
      <c r="L132" s="27">
        <v>54070</v>
      </c>
      <c r="M132" s="27">
        <v>10020</v>
      </c>
      <c r="N132" s="29">
        <v>41306</v>
      </c>
      <c r="O132" s="34"/>
      <c r="P132" s="34"/>
      <c r="Q132" s="34"/>
      <c r="R132" s="34"/>
      <c r="S132" s="34"/>
      <c r="T132" s="34"/>
      <c r="U132" s="34"/>
      <c r="V132" s="34"/>
      <c r="W132" s="34"/>
      <c r="X132" s="34"/>
      <c r="Y132" s="34"/>
      <c r="Z132" s="34"/>
      <c r="AA132" s="34"/>
      <c r="AB132" s="34"/>
      <c r="AC132" s="34"/>
      <c r="AD132" s="34"/>
      <c r="AE132" s="34"/>
      <c r="AF132" s="34"/>
      <c r="AG132" s="34"/>
      <c r="AH132" s="34"/>
      <c r="AI132" s="34"/>
    </row>
    <row r="133" ht="12.75" customHeight="1" spans="1:35">
      <c r="A133" s="27" t="s">
        <v>296</v>
      </c>
      <c r="B133" s="28" t="s">
        <v>388</v>
      </c>
      <c r="C133" s="29">
        <v>41226</v>
      </c>
      <c r="D133" s="27" t="str">
        <f t="shared" si="1"/>
        <v>November</v>
      </c>
      <c r="E133" s="27" t="s">
        <v>326</v>
      </c>
      <c r="F133" s="27">
        <v>5</v>
      </c>
      <c r="G133" s="27">
        <v>1</v>
      </c>
      <c r="H133" s="30">
        <v>3.8</v>
      </c>
      <c r="I133" s="30">
        <v>3.8</v>
      </c>
      <c r="J133" s="33">
        <v>560801</v>
      </c>
      <c r="K133" s="27">
        <v>21009</v>
      </c>
      <c r="L133" s="27">
        <v>54060</v>
      </c>
      <c r="M133" s="27">
        <v>10020</v>
      </c>
      <c r="N133" s="29">
        <v>41310</v>
      </c>
      <c r="O133" s="29">
        <v>41327</v>
      </c>
      <c r="P133" s="34"/>
      <c r="Q133" s="34"/>
      <c r="R133" s="34"/>
      <c r="S133" s="34"/>
      <c r="T133" s="34"/>
      <c r="U133" s="34"/>
      <c r="V133" s="34"/>
      <c r="W133" s="34"/>
      <c r="X133" s="34"/>
      <c r="Y133" s="34"/>
      <c r="Z133" s="34"/>
      <c r="AA133" s="34"/>
      <c r="AB133" s="34"/>
      <c r="AC133" s="34"/>
      <c r="AD133" s="34"/>
      <c r="AE133" s="34"/>
      <c r="AF133" s="34"/>
      <c r="AG133" s="34"/>
      <c r="AH133" s="34"/>
      <c r="AI133" s="34"/>
    </row>
    <row r="134" ht="12.75" customHeight="1" spans="1:35">
      <c r="A134" s="27" t="s">
        <v>296</v>
      </c>
      <c r="B134" s="28" t="s">
        <v>388</v>
      </c>
      <c r="C134" s="29">
        <v>41226</v>
      </c>
      <c r="D134" s="27" t="str">
        <f t="shared" ref="D134:D197" si="2">TEXT(C134,"mmmm")</f>
        <v>November</v>
      </c>
      <c r="E134" s="27" t="s">
        <v>326</v>
      </c>
      <c r="F134" s="27">
        <v>4</v>
      </c>
      <c r="G134" s="27">
        <v>1</v>
      </c>
      <c r="H134" s="30">
        <v>3.8</v>
      </c>
      <c r="I134" s="30">
        <v>3.8</v>
      </c>
      <c r="J134" s="33">
        <v>560801</v>
      </c>
      <c r="K134" s="27">
        <v>21009</v>
      </c>
      <c r="L134" s="27">
        <v>54060</v>
      </c>
      <c r="M134" s="27">
        <v>10020</v>
      </c>
      <c r="N134" s="29">
        <v>41310</v>
      </c>
      <c r="O134" s="29">
        <v>41327</v>
      </c>
      <c r="P134" s="34"/>
      <c r="Q134" s="34"/>
      <c r="R134" s="34"/>
      <c r="S134" s="34"/>
      <c r="T134" s="34"/>
      <c r="U134" s="34"/>
      <c r="V134" s="34"/>
      <c r="W134" s="34"/>
      <c r="X134" s="34"/>
      <c r="Y134" s="34"/>
      <c r="Z134" s="34"/>
      <c r="AA134" s="34"/>
      <c r="AB134" s="34"/>
      <c r="AC134" s="34"/>
      <c r="AD134" s="34"/>
      <c r="AE134" s="34"/>
      <c r="AF134" s="34"/>
      <c r="AG134" s="34"/>
      <c r="AH134" s="34"/>
      <c r="AI134" s="34"/>
    </row>
    <row r="135" ht="12.75" customHeight="1" spans="1:35">
      <c r="A135" s="27" t="s">
        <v>296</v>
      </c>
      <c r="B135" s="28" t="s">
        <v>388</v>
      </c>
      <c r="C135" s="29">
        <v>41226</v>
      </c>
      <c r="D135" s="27" t="str">
        <f t="shared" si="2"/>
        <v>November</v>
      </c>
      <c r="E135" s="27" t="s">
        <v>326</v>
      </c>
      <c r="F135" s="27">
        <v>6</v>
      </c>
      <c r="G135" s="27">
        <v>1</v>
      </c>
      <c r="H135" s="30">
        <v>3.8</v>
      </c>
      <c r="I135" s="30">
        <v>3.8</v>
      </c>
      <c r="J135" s="33">
        <v>560801</v>
      </c>
      <c r="K135" s="27">
        <v>21009</v>
      </c>
      <c r="L135" s="27">
        <v>54060</v>
      </c>
      <c r="M135" s="27">
        <v>10020</v>
      </c>
      <c r="N135" s="29">
        <v>41310</v>
      </c>
      <c r="O135" s="29">
        <v>41327</v>
      </c>
      <c r="P135" s="34"/>
      <c r="Q135" s="34"/>
      <c r="R135" s="34"/>
      <c r="S135" s="34"/>
      <c r="T135" s="34"/>
      <c r="U135" s="34"/>
      <c r="V135" s="34"/>
      <c r="W135" s="34"/>
      <c r="X135" s="34"/>
      <c r="Y135" s="34"/>
      <c r="Z135" s="34"/>
      <c r="AA135" s="34"/>
      <c r="AB135" s="34"/>
      <c r="AC135" s="34"/>
      <c r="AD135" s="34"/>
      <c r="AE135" s="34"/>
      <c r="AF135" s="34"/>
      <c r="AG135" s="34"/>
      <c r="AH135" s="34"/>
      <c r="AI135" s="34"/>
    </row>
    <row r="136" ht="12.75" customHeight="1" spans="1:35">
      <c r="A136" s="27" t="s">
        <v>296</v>
      </c>
      <c r="B136" s="28" t="s">
        <v>388</v>
      </c>
      <c r="C136" s="29">
        <v>41226</v>
      </c>
      <c r="D136" s="27" t="str">
        <f t="shared" si="2"/>
        <v>November</v>
      </c>
      <c r="E136" s="27" t="s">
        <v>326</v>
      </c>
      <c r="F136" s="27">
        <v>1</v>
      </c>
      <c r="G136" s="27">
        <v>1</v>
      </c>
      <c r="H136" s="30">
        <v>36.92</v>
      </c>
      <c r="I136" s="30">
        <v>36.92</v>
      </c>
      <c r="J136" s="33">
        <v>560801</v>
      </c>
      <c r="K136" s="27">
        <v>21009</v>
      </c>
      <c r="L136" s="27">
        <v>54060</v>
      </c>
      <c r="M136" s="27">
        <v>10020</v>
      </c>
      <c r="N136" s="29">
        <v>41310</v>
      </c>
      <c r="O136" s="29">
        <v>41327</v>
      </c>
      <c r="P136" s="34"/>
      <c r="Q136" s="34"/>
      <c r="R136" s="34"/>
      <c r="S136" s="34"/>
      <c r="T136" s="34"/>
      <c r="U136" s="34"/>
      <c r="V136" s="34"/>
      <c r="W136" s="34"/>
      <c r="X136" s="34"/>
      <c r="Y136" s="34"/>
      <c r="Z136" s="34"/>
      <c r="AA136" s="34"/>
      <c r="AB136" s="34"/>
      <c r="AC136" s="34"/>
      <c r="AD136" s="34"/>
      <c r="AE136" s="34"/>
      <c r="AF136" s="34"/>
      <c r="AG136" s="34"/>
      <c r="AH136" s="34"/>
      <c r="AI136" s="34"/>
    </row>
    <row r="137" ht="12.75" customHeight="1" spans="1:35">
      <c r="A137" s="27" t="s">
        <v>296</v>
      </c>
      <c r="B137" s="28" t="s">
        <v>388</v>
      </c>
      <c r="C137" s="29">
        <v>41226</v>
      </c>
      <c r="D137" s="27" t="str">
        <f t="shared" si="2"/>
        <v>November</v>
      </c>
      <c r="E137" s="27" t="s">
        <v>326</v>
      </c>
      <c r="F137" s="27">
        <v>3</v>
      </c>
      <c r="G137" s="27">
        <v>1</v>
      </c>
      <c r="H137" s="30">
        <v>19.56</v>
      </c>
      <c r="I137" s="30">
        <v>19.56</v>
      </c>
      <c r="J137" s="33">
        <v>560801</v>
      </c>
      <c r="K137" s="27">
        <v>21009</v>
      </c>
      <c r="L137" s="27">
        <v>54060</v>
      </c>
      <c r="M137" s="27">
        <v>10020</v>
      </c>
      <c r="N137" s="29">
        <v>41310</v>
      </c>
      <c r="O137" s="29">
        <v>41327</v>
      </c>
      <c r="P137" s="34"/>
      <c r="Q137" s="34"/>
      <c r="R137" s="34"/>
      <c r="S137" s="34"/>
      <c r="T137" s="34"/>
      <c r="U137" s="34"/>
      <c r="V137" s="34"/>
      <c r="W137" s="34"/>
      <c r="X137" s="34"/>
      <c r="Y137" s="34"/>
      <c r="Z137" s="34"/>
      <c r="AA137" s="34"/>
      <c r="AB137" s="34"/>
      <c r="AC137" s="34"/>
      <c r="AD137" s="34"/>
      <c r="AE137" s="34"/>
      <c r="AF137" s="34"/>
      <c r="AG137" s="34"/>
      <c r="AH137" s="34"/>
      <c r="AI137" s="34"/>
    </row>
    <row r="138" ht="12.75" customHeight="1" spans="1:35">
      <c r="A138" s="27" t="s">
        <v>296</v>
      </c>
      <c r="B138" s="28" t="s">
        <v>388</v>
      </c>
      <c r="C138" s="29">
        <v>41226</v>
      </c>
      <c r="D138" s="27" t="str">
        <f t="shared" si="2"/>
        <v>November</v>
      </c>
      <c r="E138" s="27" t="s">
        <v>326</v>
      </c>
      <c r="F138" s="27">
        <v>2</v>
      </c>
      <c r="G138" s="27">
        <v>1</v>
      </c>
      <c r="H138" s="30">
        <v>11.36</v>
      </c>
      <c r="I138" s="30">
        <v>11.36</v>
      </c>
      <c r="J138" s="33">
        <v>560801</v>
      </c>
      <c r="K138" s="27">
        <v>21009</v>
      </c>
      <c r="L138" s="27">
        <v>54060</v>
      </c>
      <c r="M138" s="27">
        <v>10020</v>
      </c>
      <c r="N138" s="29">
        <v>41310</v>
      </c>
      <c r="O138" s="29">
        <v>41327</v>
      </c>
      <c r="P138" s="34"/>
      <c r="Q138" s="34"/>
      <c r="R138" s="34"/>
      <c r="S138" s="34"/>
      <c r="T138" s="34"/>
      <c r="U138" s="34"/>
      <c r="V138" s="34"/>
      <c r="W138" s="34"/>
      <c r="X138" s="34"/>
      <c r="Y138" s="34"/>
      <c r="Z138" s="34"/>
      <c r="AA138" s="34"/>
      <c r="AB138" s="34"/>
      <c r="AC138" s="34"/>
      <c r="AD138" s="34"/>
      <c r="AE138" s="34"/>
      <c r="AF138" s="34"/>
      <c r="AG138" s="34"/>
      <c r="AH138" s="34"/>
      <c r="AI138" s="34"/>
    </row>
    <row r="139" ht="12.75" customHeight="1" spans="1:35">
      <c r="A139" s="27" t="s">
        <v>296</v>
      </c>
      <c r="B139" s="28" t="s">
        <v>389</v>
      </c>
      <c r="C139" s="29">
        <v>41318</v>
      </c>
      <c r="D139" s="27" t="str">
        <f t="shared" si="2"/>
        <v>February</v>
      </c>
      <c r="E139" s="27" t="s">
        <v>390</v>
      </c>
      <c r="F139" s="27">
        <v>1</v>
      </c>
      <c r="G139" s="27">
        <v>1</v>
      </c>
      <c r="H139" s="30">
        <v>636</v>
      </c>
      <c r="I139" s="30">
        <v>0</v>
      </c>
      <c r="J139" s="33"/>
      <c r="K139" s="27">
        <v>21009</v>
      </c>
      <c r="L139" s="27">
        <v>53402</v>
      </c>
      <c r="M139" s="27">
        <v>10020</v>
      </c>
      <c r="N139" s="29">
        <v>41318</v>
      </c>
      <c r="O139" s="34"/>
      <c r="P139" s="34"/>
      <c r="Q139" s="34"/>
      <c r="R139" s="34"/>
      <c r="S139" s="34"/>
      <c r="T139" s="34"/>
      <c r="U139" s="34"/>
      <c r="V139" s="34"/>
      <c r="W139" s="34"/>
      <c r="X139" s="34"/>
      <c r="Y139" s="34"/>
      <c r="Z139" s="34"/>
      <c r="AA139" s="34"/>
      <c r="AB139" s="34"/>
      <c r="AC139" s="34"/>
      <c r="AD139" s="34"/>
      <c r="AE139" s="34"/>
      <c r="AF139" s="34"/>
      <c r="AG139" s="34"/>
      <c r="AH139" s="34"/>
      <c r="AI139" s="34"/>
    </row>
    <row r="140" ht="12.75" customHeight="1" spans="1:35">
      <c r="A140" s="27" t="s">
        <v>296</v>
      </c>
      <c r="B140" s="28" t="s">
        <v>391</v>
      </c>
      <c r="C140" s="29">
        <v>41318</v>
      </c>
      <c r="D140" s="27" t="str">
        <f t="shared" si="2"/>
        <v>February</v>
      </c>
      <c r="E140" s="27" t="s">
        <v>392</v>
      </c>
      <c r="F140" s="27">
        <v>1</v>
      </c>
      <c r="G140" s="27">
        <v>1</v>
      </c>
      <c r="H140" s="30">
        <v>250</v>
      </c>
      <c r="I140" s="30">
        <v>250</v>
      </c>
      <c r="J140" s="33">
        <v>558887</v>
      </c>
      <c r="K140" s="27">
        <v>12062</v>
      </c>
      <c r="L140" s="27">
        <v>51620</v>
      </c>
      <c r="M140" s="27">
        <v>22086</v>
      </c>
      <c r="N140" s="29">
        <v>41312</v>
      </c>
      <c r="O140" s="29">
        <v>41319</v>
      </c>
      <c r="P140" s="34"/>
      <c r="Q140" s="34"/>
      <c r="R140" s="34"/>
      <c r="S140" s="34"/>
      <c r="T140" s="34"/>
      <c r="U140" s="34"/>
      <c r="V140" s="34"/>
      <c r="W140" s="34"/>
      <c r="X140" s="34"/>
      <c r="Y140" s="34"/>
      <c r="Z140" s="34"/>
      <c r="AA140" s="34"/>
      <c r="AB140" s="34"/>
      <c r="AC140" s="34"/>
      <c r="AD140" s="34"/>
      <c r="AE140" s="34"/>
      <c r="AF140" s="34"/>
      <c r="AG140" s="34"/>
      <c r="AH140" s="34"/>
      <c r="AI140" s="34"/>
    </row>
    <row r="141" ht="12.75" customHeight="1" spans="1:35">
      <c r="A141" s="27" t="s">
        <v>296</v>
      </c>
      <c r="B141" s="28" t="s">
        <v>393</v>
      </c>
      <c r="C141" s="29">
        <v>41318</v>
      </c>
      <c r="D141" s="27" t="str">
        <f t="shared" si="2"/>
        <v>February</v>
      </c>
      <c r="E141" s="27" t="s">
        <v>394</v>
      </c>
      <c r="F141" s="27">
        <v>2</v>
      </c>
      <c r="G141" s="27">
        <v>1</v>
      </c>
      <c r="H141" s="30">
        <v>1300</v>
      </c>
      <c r="I141" s="30">
        <v>0</v>
      </c>
      <c r="J141" s="33"/>
      <c r="K141" s="27">
        <v>13033</v>
      </c>
      <c r="L141" s="27">
        <v>52541</v>
      </c>
      <c r="M141" s="27">
        <v>40001</v>
      </c>
      <c r="N141" s="29">
        <v>41312</v>
      </c>
      <c r="O141" s="34"/>
      <c r="P141" s="34"/>
      <c r="Q141" s="34"/>
      <c r="R141" s="34"/>
      <c r="S141" s="34"/>
      <c r="T141" s="34"/>
      <c r="U141" s="34"/>
      <c r="V141" s="34"/>
      <c r="W141" s="34"/>
      <c r="X141" s="34"/>
      <c r="Y141" s="34"/>
      <c r="Z141" s="34"/>
      <c r="AA141" s="34"/>
      <c r="AB141" s="34"/>
      <c r="AC141" s="34"/>
      <c r="AD141" s="34"/>
      <c r="AE141" s="34"/>
      <c r="AF141" s="34"/>
      <c r="AG141" s="34"/>
      <c r="AH141" s="34"/>
      <c r="AI141" s="34"/>
    </row>
    <row r="142" ht="12.75" customHeight="1" spans="1:35">
      <c r="A142" s="27" t="s">
        <v>296</v>
      </c>
      <c r="B142" s="28" t="s">
        <v>393</v>
      </c>
      <c r="C142" s="29">
        <v>41318</v>
      </c>
      <c r="D142" s="27" t="str">
        <f t="shared" si="2"/>
        <v>February</v>
      </c>
      <c r="E142" s="27" t="s">
        <v>394</v>
      </c>
      <c r="F142" s="27">
        <v>4</v>
      </c>
      <c r="G142" s="27">
        <v>1</v>
      </c>
      <c r="H142" s="30">
        <v>40</v>
      </c>
      <c r="I142" s="30">
        <v>0</v>
      </c>
      <c r="J142" s="33"/>
      <c r="K142" s="27">
        <v>13033</v>
      </c>
      <c r="L142" s="27">
        <v>52541</v>
      </c>
      <c r="M142" s="27">
        <v>40001</v>
      </c>
      <c r="N142" s="29">
        <v>41312</v>
      </c>
      <c r="O142" s="34"/>
      <c r="P142" s="34"/>
      <c r="Q142" s="34"/>
      <c r="R142" s="34"/>
      <c r="S142" s="34"/>
      <c r="T142" s="34"/>
      <c r="U142" s="34"/>
      <c r="V142" s="34"/>
      <c r="W142" s="34"/>
      <c r="X142" s="34"/>
      <c r="Y142" s="34"/>
      <c r="Z142" s="34"/>
      <c r="AA142" s="34"/>
      <c r="AB142" s="34"/>
      <c r="AC142" s="34"/>
      <c r="AD142" s="34"/>
      <c r="AE142" s="34"/>
      <c r="AF142" s="34"/>
      <c r="AG142" s="34"/>
      <c r="AH142" s="34"/>
      <c r="AI142" s="34"/>
    </row>
    <row r="143" ht="12.75" customHeight="1" spans="1:35">
      <c r="A143" s="27" t="s">
        <v>296</v>
      </c>
      <c r="B143" s="28" t="s">
        <v>393</v>
      </c>
      <c r="C143" s="29">
        <v>41318</v>
      </c>
      <c r="D143" s="27" t="str">
        <f t="shared" si="2"/>
        <v>February</v>
      </c>
      <c r="E143" s="27" t="s">
        <v>394</v>
      </c>
      <c r="F143" s="27">
        <v>3</v>
      </c>
      <c r="G143" s="27">
        <v>1</v>
      </c>
      <c r="H143" s="30">
        <v>196</v>
      </c>
      <c r="I143" s="30">
        <v>0</v>
      </c>
      <c r="J143" s="33"/>
      <c r="K143" s="27">
        <v>13033</v>
      </c>
      <c r="L143" s="27">
        <v>52541</v>
      </c>
      <c r="M143" s="27">
        <v>40001</v>
      </c>
      <c r="N143" s="29">
        <v>41312</v>
      </c>
      <c r="O143" s="34"/>
      <c r="P143" s="34"/>
      <c r="Q143" s="34"/>
      <c r="R143" s="34"/>
      <c r="S143" s="34"/>
      <c r="T143" s="34"/>
      <c r="U143" s="34"/>
      <c r="V143" s="34"/>
      <c r="W143" s="34"/>
      <c r="X143" s="34"/>
      <c r="Y143" s="34"/>
      <c r="Z143" s="34"/>
      <c r="AA143" s="34"/>
      <c r="AB143" s="34"/>
      <c r="AC143" s="34"/>
      <c r="AD143" s="34"/>
      <c r="AE143" s="34"/>
      <c r="AF143" s="34"/>
      <c r="AG143" s="34"/>
      <c r="AH143" s="34"/>
      <c r="AI143" s="34"/>
    </row>
    <row r="144" ht="12.75" customHeight="1" spans="1:35">
      <c r="A144" s="27" t="s">
        <v>296</v>
      </c>
      <c r="B144" s="28" t="s">
        <v>393</v>
      </c>
      <c r="C144" s="29">
        <v>41318</v>
      </c>
      <c r="D144" s="27" t="str">
        <f t="shared" si="2"/>
        <v>February</v>
      </c>
      <c r="E144" s="27" t="s">
        <v>394</v>
      </c>
      <c r="F144" s="27">
        <v>1</v>
      </c>
      <c r="G144" s="27">
        <v>1</v>
      </c>
      <c r="H144" s="30">
        <v>1200</v>
      </c>
      <c r="I144" s="30">
        <v>0</v>
      </c>
      <c r="J144" s="33"/>
      <c r="K144" s="27">
        <v>13033</v>
      </c>
      <c r="L144" s="27">
        <v>52541</v>
      </c>
      <c r="M144" s="27">
        <v>40001</v>
      </c>
      <c r="N144" s="29">
        <v>41312</v>
      </c>
      <c r="O144" s="34"/>
      <c r="P144" s="34"/>
      <c r="Q144" s="34"/>
      <c r="R144" s="34"/>
      <c r="S144" s="34"/>
      <c r="T144" s="34"/>
      <c r="U144" s="34"/>
      <c r="V144" s="34"/>
      <c r="W144" s="34"/>
      <c r="X144" s="34"/>
      <c r="Y144" s="34"/>
      <c r="Z144" s="34"/>
      <c r="AA144" s="34"/>
      <c r="AB144" s="34"/>
      <c r="AC144" s="34"/>
      <c r="AD144" s="34"/>
      <c r="AE144" s="34"/>
      <c r="AF144" s="34"/>
      <c r="AG144" s="34"/>
      <c r="AH144" s="34"/>
      <c r="AI144" s="34"/>
    </row>
    <row r="145" ht="12.75" customHeight="1" spans="1:35">
      <c r="A145" s="27" t="s">
        <v>296</v>
      </c>
      <c r="B145" s="28" t="s">
        <v>395</v>
      </c>
      <c r="C145" s="29">
        <v>41318</v>
      </c>
      <c r="D145" s="27" t="str">
        <f t="shared" si="2"/>
        <v>February</v>
      </c>
      <c r="E145" s="27" t="s">
        <v>335</v>
      </c>
      <c r="F145" s="27">
        <v>1</v>
      </c>
      <c r="G145" s="27">
        <v>1</v>
      </c>
      <c r="H145" s="30">
        <v>203.7</v>
      </c>
      <c r="I145" s="30">
        <v>0</v>
      </c>
      <c r="J145" s="33"/>
      <c r="K145" s="27">
        <v>21009</v>
      </c>
      <c r="L145" s="27">
        <v>53402</v>
      </c>
      <c r="M145" s="27">
        <v>10020</v>
      </c>
      <c r="N145" s="29">
        <v>41313</v>
      </c>
      <c r="O145" s="34"/>
      <c r="P145" s="34"/>
      <c r="Q145" s="34"/>
      <c r="R145" s="34"/>
      <c r="S145" s="34"/>
      <c r="T145" s="34"/>
      <c r="U145" s="34"/>
      <c r="V145" s="34"/>
      <c r="W145" s="34"/>
      <c r="X145" s="34"/>
      <c r="Y145" s="34"/>
      <c r="Z145" s="34"/>
      <c r="AA145" s="34"/>
      <c r="AB145" s="34"/>
      <c r="AC145" s="34"/>
      <c r="AD145" s="34"/>
      <c r="AE145" s="34"/>
      <c r="AF145" s="34"/>
      <c r="AG145" s="34"/>
      <c r="AH145" s="34"/>
      <c r="AI145" s="34"/>
    </row>
    <row r="146" ht="12.75" customHeight="1" spans="1:35">
      <c r="A146" s="27" t="s">
        <v>296</v>
      </c>
      <c r="B146" s="28" t="s">
        <v>396</v>
      </c>
      <c r="C146" s="29">
        <v>41318</v>
      </c>
      <c r="D146" s="27" t="str">
        <f t="shared" si="2"/>
        <v>February</v>
      </c>
      <c r="E146" s="27" t="s">
        <v>335</v>
      </c>
      <c r="F146" s="27">
        <v>1</v>
      </c>
      <c r="G146" s="27">
        <v>1</v>
      </c>
      <c r="H146" s="30">
        <v>69.88</v>
      </c>
      <c r="I146" s="30">
        <v>0</v>
      </c>
      <c r="J146" s="33"/>
      <c r="K146" s="27">
        <v>21009</v>
      </c>
      <c r="L146" s="27">
        <v>53402</v>
      </c>
      <c r="M146" s="27">
        <v>10020</v>
      </c>
      <c r="N146" s="29">
        <v>41316</v>
      </c>
      <c r="O146" s="34"/>
      <c r="P146" s="34"/>
      <c r="Q146" s="34"/>
      <c r="R146" s="34"/>
      <c r="S146" s="34"/>
      <c r="T146" s="34"/>
      <c r="U146" s="34"/>
      <c r="V146" s="34"/>
      <c r="W146" s="34"/>
      <c r="X146" s="34"/>
      <c r="Y146" s="34"/>
      <c r="Z146" s="34"/>
      <c r="AA146" s="34"/>
      <c r="AB146" s="34"/>
      <c r="AC146" s="34"/>
      <c r="AD146" s="34"/>
      <c r="AE146" s="34"/>
      <c r="AF146" s="34"/>
      <c r="AG146" s="34"/>
      <c r="AH146" s="34"/>
      <c r="AI146" s="34"/>
    </row>
    <row r="147" ht="12.75" customHeight="1" spans="1:35">
      <c r="A147" s="27" t="s">
        <v>296</v>
      </c>
      <c r="B147" s="28" t="s">
        <v>397</v>
      </c>
      <c r="C147" s="29">
        <v>41318</v>
      </c>
      <c r="D147" s="27" t="str">
        <f t="shared" si="2"/>
        <v>February</v>
      </c>
      <c r="E147" s="27" t="s">
        <v>350</v>
      </c>
      <c r="F147" s="27">
        <v>2</v>
      </c>
      <c r="G147" s="27">
        <v>1</v>
      </c>
      <c r="H147" s="30">
        <v>10.8</v>
      </c>
      <c r="I147" s="30">
        <v>10.8</v>
      </c>
      <c r="J147" s="33">
        <v>560176</v>
      </c>
      <c r="K147" s="27">
        <v>21009</v>
      </c>
      <c r="L147" s="27">
        <v>54060</v>
      </c>
      <c r="M147" s="27">
        <v>10020</v>
      </c>
      <c r="N147" s="29">
        <v>41319</v>
      </c>
      <c r="O147" s="29">
        <v>41325</v>
      </c>
      <c r="P147" s="34"/>
      <c r="Q147" s="34"/>
      <c r="R147" s="34"/>
      <c r="S147" s="34"/>
      <c r="T147" s="34"/>
      <c r="U147" s="34"/>
      <c r="V147" s="34"/>
      <c r="W147" s="34"/>
      <c r="X147" s="34"/>
      <c r="Y147" s="34"/>
      <c r="Z147" s="34"/>
      <c r="AA147" s="34"/>
      <c r="AB147" s="34"/>
      <c r="AC147" s="34"/>
      <c r="AD147" s="34"/>
      <c r="AE147" s="34"/>
      <c r="AF147" s="34"/>
      <c r="AG147" s="34"/>
      <c r="AH147" s="34"/>
      <c r="AI147" s="34"/>
    </row>
    <row r="148" ht="12.75" customHeight="1" spans="1:35">
      <c r="A148" s="27" t="s">
        <v>296</v>
      </c>
      <c r="B148" s="28" t="s">
        <v>397</v>
      </c>
      <c r="C148" s="29">
        <v>41318</v>
      </c>
      <c r="D148" s="27" t="str">
        <f t="shared" si="2"/>
        <v>February</v>
      </c>
      <c r="E148" s="27" t="s">
        <v>350</v>
      </c>
      <c r="F148" s="27">
        <v>1</v>
      </c>
      <c r="G148" s="27">
        <v>1</v>
      </c>
      <c r="H148" s="30">
        <v>10.38</v>
      </c>
      <c r="I148" s="30">
        <v>10.38</v>
      </c>
      <c r="J148" s="33">
        <v>560176</v>
      </c>
      <c r="K148" s="27">
        <v>21009</v>
      </c>
      <c r="L148" s="27">
        <v>54060</v>
      </c>
      <c r="M148" s="27">
        <v>10020</v>
      </c>
      <c r="N148" s="29">
        <v>41319</v>
      </c>
      <c r="O148" s="29">
        <v>41325</v>
      </c>
      <c r="P148" s="34"/>
      <c r="Q148" s="34"/>
      <c r="R148" s="34"/>
      <c r="S148" s="34"/>
      <c r="T148" s="34"/>
      <c r="U148" s="34"/>
      <c r="V148" s="34"/>
      <c r="W148" s="34"/>
      <c r="X148" s="34"/>
      <c r="Y148" s="34"/>
      <c r="Z148" s="34"/>
      <c r="AA148" s="34"/>
      <c r="AB148" s="34"/>
      <c r="AC148" s="34"/>
      <c r="AD148" s="34"/>
      <c r="AE148" s="34"/>
      <c r="AF148" s="34"/>
      <c r="AG148" s="34"/>
      <c r="AH148" s="34"/>
      <c r="AI148" s="34"/>
    </row>
    <row r="149" ht="12.75" customHeight="1" spans="1:35">
      <c r="A149" s="27" t="s">
        <v>296</v>
      </c>
      <c r="B149" s="28" t="s">
        <v>397</v>
      </c>
      <c r="C149" s="29">
        <v>41318</v>
      </c>
      <c r="D149" s="27" t="str">
        <f t="shared" si="2"/>
        <v>February</v>
      </c>
      <c r="E149" s="27" t="s">
        <v>350</v>
      </c>
      <c r="F149" s="27">
        <v>3</v>
      </c>
      <c r="G149" s="27">
        <v>1</v>
      </c>
      <c r="H149" s="30">
        <v>5.74</v>
      </c>
      <c r="I149" s="30">
        <v>5.74</v>
      </c>
      <c r="J149" s="33">
        <v>560176</v>
      </c>
      <c r="K149" s="27">
        <v>21009</v>
      </c>
      <c r="L149" s="27">
        <v>54060</v>
      </c>
      <c r="M149" s="27">
        <v>10020</v>
      </c>
      <c r="N149" s="29">
        <v>41319</v>
      </c>
      <c r="O149" s="29">
        <v>41325</v>
      </c>
      <c r="P149" s="34"/>
      <c r="Q149" s="34"/>
      <c r="R149" s="34"/>
      <c r="S149" s="34"/>
      <c r="T149" s="34"/>
      <c r="U149" s="34"/>
      <c r="V149" s="34"/>
      <c r="W149" s="34"/>
      <c r="X149" s="34"/>
      <c r="Y149" s="34"/>
      <c r="Z149" s="34"/>
      <c r="AA149" s="34"/>
      <c r="AB149" s="34"/>
      <c r="AC149" s="34"/>
      <c r="AD149" s="34"/>
      <c r="AE149" s="34"/>
      <c r="AF149" s="34"/>
      <c r="AG149" s="34"/>
      <c r="AH149" s="34"/>
      <c r="AI149" s="34"/>
    </row>
    <row r="150" ht="12.75" customHeight="1" spans="1:35">
      <c r="A150" s="27" t="s">
        <v>296</v>
      </c>
      <c r="B150" s="28" t="s">
        <v>397</v>
      </c>
      <c r="C150" s="29">
        <v>41318</v>
      </c>
      <c r="D150" s="27" t="str">
        <f t="shared" si="2"/>
        <v>February</v>
      </c>
      <c r="E150" s="27" t="s">
        <v>350</v>
      </c>
      <c r="F150" s="27">
        <v>4</v>
      </c>
      <c r="G150" s="27">
        <v>1</v>
      </c>
      <c r="H150" s="30">
        <v>7.78</v>
      </c>
      <c r="I150" s="30">
        <v>7.78</v>
      </c>
      <c r="J150" s="33">
        <v>560176</v>
      </c>
      <c r="K150" s="27">
        <v>21009</v>
      </c>
      <c r="L150" s="27">
        <v>54060</v>
      </c>
      <c r="M150" s="27">
        <v>10020</v>
      </c>
      <c r="N150" s="29">
        <v>41319</v>
      </c>
      <c r="O150" s="29">
        <v>41325</v>
      </c>
      <c r="P150" s="34"/>
      <c r="Q150" s="34"/>
      <c r="R150" s="34"/>
      <c r="S150" s="34"/>
      <c r="T150" s="34"/>
      <c r="U150" s="34"/>
      <c r="V150" s="34"/>
      <c r="W150" s="34"/>
      <c r="X150" s="34"/>
      <c r="Y150" s="34"/>
      <c r="Z150" s="34"/>
      <c r="AA150" s="34"/>
      <c r="AB150" s="34"/>
      <c r="AC150" s="34"/>
      <c r="AD150" s="34"/>
      <c r="AE150" s="34"/>
      <c r="AF150" s="34"/>
      <c r="AG150" s="34"/>
      <c r="AH150" s="34"/>
      <c r="AI150" s="34"/>
    </row>
    <row r="151" ht="12.75" customHeight="1" spans="1:35">
      <c r="A151" s="27" t="s">
        <v>296</v>
      </c>
      <c r="B151" s="28" t="s">
        <v>398</v>
      </c>
      <c r="C151" s="29">
        <v>41318</v>
      </c>
      <c r="D151" s="27" t="str">
        <f t="shared" si="2"/>
        <v>February</v>
      </c>
      <c r="E151" s="27" t="s">
        <v>360</v>
      </c>
      <c r="F151" s="27">
        <v>6</v>
      </c>
      <c r="G151" s="27">
        <v>1</v>
      </c>
      <c r="H151" s="30">
        <v>3.12</v>
      </c>
      <c r="I151" s="30">
        <v>3.12</v>
      </c>
      <c r="J151" s="33">
        <v>560742</v>
      </c>
      <c r="K151" s="27">
        <v>21009</v>
      </c>
      <c r="L151" s="27">
        <v>53402</v>
      </c>
      <c r="M151" s="27">
        <v>10020</v>
      </c>
      <c r="N151" s="29">
        <v>41313</v>
      </c>
      <c r="O151" s="29">
        <v>41326</v>
      </c>
      <c r="P151" s="34"/>
      <c r="Q151" s="34"/>
      <c r="R151" s="34"/>
      <c r="S151" s="34"/>
      <c r="T151" s="34"/>
      <c r="U151" s="34"/>
      <c r="V151" s="34"/>
      <c r="W151" s="34"/>
      <c r="X151" s="34"/>
      <c r="Y151" s="34"/>
      <c r="Z151" s="34"/>
      <c r="AA151" s="34"/>
      <c r="AB151" s="34"/>
      <c r="AC151" s="34"/>
      <c r="AD151" s="34"/>
      <c r="AE151" s="34"/>
      <c r="AF151" s="34"/>
      <c r="AG151" s="34"/>
      <c r="AH151" s="34"/>
      <c r="AI151" s="34"/>
    </row>
    <row r="152" ht="12.75" customHeight="1" spans="1:35">
      <c r="A152" s="27" t="s">
        <v>296</v>
      </c>
      <c r="B152" s="28" t="s">
        <v>398</v>
      </c>
      <c r="C152" s="29">
        <v>41318</v>
      </c>
      <c r="D152" s="27" t="str">
        <f t="shared" si="2"/>
        <v>February</v>
      </c>
      <c r="E152" s="27" t="s">
        <v>360</v>
      </c>
      <c r="F152" s="27">
        <v>8</v>
      </c>
      <c r="G152" s="27">
        <v>1</v>
      </c>
      <c r="H152" s="30">
        <v>3.98</v>
      </c>
      <c r="I152" s="30">
        <v>3.98</v>
      </c>
      <c r="J152" s="33">
        <v>560742</v>
      </c>
      <c r="K152" s="27">
        <v>21009</v>
      </c>
      <c r="L152" s="27">
        <v>53402</v>
      </c>
      <c r="M152" s="27">
        <v>10020</v>
      </c>
      <c r="N152" s="29">
        <v>41313</v>
      </c>
      <c r="O152" s="29">
        <v>41326</v>
      </c>
      <c r="P152" s="34"/>
      <c r="Q152" s="34"/>
      <c r="R152" s="34"/>
      <c r="S152" s="34"/>
      <c r="T152" s="34"/>
      <c r="U152" s="34"/>
      <c r="V152" s="34"/>
      <c r="W152" s="34"/>
      <c r="X152" s="34"/>
      <c r="Y152" s="34"/>
      <c r="Z152" s="34"/>
      <c r="AA152" s="34"/>
      <c r="AB152" s="34"/>
      <c r="AC152" s="34"/>
      <c r="AD152" s="34"/>
      <c r="AE152" s="34"/>
      <c r="AF152" s="34"/>
      <c r="AG152" s="34"/>
      <c r="AH152" s="34"/>
      <c r="AI152" s="34"/>
    </row>
    <row r="153" ht="12.75" customHeight="1" spans="1:35">
      <c r="A153" s="27" t="s">
        <v>296</v>
      </c>
      <c r="B153" s="28" t="s">
        <v>398</v>
      </c>
      <c r="C153" s="29">
        <v>41318</v>
      </c>
      <c r="D153" s="27" t="str">
        <f t="shared" si="2"/>
        <v>February</v>
      </c>
      <c r="E153" s="27" t="s">
        <v>360</v>
      </c>
      <c r="F153" s="27">
        <v>7</v>
      </c>
      <c r="G153" s="27">
        <v>1</v>
      </c>
      <c r="H153" s="30">
        <v>4.34</v>
      </c>
      <c r="I153" s="30">
        <v>4.34</v>
      </c>
      <c r="J153" s="33">
        <v>560742</v>
      </c>
      <c r="K153" s="27">
        <v>21009</v>
      </c>
      <c r="L153" s="27">
        <v>53402</v>
      </c>
      <c r="M153" s="27">
        <v>10020</v>
      </c>
      <c r="N153" s="29">
        <v>41313</v>
      </c>
      <c r="O153" s="29">
        <v>41326</v>
      </c>
      <c r="P153" s="34"/>
      <c r="Q153" s="34"/>
      <c r="R153" s="34"/>
      <c r="S153" s="34"/>
      <c r="T153" s="34"/>
      <c r="U153" s="34"/>
      <c r="V153" s="34"/>
      <c r="W153" s="34"/>
      <c r="X153" s="34"/>
      <c r="Y153" s="34"/>
      <c r="Z153" s="34"/>
      <c r="AA153" s="34"/>
      <c r="AB153" s="34"/>
      <c r="AC153" s="34"/>
      <c r="AD153" s="34"/>
      <c r="AE153" s="34"/>
      <c r="AF153" s="34"/>
      <c r="AG153" s="34"/>
      <c r="AH153" s="34"/>
      <c r="AI153" s="34"/>
    </row>
    <row r="154" ht="12.75" customHeight="1" spans="1:35">
      <c r="A154" s="27" t="s">
        <v>296</v>
      </c>
      <c r="B154" s="28" t="s">
        <v>398</v>
      </c>
      <c r="C154" s="29">
        <v>41318</v>
      </c>
      <c r="D154" s="27" t="str">
        <f t="shared" si="2"/>
        <v>February</v>
      </c>
      <c r="E154" s="27" t="s">
        <v>360</v>
      </c>
      <c r="F154" s="27">
        <v>5</v>
      </c>
      <c r="G154" s="27">
        <v>1</v>
      </c>
      <c r="H154" s="30">
        <v>4.78</v>
      </c>
      <c r="I154" s="30">
        <v>4.78</v>
      </c>
      <c r="J154" s="33">
        <v>560742</v>
      </c>
      <c r="K154" s="27">
        <v>21009</v>
      </c>
      <c r="L154" s="27">
        <v>53402</v>
      </c>
      <c r="M154" s="27">
        <v>10020</v>
      </c>
      <c r="N154" s="29">
        <v>41313</v>
      </c>
      <c r="O154" s="29">
        <v>41326</v>
      </c>
      <c r="P154" s="34"/>
      <c r="Q154" s="34"/>
      <c r="R154" s="34"/>
      <c r="S154" s="34"/>
      <c r="T154" s="34"/>
      <c r="U154" s="34"/>
      <c r="V154" s="34"/>
      <c r="W154" s="34"/>
      <c r="X154" s="34"/>
      <c r="Y154" s="34"/>
      <c r="Z154" s="34"/>
      <c r="AA154" s="34"/>
      <c r="AB154" s="34"/>
      <c r="AC154" s="34"/>
      <c r="AD154" s="34"/>
      <c r="AE154" s="34"/>
      <c r="AF154" s="34"/>
      <c r="AG154" s="34"/>
      <c r="AH154" s="34"/>
      <c r="AI154" s="34"/>
    </row>
    <row r="155" ht="12.75" customHeight="1" spans="1:35">
      <c r="A155" s="27" t="s">
        <v>296</v>
      </c>
      <c r="B155" s="28" t="s">
        <v>398</v>
      </c>
      <c r="C155" s="29">
        <v>41318</v>
      </c>
      <c r="D155" s="27" t="str">
        <f t="shared" si="2"/>
        <v>February</v>
      </c>
      <c r="E155" s="27" t="s">
        <v>360</v>
      </c>
      <c r="F155" s="27">
        <v>4</v>
      </c>
      <c r="G155" s="27">
        <v>1</v>
      </c>
      <c r="H155" s="30">
        <v>13.88</v>
      </c>
      <c r="I155" s="30">
        <v>13.88</v>
      </c>
      <c r="J155" s="33">
        <v>560742</v>
      </c>
      <c r="K155" s="27">
        <v>21009</v>
      </c>
      <c r="L155" s="27">
        <v>53402</v>
      </c>
      <c r="M155" s="27">
        <v>10020</v>
      </c>
      <c r="N155" s="29">
        <v>41313</v>
      </c>
      <c r="O155" s="29">
        <v>41326</v>
      </c>
      <c r="P155" s="34"/>
      <c r="Q155" s="34"/>
      <c r="R155" s="34"/>
      <c r="S155" s="34"/>
      <c r="T155" s="34"/>
      <c r="U155" s="34"/>
      <c r="V155" s="34"/>
      <c r="W155" s="34"/>
      <c r="X155" s="34"/>
      <c r="Y155" s="34"/>
      <c r="Z155" s="34"/>
      <c r="AA155" s="34"/>
      <c r="AB155" s="34"/>
      <c r="AC155" s="34"/>
      <c r="AD155" s="34"/>
      <c r="AE155" s="34"/>
      <c r="AF155" s="34"/>
      <c r="AG155" s="34"/>
      <c r="AH155" s="34"/>
      <c r="AI155" s="34"/>
    </row>
    <row r="156" ht="12.75" customHeight="1" spans="1:35">
      <c r="A156" s="27" t="s">
        <v>296</v>
      </c>
      <c r="B156" s="28" t="s">
        <v>398</v>
      </c>
      <c r="C156" s="29">
        <v>41318</v>
      </c>
      <c r="D156" s="27" t="str">
        <f t="shared" si="2"/>
        <v>February</v>
      </c>
      <c r="E156" s="27" t="s">
        <v>360</v>
      </c>
      <c r="F156" s="27">
        <v>11</v>
      </c>
      <c r="G156" s="27">
        <v>1</v>
      </c>
      <c r="H156" s="30">
        <v>1.08</v>
      </c>
      <c r="I156" s="30">
        <v>1.08</v>
      </c>
      <c r="J156" s="33">
        <v>560742</v>
      </c>
      <c r="K156" s="27">
        <v>21009</v>
      </c>
      <c r="L156" s="27">
        <v>53402</v>
      </c>
      <c r="M156" s="27">
        <v>10020</v>
      </c>
      <c r="N156" s="29">
        <v>41313</v>
      </c>
      <c r="O156" s="29">
        <v>41326</v>
      </c>
      <c r="P156" s="34"/>
      <c r="Q156" s="34"/>
      <c r="R156" s="34"/>
      <c r="S156" s="34"/>
      <c r="T156" s="34"/>
      <c r="U156" s="34"/>
      <c r="V156" s="34"/>
      <c r="W156" s="34"/>
      <c r="X156" s="34"/>
      <c r="Y156" s="34"/>
      <c r="Z156" s="34"/>
      <c r="AA156" s="34"/>
      <c r="AB156" s="34"/>
      <c r="AC156" s="34"/>
      <c r="AD156" s="34"/>
      <c r="AE156" s="34"/>
      <c r="AF156" s="34"/>
      <c r="AG156" s="34"/>
      <c r="AH156" s="34"/>
      <c r="AI156" s="34"/>
    </row>
    <row r="157" ht="12.75" customHeight="1" spans="1:35">
      <c r="A157" s="27" t="s">
        <v>296</v>
      </c>
      <c r="B157" s="28" t="s">
        <v>398</v>
      </c>
      <c r="C157" s="29">
        <v>41318</v>
      </c>
      <c r="D157" s="27" t="str">
        <f t="shared" si="2"/>
        <v>February</v>
      </c>
      <c r="E157" s="27" t="s">
        <v>360</v>
      </c>
      <c r="F157" s="27">
        <v>9</v>
      </c>
      <c r="G157" s="27">
        <v>1</v>
      </c>
      <c r="H157" s="30">
        <v>7.44</v>
      </c>
      <c r="I157" s="30">
        <v>7.44</v>
      </c>
      <c r="J157" s="33">
        <v>560742</v>
      </c>
      <c r="K157" s="27">
        <v>21009</v>
      </c>
      <c r="L157" s="27">
        <v>53402</v>
      </c>
      <c r="M157" s="27">
        <v>10020</v>
      </c>
      <c r="N157" s="29">
        <v>41313</v>
      </c>
      <c r="O157" s="29">
        <v>41326</v>
      </c>
      <c r="P157" s="34"/>
      <c r="Q157" s="34"/>
      <c r="R157" s="34"/>
      <c r="S157" s="34"/>
      <c r="T157" s="34"/>
      <c r="U157" s="34"/>
      <c r="V157" s="34"/>
      <c r="W157" s="34"/>
      <c r="X157" s="34"/>
      <c r="Y157" s="34"/>
      <c r="Z157" s="34"/>
      <c r="AA157" s="34"/>
      <c r="AB157" s="34"/>
      <c r="AC157" s="34"/>
      <c r="AD157" s="34"/>
      <c r="AE157" s="34"/>
      <c r="AF157" s="34"/>
      <c r="AG157" s="34"/>
      <c r="AH157" s="34"/>
      <c r="AI157" s="34"/>
    </row>
    <row r="158" ht="12.75" customHeight="1" spans="1:35">
      <c r="A158" s="27" t="s">
        <v>296</v>
      </c>
      <c r="B158" s="28" t="s">
        <v>398</v>
      </c>
      <c r="C158" s="29">
        <v>41318</v>
      </c>
      <c r="D158" s="27" t="str">
        <f t="shared" si="2"/>
        <v>February</v>
      </c>
      <c r="E158" s="27" t="s">
        <v>360</v>
      </c>
      <c r="F158" s="27">
        <v>3</v>
      </c>
      <c r="G158" s="27">
        <v>1</v>
      </c>
      <c r="H158" s="30">
        <v>6.28</v>
      </c>
      <c r="I158" s="30">
        <v>6.28</v>
      </c>
      <c r="J158" s="33">
        <v>560742</v>
      </c>
      <c r="K158" s="27">
        <v>21009</v>
      </c>
      <c r="L158" s="27">
        <v>53402</v>
      </c>
      <c r="M158" s="27">
        <v>10020</v>
      </c>
      <c r="N158" s="29">
        <v>41313</v>
      </c>
      <c r="O158" s="29">
        <v>41326</v>
      </c>
      <c r="P158" s="34"/>
      <c r="Q158" s="34"/>
      <c r="R158" s="34"/>
      <c r="S158" s="34"/>
      <c r="T158" s="34"/>
      <c r="U158" s="34"/>
      <c r="V158" s="34"/>
      <c r="W158" s="34"/>
      <c r="X158" s="34"/>
      <c r="Y158" s="34"/>
      <c r="Z158" s="34"/>
      <c r="AA158" s="34"/>
      <c r="AB158" s="34"/>
      <c r="AC158" s="34"/>
      <c r="AD158" s="34"/>
      <c r="AE158" s="34"/>
      <c r="AF158" s="34"/>
      <c r="AG158" s="34"/>
      <c r="AH158" s="34"/>
      <c r="AI158" s="34"/>
    </row>
    <row r="159" ht="12.75" customHeight="1" spans="1:35">
      <c r="A159" s="27" t="s">
        <v>296</v>
      </c>
      <c r="B159" s="28" t="s">
        <v>398</v>
      </c>
      <c r="C159" s="29">
        <v>41318</v>
      </c>
      <c r="D159" s="27" t="str">
        <f t="shared" si="2"/>
        <v>February</v>
      </c>
      <c r="E159" s="27" t="s">
        <v>360</v>
      </c>
      <c r="F159" s="27">
        <v>10</v>
      </c>
      <c r="G159" s="27">
        <v>1</v>
      </c>
      <c r="H159" s="30">
        <v>7.08</v>
      </c>
      <c r="I159" s="30">
        <v>7.08</v>
      </c>
      <c r="J159" s="33">
        <v>560742</v>
      </c>
      <c r="K159" s="27">
        <v>21009</v>
      </c>
      <c r="L159" s="27">
        <v>53402</v>
      </c>
      <c r="M159" s="27">
        <v>10020</v>
      </c>
      <c r="N159" s="29">
        <v>41313</v>
      </c>
      <c r="O159" s="29">
        <v>41326</v>
      </c>
      <c r="P159" s="34"/>
      <c r="Q159" s="34"/>
      <c r="R159" s="34"/>
      <c r="S159" s="34"/>
      <c r="T159" s="34"/>
      <c r="U159" s="34"/>
      <c r="V159" s="34"/>
      <c r="W159" s="34"/>
      <c r="X159" s="34"/>
      <c r="Y159" s="34"/>
      <c r="Z159" s="34"/>
      <c r="AA159" s="34"/>
      <c r="AB159" s="34"/>
      <c r="AC159" s="34"/>
      <c r="AD159" s="34"/>
      <c r="AE159" s="34"/>
      <c r="AF159" s="34"/>
      <c r="AG159" s="34"/>
      <c r="AH159" s="34"/>
      <c r="AI159" s="34"/>
    </row>
    <row r="160" ht="12.75" customHeight="1" spans="1:35">
      <c r="A160" s="27" t="s">
        <v>296</v>
      </c>
      <c r="B160" s="28" t="s">
        <v>398</v>
      </c>
      <c r="C160" s="29">
        <v>41318</v>
      </c>
      <c r="D160" s="27" t="str">
        <f t="shared" si="2"/>
        <v>February</v>
      </c>
      <c r="E160" s="27" t="s">
        <v>360</v>
      </c>
      <c r="F160" s="27">
        <v>12</v>
      </c>
      <c r="G160" s="27">
        <v>1</v>
      </c>
      <c r="H160" s="30">
        <v>8.16</v>
      </c>
      <c r="I160" s="30">
        <v>8.16</v>
      </c>
      <c r="J160" s="33">
        <v>560742</v>
      </c>
      <c r="K160" s="27">
        <v>21009</v>
      </c>
      <c r="L160" s="27">
        <v>53402</v>
      </c>
      <c r="M160" s="27">
        <v>10020</v>
      </c>
      <c r="N160" s="29">
        <v>41313</v>
      </c>
      <c r="O160" s="29">
        <v>41326</v>
      </c>
      <c r="P160" s="34"/>
      <c r="Q160" s="34"/>
      <c r="R160" s="34"/>
      <c r="S160" s="34"/>
      <c r="T160" s="34"/>
      <c r="U160" s="34"/>
      <c r="V160" s="34"/>
      <c r="W160" s="34"/>
      <c r="X160" s="34"/>
      <c r="Y160" s="34"/>
      <c r="Z160" s="34"/>
      <c r="AA160" s="34"/>
      <c r="AB160" s="34"/>
      <c r="AC160" s="34"/>
      <c r="AD160" s="34"/>
      <c r="AE160" s="34"/>
      <c r="AF160" s="34"/>
      <c r="AG160" s="34"/>
      <c r="AH160" s="34"/>
      <c r="AI160" s="34"/>
    </row>
    <row r="161" ht="12.75" customHeight="1" spans="1:35">
      <c r="A161" s="27" t="s">
        <v>296</v>
      </c>
      <c r="B161" s="28" t="s">
        <v>399</v>
      </c>
      <c r="C161" s="29">
        <v>41318</v>
      </c>
      <c r="D161" s="27" t="str">
        <f t="shared" si="2"/>
        <v>February</v>
      </c>
      <c r="E161" s="27" t="s">
        <v>400</v>
      </c>
      <c r="F161" s="27">
        <v>1</v>
      </c>
      <c r="G161" s="27">
        <v>1</v>
      </c>
      <c r="H161" s="30">
        <v>1485</v>
      </c>
      <c r="I161" s="30">
        <v>495</v>
      </c>
      <c r="J161" s="33">
        <v>560058</v>
      </c>
      <c r="K161" s="27">
        <v>21009</v>
      </c>
      <c r="L161" s="27">
        <v>53015</v>
      </c>
      <c r="M161" s="27">
        <v>10020</v>
      </c>
      <c r="N161" s="29">
        <v>41318</v>
      </c>
      <c r="O161" s="29">
        <v>41325</v>
      </c>
      <c r="P161" s="34"/>
      <c r="Q161" s="34"/>
      <c r="R161" s="34"/>
      <c r="S161" s="34"/>
      <c r="T161" s="34"/>
      <c r="U161" s="34"/>
      <c r="V161" s="34"/>
      <c r="W161" s="34"/>
      <c r="X161" s="34"/>
      <c r="Y161" s="34"/>
      <c r="Z161" s="34"/>
      <c r="AA161" s="34"/>
      <c r="AB161" s="34"/>
      <c r="AC161" s="34"/>
      <c r="AD161" s="34"/>
      <c r="AE161" s="34"/>
      <c r="AF161" s="34"/>
      <c r="AG161" s="34"/>
      <c r="AH161" s="34"/>
      <c r="AI161" s="34"/>
    </row>
    <row r="162" ht="12.75" customHeight="1" spans="1:35">
      <c r="A162" s="27" t="s">
        <v>296</v>
      </c>
      <c r="B162" s="28" t="s">
        <v>399</v>
      </c>
      <c r="C162" s="29">
        <v>41318</v>
      </c>
      <c r="D162" s="27" t="str">
        <f t="shared" si="2"/>
        <v>February</v>
      </c>
      <c r="E162" s="27" t="s">
        <v>400</v>
      </c>
      <c r="F162" s="27">
        <v>1</v>
      </c>
      <c r="G162" s="27">
        <v>1</v>
      </c>
      <c r="H162" s="30">
        <v>1485</v>
      </c>
      <c r="I162" s="30">
        <v>495</v>
      </c>
      <c r="J162" s="33">
        <v>560062</v>
      </c>
      <c r="K162" s="27">
        <v>21009</v>
      </c>
      <c r="L162" s="27">
        <v>53015</v>
      </c>
      <c r="M162" s="27">
        <v>10020</v>
      </c>
      <c r="N162" s="29">
        <v>41318</v>
      </c>
      <c r="O162" s="29">
        <v>41325</v>
      </c>
      <c r="P162" s="34"/>
      <c r="Q162" s="34"/>
      <c r="R162" s="34"/>
      <c r="S162" s="34"/>
      <c r="T162" s="34"/>
      <c r="U162" s="34"/>
      <c r="V162" s="34"/>
      <c r="W162" s="34"/>
      <c r="X162" s="34"/>
      <c r="Y162" s="34"/>
      <c r="Z162" s="34"/>
      <c r="AA162" s="34"/>
      <c r="AB162" s="34"/>
      <c r="AC162" s="34"/>
      <c r="AD162" s="34"/>
      <c r="AE162" s="34"/>
      <c r="AF162" s="34"/>
      <c r="AG162" s="34"/>
      <c r="AH162" s="34"/>
      <c r="AI162" s="34"/>
    </row>
    <row r="163" ht="12.75" customHeight="1" spans="1:35">
      <c r="A163" s="27" t="s">
        <v>296</v>
      </c>
      <c r="B163" s="28" t="s">
        <v>399</v>
      </c>
      <c r="C163" s="29">
        <v>41318</v>
      </c>
      <c r="D163" s="27" t="str">
        <f t="shared" si="2"/>
        <v>February</v>
      </c>
      <c r="E163" s="27" t="s">
        <v>400</v>
      </c>
      <c r="F163" s="27">
        <v>1</v>
      </c>
      <c r="G163" s="27">
        <v>1</v>
      </c>
      <c r="H163" s="30">
        <v>1485</v>
      </c>
      <c r="I163" s="30">
        <v>495</v>
      </c>
      <c r="J163" s="33">
        <v>560067</v>
      </c>
      <c r="K163" s="27">
        <v>21009</v>
      </c>
      <c r="L163" s="27">
        <v>53015</v>
      </c>
      <c r="M163" s="27">
        <v>10020</v>
      </c>
      <c r="N163" s="29">
        <v>41318</v>
      </c>
      <c r="O163" s="29">
        <v>41325</v>
      </c>
      <c r="P163" s="34"/>
      <c r="Q163" s="34"/>
      <c r="R163" s="34"/>
      <c r="S163" s="34"/>
      <c r="T163" s="34"/>
      <c r="U163" s="34"/>
      <c r="V163" s="34"/>
      <c r="W163" s="34"/>
      <c r="X163" s="34"/>
      <c r="Y163" s="34"/>
      <c r="Z163" s="34"/>
      <c r="AA163" s="34"/>
      <c r="AB163" s="34"/>
      <c r="AC163" s="34"/>
      <c r="AD163" s="34"/>
      <c r="AE163" s="34"/>
      <c r="AF163" s="34"/>
      <c r="AG163" s="34"/>
      <c r="AH163" s="34"/>
      <c r="AI163" s="34"/>
    </row>
    <row r="164" ht="12.75" customHeight="1" spans="1:35">
      <c r="A164" s="27" t="s">
        <v>296</v>
      </c>
      <c r="B164" s="28" t="s">
        <v>399</v>
      </c>
      <c r="C164" s="29">
        <v>41318</v>
      </c>
      <c r="D164" s="27" t="str">
        <f t="shared" si="2"/>
        <v>February</v>
      </c>
      <c r="E164" s="27" t="s">
        <v>400</v>
      </c>
      <c r="F164" s="27">
        <v>2</v>
      </c>
      <c r="G164" s="27">
        <v>1</v>
      </c>
      <c r="H164" s="30">
        <v>4200</v>
      </c>
      <c r="I164" s="30">
        <v>525</v>
      </c>
      <c r="J164" s="33">
        <v>560072</v>
      </c>
      <c r="K164" s="27">
        <v>21009</v>
      </c>
      <c r="L164" s="27">
        <v>53015</v>
      </c>
      <c r="M164" s="27">
        <v>10020</v>
      </c>
      <c r="N164" s="29">
        <v>41318</v>
      </c>
      <c r="O164" s="29">
        <v>41325</v>
      </c>
      <c r="P164" s="34"/>
      <c r="Q164" s="34"/>
      <c r="R164" s="34"/>
      <c r="S164" s="34"/>
      <c r="T164" s="34"/>
      <c r="U164" s="34"/>
      <c r="V164" s="34"/>
      <c r="W164" s="34"/>
      <c r="X164" s="34"/>
      <c r="Y164" s="34"/>
      <c r="Z164" s="34"/>
      <c r="AA164" s="34"/>
      <c r="AB164" s="34"/>
      <c r="AC164" s="34"/>
      <c r="AD164" s="34"/>
      <c r="AE164" s="34"/>
      <c r="AF164" s="34"/>
      <c r="AG164" s="34"/>
      <c r="AH164" s="34"/>
      <c r="AI164" s="34"/>
    </row>
    <row r="165" ht="12.75" customHeight="1" spans="1:35">
      <c r="A165" s="27" t="s">
        <v>296</v>
      </c>
      <c r="B165" s="28" t="s">
        <v>399</v>
      </c>
      <c r="C165" s="29">
        <v>41318</v>
      </c>
      <c r="D165" s="27" t="str">
        <f t="shared" si="2"/>
        <v>February</v>
      </c>
      <c r="E165" s="27" t="s">
        <v>400</v>
      </c>
      <c r="F165" s="27">
        <v>2</v>
      </c>
      <c r="G165" s="27">
        <v>1</v>
      </c>
      <c r="H165" s="30">
        <v>4200</v>
      </c>
      <c r="I165" s="30">
        <v>525</v>
      </c>
      <c r="J165" s="33">
        <v>560073</v>
      </c>
      <c r="K165" s="27">
        <v>21009</v>
      </c>
      <c r="L165" s="27">
        <v>53015</v>
      </c>
      <c r="M165" s="27">
        <v>10020</v>
      </c>
      <c r="N165" s="29">
        <v>41318</v>
      </c>
      <c r="O165" s="29">
        <v>41325</v>
      </c>
      <c r="P165" s="34"/>
      <c r="Q165" s="34"/>
      <c r="R165" s="34"/>
      <c r="S165" s="34"/>
      <c r="T165" s="34"/>
      <c r="U165" s="34"/>
      <c r="V165" s="34"/>
      <c r="W165" s="34"/>
      <c r="X165" s="34"/>
      <c r="Y165" s="34"/>
      <c r="Z165" s="34"/>
      <c r="AA165" s="34"/>
      <c r="AB165" s="34"/>
      <c r="AC165" s="34"/>
      <c r="AD165" s="34"/>
      <c r="AE165" s="34"/>
      <c r="AF165" s="34"/>
      <c r="AG165" s="34"/>
      <c r="AH165" s="34"/>
      <c r="AI165" s="34"/>
    </row>
    <row r="166" ht="12.75" customHeight="1" spans="1:35">
      <c r="A166" s="27" t="s">
        <v>296</v>
      </c>
      <c r="B166" s="28" t="s">
        <v>399</v>
      </c>
      <c r="C166" s="29">
        <v>41318</v>
      </c>
      <c r="D166" s="27" t="str">
        <f t="shared" si="2"/>
        <v>February</v>
      </c>
      <c r="E166" s="27" t="s">
        <v>400</v>
      </c>
      <c r="F166" s="27">
        <v>2</v>
      </c>
      <c r="G166" s="27">
        <v>1</v>
      </c>
      <c r="H166" s="30">
        <v>4200</v>
      </c>
      <c r="I166" s="30">
        <v>525</v>
      </c>
      <c r="J166" s="33">
        <v>560077</v>
      </c>
      <c r="K166" s="27">
        <v>21009</v>
      </c>
      <c r="L166" s="27">
        <v>53015</v>
      </c>
      <c r="M166" s="27">
        <v>10020</v>
      </c>
      <c r="N166" s="29">
        <v>41318</v>
      </c>
      <c r="O166" s="29">
        <v>41325</v>
      </c>
      <c r="P166" s="34"/>
      <c r="Q166" s="34"/>
      <c r="R166" s="34"/>
      <c r="S166" s="34"/>
      <c r="T166" s="34"/>
      <c r="U166" s="34"/>
      <c r="V166" s="34"/>
      <c r="W166" s="34"/>
      <c r="X166" s="34"/>
      <c r="Y166" s="34"/>
      <c r="Z166" s="34"/>
      <c r="AA166" s="34"/>
      <c r="AB166" s="34"/>
      <c r="AC166" s="34"/>
      <c r="AD166" s="34"/>
      <c r="AE166" s="34"/>
      <c r="AF166" s="34"/>
      <c r="AG166" s="34"/>
      <c r="AH166" s="34"/>
      <c r="AI166" s="34"/>
    </row>
    <row r="167" ht="12.75" customHeight="1" spans="1:35">
      <c r="A167" s="27" t="s">
        <v>296</v>
      </c>
      <c r="B167" s="28" t="s">
        <v>399</v>
      </c>
      <c r="C167" s="29">
        <v>41318</v>
      </c>
      <c r="D167" s="27" t="str">
        <f t="shared" si="2"/>
        <v>February</v>
      </c>
      <c r="E167" s="27" t="s">
        <v>400</v>
      </c>
      <c r="F167" s="27">
        <v>2</v>
      </c>
      <c r="G167" s="27">
        <v>1</v>
      </c>
      <c r="H167" s="30">
        <v>4200</v>
      </c>
      <c r="I167" s="30">
        <v>525</v>
      </c>
      <c r="J167" s="33">
        <v>560079</v>
      </c>
      <c r="K167" s="27">
        <v>21009</v>
      </c>
      <c r="L167" s="27">
        <v>53015</v>
      </c>
      <c r="M167" s="27">
        <v>10020</v>
      </c>
      <c r="N167" s="29">
        <v>41318</v>
      </c>
      <c r="O167" s="29">
        <v>41325</v>
      </c>
      <c r="P167" s="34"/>
      <c r="Q167" s="34"/>
      <c r="R167" s="34"/>
      <c r="S167" s="34"/>
      <c r="T167" s="34"/>
      <c r="U167" s="34"/>
      <c r="V167" s="34"/>
      <c r="W167" s="34"/>
      <c r="X167" s="34"/>
      <c r="Y167" s="34"/>
      <c r="Z167" s="34"/>
      <c r="AA167" s="34"/>
      <c r="AB167" s="34"/>
      <c r="AC167" s="34"/>
      <c r="AD167" s="34"/>
      <c r="AE167" s="34"/>
      <c r="AF167" s="34"/>
      <c r="AG167" s="34"/>
      <c r="AH167" s="34"/>
      <c r="AI167" s="34"/>
    </row>
    <row r="168" ht="12.75" customHeight="1" spans="1:35">
      <c r="A168" s="27" t="s">
        <v>296</v>
      </c>
      <c r="B168" s="28" t="s">
        <v>399</v>
      </c>
      <c r="C168" s="29">
        <v>41318</v>
      </c>
      <c r="D168" s="27" t="str">
        <f t="shared" si="2"/>
        <v>February</v>
      </c>
      <c r="E168" s="27" t="s">
        <v>400</v>
      </c>
      <c r="F168" s="27">
        <v>2</v>
      </c>
      <c r="G168" s="27">
        <v>1</v>
      </c>
      <c r="H168" s="30">
        <v>4200</v>
      </c>
      <c r="I168" s="30">
        <v>525</v>
      </c>
      <c r="J168" s="33">
        <v>560083</v>
      </c>
      <c r="K168" s="27">
        <v>21009</v>
      </c>
      <c r="L168" s="27">
        <v>53015</v>
      </c>
      <c r="M168" s="27">
        <v>10020</v>
      </c>
      <c r="N168" s="29">
        <v>41318</v>
      </c>
      <c r="O168" s="29">
        <v>41325</v>
      </c>
      <c r="P168" s="34"/>
      <c r="Q168" s="34"/>
      <c r="R168" s="34"/>
      <c r="S168" s="34"/>
      <c r="T168" s="34"/>
      <c r="U168" s="34"/>
      <c r="V168" s="34"/>
      <c r="W168" s="34"/>
      <c r="X168" s="34"/>
      <c r="Y168" s="34"/>
      <c r="Z168" s="34"/>
      <c r="AA168" s="34"/>
      <c r="AB168" s="34"/>
      <c r="AC168" s="34"/>
      <c r="AD168" s="34"/>
      <c r="AE168" s="34"/>
      <c r="AF168" s="34"/>
      <c r="AG168" s="34"/>
      <c r="AH168" s="34"/>
      <c r="AI168" s="34"/>
    </row>
    <row r="169" ht="12.75" customHeight="1" spans="1:35">
      <c r="A169" s="27" t="s">
        <v>296</v>
      </c>
      <c r="B169" s="28" t="s">
        <v>399</v>
      </c>
      <c r="C169" s="29">
        <v>41318</v>
      </c>
      <c r="D169" s="27" t="str">
        <f t="shared" si="2"/>
        <v>February</v>
      </c>
      <c r="E169" s="27" t="s">
        <v>400</v>
      </c>
      <c r="F169" s="27">
        <v>2</v>
      </c>
      <c r="G169" s="27">
        <v>1</v>
      </c>
      <c r="H169" s="30">
        <v>4200</v>
      </c>
      <c r="I169" s="30">
        <v>525</v>
      </c>
      <c r="J169" s="33">
        <v>560085</v>
      </c>
      <c r="K169" s="27">
        <v>21009</v>
      </c>
      <c r="L169" s="27">
        <v>53015</v>
      </c>
      <c r="M169" s="27">
        <v>10020</v>
      </c>
      <c r="N169" s="29">
        <v>41318</v>
      </c>
      <c r="O169" s="29">
        <v>41325</v>
      </c>
      <c r="P169" s="34"/>
      <c r="Q169" s="34"/>
      <c r="R169" s="34"/>
      <c r="S169" s="34"/>
      <c r="T169" s="34"/>
      <c r="U169" s="34"/>
      <c r="V169" s="34"/>
      <c r="W169" s="34"/>
      <c r="X169" s="34"/>
      <c r="Y169" s="34"/>
      <c r="Z169" s="34"/>
      <c r="AA169" s="34"/>
      <c r="AB169" s="34"/>
      <c r="AC169" s="34"/>
      <c r="AD169" s="34"/>
      <c r="AE169" s="34"/>
      <c r="AF169" s="34"/>
      <c r="AG169" s="34"/>
      <c r="AH169" s="34"/>
      <c r="AI169" s="34"/>
    </row>
    <row r="170" ht="12.75" customHeight="1" spans="1:35">
      <c r="A170" s="27" t="s">
        <v>296</v>
      </c>
      <c r="B170" s="28" t="s">
        <v>399</v>
      </c>
      <c r="C170" s="29">
        <v>41318</v>
      </c>
      <c r="D170" s="27" t="str">
        <f t="shared" si="2"/>
        <v>February</v>
      </c>
      <c r="E170" s="27" t="s">
        <v>400</v>
      </c>
      <c r="F170" s="27">
        <v>2</v>
      </c>
      <c r="G170" s="27">
        <v>1</v>
      </c>
      <c r="H170" s="30">
        <v>4200</v>
      </c>
      <c r="I170" s="30">
        <v>525</v>
      </c>
      <c r="J170" s="33">
        <v>560086</v>
      </c>
      <c r="K170" s="27">
        <v>21009</v>
      </c>
      <c r="L170" s="27">
        <v>53015</v>
      </c>
      <c r="M170" s="27">
        <v>10020</v>
      </c>
      <c r="N170" s="29">
        <v>41318</v>
      </c>
      <c r="O170" s="29">
        <v>41325</v>
      </c>
      <c r="P170" s="34"/>
      <c r="Q170" s="34"/>
      <c r="R170" s="34"/>
      <c r="S170" s="34"/>
      <c r="T170" s="34"/>
      <c r="U170" s="34"/>
      <c r="V170" s="34"/>
      <c r="W170" s="34"/>
      <c r="X170" s="34"/>
      <c r="Y170" s="34"/>
      <c r="Z170" s="34"/>
      <c r="AA170" s="34"/>
      <c r="AB170" s="34"/>
      <c r="AC170" s="34"/>
      <c r="AD170" s="34"/>
      <c r="AE170" s="34"/>
      <c r="AF170" s="34"/>
      <c r="AG170" s="34"/>
      <c r="AH170" s="34"/>
      <c r="AI170" s="34"/>
    </row>
    <row r="171" ht="12.75" customHeight="1" spans="1:35">
      <c r="A171" s="27" t="s">
        <v>296</v>
      </c>
      <c r="B171" s="28" t="s">
        <v>399</v>
      </c>
      <c r="C171" s="29">
        <v>41318</v>
      </c>
      <c r="D171" s="27" t="str">
        <f t="shared" si="2"/>
        <v>February</v>
      </c>
      <c r="E171" s="27" t="s">
        <v>400</v>
      </c>
      <c r="F171" s="27">
        <v>2</v>
      </c>
      <c r="G171" s="27">
        <v>1</v>
      </c>
      <c r="H171" s="30">
        <v>4200</v>
      </c>
      <c r="I171" s="30">
        <v>525</v>
      </c>
      <c r="J171" s="33">
        <v>560088</v>
      </c>
      <c r="K171" s="27">
        <v>21009</v>
      </c>
      <c r="L171" s="27">
        <v>53015</v>
      </c>
      <c r="M171" s="27">
        <v>10020</v>
      </c>
      <c r="N171" s="29">
        <v>41318</v>
      </c>
      <c r="O171" s="29">
        <v>41325</v>
      </c>
      <c r="P171" s="34"/>
      <c r="Q171" s="34"/>
      <c r="R171" s="34"/>
      <c r="S171" s="34"/>
      <c r="T171" s="34"/>
      <c r="U171" s="34"/>
      <c r="V171" s="34"/>
      <c r="W171" s="34"/>
      <c r="X171" s="34"/>
      <c r="Y171" s="34"/>
      <c r="Z171" s="34"/>
      <c r="AA171" s="34"/>
      <c r="AB171" s="34"/>
      <c r="AC171" s="34"/>
      <c r="AD171" s="34"/>
      <c r="AE171" s="34"/>
      <c r="AF171" s="34"/>
      <c r="AG171" s="34"/>
      <c r="AH171" s="34"/>
      <c r="AI171" s="34"/>
    </row>
    <row r="172" ht="12.75" customHeight="1" spans="1:35">
      <c r="A172" s="27" t="s">
        <v>296</v>
      </c>
      <c r="B172" s="28" t="s">
        <v>401</v>
      </c>
      <c r="C172" s="29">
        <v>41318</v>
      </c>
      <c r="D172" s="27" t="str">
        <f t="shared" si="2"/>
        <v>February</v>
      </c>
      <c r="E172" s="27" t="s">
        <v>402</v>
      </c>
      <c r="F172" s="27">
        <v>1</v>
      </c>
      <c r="G172" s="27">
        <v>1</v>
      </c>
      <c r="H172" s="30">
        <v>495</v>
      </c>
      <c r="I172" s="30">
        <v>0</v>
      </c>
      <c r="J172" s="33"/>
      <c r="K172" s="27">
        <v>21009</v>
      </c>
      <c r="L172" s="27">
        <v>53402</v>
      </c>
      <c r="M172" s="27">
        <v>10020</v>
      </c>
      <c r="N172" s="29">
        <v>41318</v>
      </c>
      <c r="O172" s="34"/>
      <c r="P172" s="34"/>
      <c r="Q172" s="34"/>
      <c r="R172" s="34"/>
      <c r="S172" s="34"/>
      <c r="T172" s="34"/>
      <c r="U172" s="34"/>
      <c r="V172" s="34"/>
      <c r="W172" s="34"/>
      <c r="X172" s="34"/>
      <c r="Y172" s="34"/>
      <c r="Z172" s="34"/>
      <c r="AA172" s="34"/>
      <c r="AB172" s="34"/>
      <c r="AC172" s="34"/>
      <c r="AD172" s="34"/>
      <c r="AE172" s="34"/>
      <c r="AF172" s="34"/>
      <c r="AG172" s="34"/>
      <c r="AH172" s="34"/>
      <c r="AI172" s="34"/>
    </row>
    <row r="173" ht="12.75" customHeight="1" spans="1:35">
      <c r="A173" s="27" t="s">
        <v>296</v>
      </c>
      <c r="B173" s="28" t="s">
        <v>401</v>
      </c>
      <c r="C173" s="29">
        <v>41318</v>
      </c>
      <c r="D173" s="27" t="str">
        <f t="shared" si="2"/>
        <v>February</v>
      </c>
      <c r="E173" s="27" t="s">
        <v>402</v>
      </c>
      <c r="F173" s="27">
        <v>2</v>
      </c>
      <c r="G173" s="27">
        <v>1</v>
      </c>
      <c r="H173" s="30">
        <v>265</v>
      </c>
      <c r="I173" s="30">
        <v>0</v>
      </c>
      <c r="J173" s="33"/>
      <c r="K173" s="27">
        <v>21009</v>
      </c>
      <c r="L173" s="27">
        <v>53402</v>
      </c>
      <c r="M173" s="27">
        <v>10020</v>
      </c>
      <c r="N173" s="29">
        <v>41318</v>
      </c>
      <c r="O173" s="34"/>
      <c r="P173" s="34"/>
      <c r="Q173" s="34"/>
      <c r="R173" s="34"/>
      <c r="S173" s="34"/>
      <c r="T173" s="34"/>
      <c r="U173" s="34"/>
      <c r="V173" s="34"/>
      <c r="W173" s="34"/>
      <c r="X173" s="34"/>
      <c r="Y173" s="34"/>
      <c r="Z173" s="34"/>
      <c r="AA173" s="34"/>
      <c r="AB173" s="34"/>
      <c r="AC173" s="34"/>
      <c r="AD173" s="34"/>
      <c r="AE173" s="34"/>
      <c r="AF173" s="34"/>
      <c r="AG173" s="34"/>
      <c r="AH173" s="34"/>
      <c r="AI173" s="34"/>
    </row>
    <row r="174" ht="12.75" customHeight="1" spans="1:35">
      <c r="A174" s="27" t="s">
        <v>296</v>
      </c>
      <c r="B174" s="28" t="s">
        <v>401</v>
      </c>
      <c r="C174" s="29">
        <v>41318</v>
      </c>
      <c r="D174" s="27" t="str">
        <f t="shared" si="2"/>
        <v>February</v>
      </c>
      <c r="E174" s="27" t="s">
        <v>402</v>
      </c>
      <c r="F174" s="27">
        <v>5</v>
      </c>
      <c r="G174" s="27">
        <v>1</v>
      </c>
      <c r="H174" s="30">
        <v>50</v>
      </c>
      <c r="I174" s="30">
        <v>0</v>
      </c>
      <c r="J174" s="33"/>
      <c r="K174" s="27">
        <v>21009</v>
      </c>
      <c r="L174" s="27">
        <v>53402</v>
      </c>
      <c r="M174" s="27">
        <v>10020</v>
      </c>
      <c r="N174" s="29">
        <v>41318</v>
      </c>
      <c r="O174" s="34"/>
      <c r="P174" s="34"/>
      <c r="Q174" s="34"/>
      <c r="R174" s="34"/>
      <c r="S174" s="34"/>
      <c r="T174" s="34"/>
      <c r="U174" s="34"/>
      <c r="V174" s="34"/>
      <c r="W174" s="34"/>
      <c r="X174" s="34"/>
      <c r="Y174" s="34"/>
      <c r="Z174" s="34"/>
      <c r="AA174" s="34"/>
      <c r="AB174" s="34"/>
      <c r="AC174" s="34"/>
      <c r="AD174" s="34"/>
      <c r="AE174" s="34"/>
      <c r="AF174" s="34"/>
      <c r="AG174" s="34"/>
      <c r="AH174" s="34"/>
      <c r="AI174" s="34"/>
    </row>
    <row r="175" ht="12.75" customHeight="1" spans="1:35">
      <c r="A175" s="27" t="s">
        <v>296</v>
      </c>
      <c r="B175" s="28" t="s">
        <v>401</v>
      </c>
      <c r="C175" s="29">
        <v>41318</v>
      </c>
      <c r="D175" s="27" t="str">
        <f t="shared" si="2"/>
        <v>February</v>
      </c>
      <c r="E175" s="27" t="s">
        <v>402</v>
      </c>
      <c r="F175" s="27">
        <v>3</v>
      </c>
      <c r="G175" s="27">
        <v>1</v>
      </c>
      <c r="H175" s="30">
        <v>30</v>
      </c>
      <c r="I175" s="30">
        <v>0</v>
      </c>
      <c r="J175" s="33"/>
      <c r="K175" s="27">
        <v>21009</v>
      </c>
      <c r="L175" s="27">
        <v>53402</v>
      </c>
      <c r="M175" s="27">
        <v>10020</v>
      </c>
      <c r="N175" s="29">
        <v>41318</v>
      </c>
      <c r="O175" s="34"/>
      <c r="P175" s="34"/>
      <c r="Q175" s="34"/>
      <c r="R175" s="34"/>
      <c r="S175" s="34"/>
      <c r="T175" s="34"/>
      <c r="U175" s="34"/>
      <c r="V175" s="34"/>
      <c r="W175" s="34"/>
      <c r="X175" s="34"/>
      <c r="Y175" s="34"/>
      <c r="Z175" s="34"/>
      <c r="AA175" s="34"/>
      <c r="AB175" s="34"/>
      <c r="AC175" s="34"/>
      <c r="AD175" s="34"/>
      <c r="AE175" s="34"/>
      <c r="AF175" s="34"/>
      <c r="AG175" s="34"/>
      <c r="AH175" s="34"/>
      <c r="AI175" s="34"/>
    </row>
    <row r="176" ht="12.75" customHeight="1" spans="1:35">
      <c r="A176" s="27" t="s">
        <v>296</v>
      </c>
      <c r="B176" s="28" t="s">
        <v>401</v>
      </c>
      <c r="C176" s="29">
        <v>41318</v>
      </c>
      <c r="D176" s="27" t="str">
        <f t="shared" si="2"/>
        <v>February</v>
      </c>
      <c r="E176" s="27" t="s">
        <v>402</v>
      </c>
      <c r="F176" s="27">
        <v>4</v>
      </c>
      <c r="G176" s="27">
        <v>1</v>
      </c>
      <c r="H176" s="30">
        <v>100</v>
      </c>
      <c r="I176" s="30">
        <v>0</v>
      </c>
      <c r="J176" s="33"/>
      <c r="K176" s="27">
        <v>21009</v>
      </c>
      <c r="L176" s="27">
        <v>53402</v>
      </c>
      <c r="M176" s="27">
        <v>10020</v>
      </c>
      <c r="N176" s="29">
        <v>41318</v>
      </c>
      <c r="O176" s="34"/>
      <c r="P176" s="34"/>
      <c r="Q176" s="34"/>
      <c r="R176" s="34"/>
      <c r="S176" s="34"/>
      <c r="T176" s="34"/>
      <c r="U176" s="34"/>
      <c r="V176" s="34"/>
      <c r="W176" s="34"/>
      <c r="X176" s="34"/>
      <c r="Y176" s="34"/>
      <c r="Z176" s="34"/>
      <c r="AA176" s="34"/>
      <c r="AB176" s="34"/>
      <c r="AC176" s="34"/>
      <c r="AD176" s="34"/>
      <c r="AE176" s="34"/>
      <c r="AF176" s="34"/>
      <c r="AG176" s="34"/>
      <c r="AH176" s="34"/>
      <c r="AI176" s="34"/>
    </row>
    <row r="177" ht="12.75" customHeight="1" spans="1:35">
      <c r="A177" s="27" t="s">
        <v>296</v>
      </c>
      <c r="B177" s="28" t="s">
        <v>403</v>
      </c>
      <c r="C177" s="29">
        <v>41318</v>
      </c>
      <c r="D177" s="27" t="str">
        <f t="shared" si="2"/>
        <v>February</v>
      </c>
      <c r="E177" s="27" t="s">
        <v>326</v>
      </c>
      <c r="F177" s="27">
        <v>4</v>
      </c>
      <c r="G177" s="27">
        <v>1</v>
      </c>
      <c r="H177" s="30">
        <v>20.28</v>
      </c>
      <c r="I177" s="30">
        <v>20.28</v>
      </c>
      <c r="J177" s="33">
        <v>560152</v>
      </c>
      <c r="K177" s="27">
        <v>12001</v>
      </c>
      <c r="L177" s="27">
        <v>54060</v>
      </c>
      <c r="M177" s="27">
        <v>10020</v>
      </c>
      <c r="N177" s="29">
        <v>41319</v>
      </c>
      <c r="O177" s="29">
        <v>41325</v>
      </c>
      <c r="P177" s="34"/>
      <c r="Q177" s="34"/>
      <c r="R177" s="34"/>
      <c r="S177" s="34"/>
      <c r="T177" s="34"/>
      <c r="U177" s="34"/>
      <c r="V177" s="34"/>
      <c r="W177" s="34"/>
      <c r="X177" s="34"/>
      <c r="Y177" s="34"/>
      <c r="Z177" s="34"/>
      <c r="AA177" s="34"/>
      <c r="AB177" s="34"/>
      <c r="AC177" s="34"/>
      <c r="AD177" s="34"/>
      <c r="AE177" s="34"/>
      <c r="AF177" s="34"/>
      <c r="AG177" s="34"/>
      <c r="AH177" s="34"/>
      <c r="AI177" s="34"/>
    </row>
    <row r="178" ht="12.75" customHeight="1" spans="1:35">
      <c r="A178" s="27" t="s">
        <v>296</v>
      </c>
      <c r="B178" s="28" t="s">
        <v>403</v>
      </c>
      <c r="C178" s="29">
        <v>41318</v>
      </c>
      <c r="D178" s="27" t="str">
        <f t="shared" si="2"/>
        <v>February</v>
      </c>
      <c r="E178" s="27" t="s">
        <v>326</v>
      </c>
      <c r="F178" s="27">
        <v>9</v>
      </c>
      <c r="G178" s="27">
        <v>1</v>
      </c>
      <c r="H178" s="30">
        <v>13.78</v>
      </c>
      <c r="I178" s="30">
        <v>13.78</v>
      </c>
      <c r="J178" s="33">
        <v>560152</v>
      </c>
      <c r="K178" s="27">
        <v>12001</v>
      </c>
      <c r="L178" s="27">
        <v>54060</v>
      </c>
      <c r="M178" s="27">
        <v>10020</v>
      </c>
      <c r="N178" s="29">
        <v>41319</v>
      </c>
      <c r="O178" s="29">
        <v>41325</v>
      </c>
      <c r="P178" s="34"/>
      <c r="Q178" s="34"/>
      <c r="R178" s="34"/>
      <c r="S178" s="34"/>
      <c r="T178" s="34"/>
      <c r="U178" s="34"/>
      <c r="V178" s="34"/>
      <c r="W178" s="34"/>
      <c r="X178" s="34"/>
      <c r="Y178" s="34"/>
      <c r="Z178" s="34"/>
      <c r="AA178" s="34"/>
      <c r="AB178" s="34"/>
      <c r="AC178" s="34"/>
      <c r="AD178" s="34"/>
      <c r="AE178" s="34"/>
      <c r="AF178" s="34"/>
      <c r="AG178" s="34"/>
      <c r="AH178" s="34"/>
      <c r="AI178" s="34"/>
    </row>
    <row r="179" ht="12.75" customHeight="1" spans="1:35">
      <c r="A179" s="27" t="s">
        <v>296</v>
      </c>
      <c r="B179" s="28" t="s">
        <v>403</v>
      </c>
      <c r="C179" s="29">
        <v>41318</v>
      </c>
      <c r="D179" s="27" t="str">
        <f t="shared" si="2"/>
        <v>February</v>
      </c>
      <c r="E179" s="27" t="s">
        <v>326</v>
      </c>
      <c r="F179" s="27">
        <v>8</v>
      </c>
      <c r="G179" s="27">
        <v>1</v>
      </c>
      <c r="H179" s="30">
        <v>11.04</v>
      </c>
      <c r="I179" s="30">
        <v>11.04</v>
      </c>
      <c r="J179" s="33">
        <v>560152</v>
      </c>
      <c r="K179" s="27">
        <v>12001</v>
      </c>
      <c r="L179" s="27">
        <v>54060</v>
      </c>
      <c r="M179" s="27">
        <v>10020</v>
      </c>
      <c r="N179" s="29">
        <v>41319</v>
      </c>
      <c r="O179" s="29">
        <v>41325</v>
      </c>
      <c r="P179" s="34"/>
      <c r="Q179" s="34"/>
      <c r="R179" s="34"/>
      <c r="S179" s="34"/>
      <c r="T179" s="34"/>
      <c r="U179" s="34"/>
      <c r="V179" s="34"/>
      <c r="W179" s="34"/>
      <c r="X179" s="34"/>
      <c r="Y179" s="34"/>
      <c r="Z179" s="34"/>
      <c r="AA179" s="34"/>
      <c r="AB179" s="34"/>
      <c r="AC179" s="34"/>
      <c r="AD179" s="34"/>
      <c r="AE179" s="34"/>
      <c r="AF179" s="34"/>
      <c r="AG179" s="34"/>
      <c r="AH179" s="34"/>
      <c r="AI179" s="34"/>
    </row>
    <row r="180" ht="12.75" customHeight="1" spans="1:35">
      <c r="A180" s="27" t="s">
        <v>296</v>
      </c>
      <c r="B180" s="28" t="s">
        <v>403</v>
      </c>
      <c r="C180" s="29">
        <v>41318</v>
      </c>
      <c r="D180" s="27" t="str">
        <f t="shared" si="2"/>
        <v>February</v>
      </c>
      <c r="E180" s="27" t="s">
        <v>326</v>
      </c>
      <c r="F180" s="27">
        <v>3</v>
      </c>
      <c r="G180" s="27">
        <v>1</v>
      </c>
      <c r="H180" s="30">
        <v>3.96</v>
      </c>
      <c r="I180" s="30">
        <v>3.96</v>
      </c>
      <c r="J180" s="33">
        <v>560152</v>
      </c>
      <c r="K180" s="27">
        <v>12001</v>
      </c>
      <c r="L180" s="27">
        <v>54060</v>
      </c>
      <c r="M180" s="27">
        <v>10020</v>
      </c>
      <c r="N180" s="29">
        <v>41319</v>
      </c>
      <c r="O180" s="29">
        <v>41325</v>
      </c>
      <c r="P180" s="34"/>
      <c r="Q180" s="34"/>
      <c r="R180" s="34"/>
      <c r="S180" s="34"/>
      <c r="T180" s="34"/>
      <c r="U180" s="34"/>
      <c r="V180" s="34"/>
      <c r="W180" s="34"/>
      <c r="X180" s="34"/>
      <c r="Y180" s="34"/>
      <c r="Z180" s="34"/>
      <c r="AA180" s="34"/>
      <c r="AB180" s="34"/>
      <c r="AC180" s="34"/>
      <c r="AD180" s="34"/>
      <c r="AE180" s="34"/>
      <c r="AF180" s="34"/>
      <c r="AG180" s="34"/>
      <c r="AH180" s="34"/>
      <c r="AI180" s="34"/>
    </row>
    <row r="181" ht="12.75" customHeight="1" spans="1:35">
      <c r="A181" s="27" t="s">
        <v>296</v>
      </c>
      <c r="B181" s="28" t="s">
        <v>403</v>
      </c>
      <c r="C181" s="29">
        <v>41318</v>
      </c>
      <c r="D181" s="27" t="str">
        <f t="shared" si="2"/>
        <v>February</v>
      </c>
      <c r="E181" s="27" t="s">
        <v>326</v>
      </c>
      <c r="F181" s="27">
        <v>10</v>
      </c>
      <c r="G181" s="27">
        <v>1</v>
      </c>
      <c r="H181" s="30">
        <v>3</v>
      </c>
      <c r="I181" s="30">
        <v>3</v>
      </c>
      <c r="J181" s="33">
        <v>560152</v>
      </c>
      <c r="K181" s="27">
        <v>12001</v>
      </c>
      <c r="L181" s="27">
        <v>54060</v>
      </c>
      <c r="M181" s="27">
        <v>10020</v>
      </c>
      <c r="N181" s="29">
        <v>41319</v>
      </c>
      <c r="O181" s="29">
        <v>41325</v>
      </c>
      <c r="P181" s="34"/>
      <c r="Q181" s="34"/>
      <c r="R181" s="34"/>
      <c r="S181" s="34"/>
      <c r="T181" s="34"/>
      <c r="U181" s="34"/>
      <c r="V181" s="34"/>
      <c r="W181" s="34"/>
      <c r="X181" s="34"/>
      <c r="Y181" s="34"/>
      <c r="Z181" s="34"/>
      <c r="AA181" s="34"/>
      <c r="AB181" s="34"/>
      <c r="AC181" s="34"/>
      <c r="AD181" s="34"/>
      <c r="AE181" s="34"/>
      <c r="AF181" s="34"/>
      <c r="AG181" s="34"/>
      <c r="AH181" s="34"/>
      <c r="AI181" s="34"/>
    </row>
    <row r="182" ht="12.75" customHeight="1" spans="1:35">
      <c r="A182" s="27" t="s">
        <v>296</v>
      </c>
      <c r="B182" s="28" t="s">
        <v>403</v>
      </c>
      <c r="C182" s="29">
        <v>41318</v>
      </c>
      <c r="D182" s="27" t="str">
        <f t="shared" si="2"/>
        <v>February</v>
      </c>
      <c r="E182" s="27" t="s">
        <v>326</v>
      </c>
      <c r="F182" s="27">
        <v>6</v>
      </c>
      <c r="G182" s="27">
        <v>1</v>
      </c>
      <c r="H182" s="30">
        <v>1.38</v>
      </c>
      <c r="I182" s="30">
        <v>1.38</v>
      </c>
      <c r="J182" s="33">
        <v>560152</v>
      </c>
      <c r="K182" s="27">
        <v>12001</v>
      </c>
      <c r="L182" s="27">
        <v>54060</v>
      </c>
      <c r="M182" s="27">
        <v>10020</v>
      </c>
      <c r="N182" s="29">
        <v>41319</v>
      </c>
      <c r="O182" s="29">
        <v>41325</v>
      </c>
      <c r="P182" s="34"/>
      <c r="Q182" s="34"/>
      <c r="R182" s="34"/>
      <c r="S182" s="34"/>
      <c r="T182" s="34"/>
      <c r="U182" s="34"/>
      <c r="V182" s="34"/>
      <c r="W182" s="34"/>
      <c r="X182" s="34"/>
      <c r="Y182" s="34"/>
      <c r="Z182" s="34"/>
      <c r="AA182" s="34"/>
      <c r="AB182" s="34"/>
      <c r="AC182" s="34"/>
      <c r="AD182" s="34"/>
      <c r="AE182" s="34"/>
      <c r="AF182" s="34"/>
      <c r="AG182" s="34"/>
      <c r="AH182" s="34"/>
      <c r="AI182" s="34"/>
    </row>
    <row r="183" ht="12.75" customHeight="1" spans="1:35">
      <c r="A183" s="27" t="s">
        <v>296</v>
      </c>
      <c r="B183" s="28" t="s">
        <v>403</v>
      </c>
      <c r="C183" s="29">
        <v>41318</v>
      </c>
      <c r="D183" s="27" t="str">
        <f t="shared" si="2"/>
        <v>February</v>
      </c>
      <c r="E183" s="27" t="s">
        <v>326</v>
      </c>
      <c r="F183" s="27">
        <v>1</v>
      </c>
      <c r="G183" s="27">
        <v>1</v>
      </c>
      <c r="H183" s="30">
        <v>2.21</v>
      </c>
      <c r="I183" s="30">
        <v>2.21</v>
      </c>
      <c r="J183" s="33">
        <v>560152</v>
      </c>
      <c r="K183" s="27">
        <v>12001</v>
      </c>
      <c r="L183" s="27">
        <v>54060</v>
      </c>
      <c r="M183" s="27">
        <v>10020</v>
      </c>
      <c r="N183" s="29">
        <v>41319</v>
      </c>
      <c r="O183" s="29">
        <v>41325</v>
      </c>
      <c r="P183" s="34"/>
      <c r="Q183" s="34"/>
      <c r="R183" s="34"/>
      <c r="S183" s="34"/>
      <c r="T183" s="34"/>
      <c r="U183" s="34"/>
      <c r="V183" s="34"/>
      <c r="W183" s="34"/>
      <c r="X183" s="34"/>
      <c r="Y183" s="34"/>
      <c r="Z183" s="34"/>
      <c r="AA183" s="34"/>
      <c r="AB183" s="34"/>
      <c r="AC183" s="34"/>
      <c r="AD183" s="34"/>
      <c r="AE183" s="34"/>
      <c r="AF183" s="34"/>
      <c r="AG183" s="34"/>
      <c r="AH183" s="34"/>
      <c r="AI183" s="34"/>
    </row>
    <row r="184" ht="12.75" customHeight="1" spans="1:35">
      <c r="A184" s="27" t="s">
        <v>296</v>
      </c>
      <c r="B184" s="28" t="s">
        <v>403</v>
      </c>
      <c r="C184" s="29">
        <v>41318</v>
      </c>
      <c r="D184" s="27" t="str">
        <f t="shared" si="2"/>
        <v>February</v>
      </c>
      <c r="E184" s="27" t="s">
        <v>326</v>
      </c>
      <c r="F184" s="27">
        <v>2</v>
      </c>
      <c r="G184" s="27">
        <v>1</v>
      </c>
      <c r="H184" s="30">
        <v>8.45</v>
      </c>
      <c r="I184" s="30">
        <v>8.45</v>
      </c>
      <c r="J184" s="33">
        <v>560152</v>
      </c>
      <c r="K184" s="27">
        <v>12001</v>
      </c>
      <c r="L184" s="27">
        <v>54060</v>
      </c>
      <c r="M184" s="27">
        <v>10020</v>
      </c>
      <c r="N184" s="29">
        <v>41319</v>
      </c>
      <c r="O184" s="29">
        <v>41325</v>
      </c>
      <c r="P184" s="34"/>
      <c r="Q184" s="34"/>
      <c r="R184" s="34"/>
      <c r="S184" s="34"/>
      <c r="T184" s="34"/>
      <c r="U184" s="34"/>
      <c r="V184" s="34"/>
      <c r="W184" s="34"/>
      <c r="X184" s="34"/>
      <c r="Y184" s="34"/>
      <c r="Z184" s="34"/>
      <c r="AA184" s="34"/>
      <c r="AB184" s="34"/>
      <c r="AC184" s="34"/>
      <c r="AD184" s="34"/>
      <c r="AE184" s="34"/>
      <c r="AF184" s="34"/>
      <c r="AG184" s="34"/>
      <c r="AH184" s="34"/>
      <c r="AI184" s="34"/>
    </row>
    <row r="185" ht="12.75" customHeight="1" spans="1:35">
      <c r="A185" s="27" t="s">
        <v>296</v>
      </c>
      <c r="B185" s="28" t="s">
        <v>403</v>
      </c>
      <c r="C185" s="29">
        <v>41318</v>
      </c>
      <c r="D185" s="27" t="str">
        <f t="shared" si="2"/>
        <v>February</v>
      </c>
      <c r="E185" s="27" t="s">
        <v>326</v>
      </c>
      <c r="F185" s="27">
        <v>7</v>
      </c>
      <c r="G185" s="27">
        <v>1</v>
      </c>
      <c r="H185" s="30">
        <v>20.6</v>
      </c>
      <c r="I185" s="30">
        <v>20.6</v>
      </c>
      <c r="J185" s="33">
        <v>560152</v>
      </c>
      <c r="K185" s="27">
        <v>12001</v>
      </c>
      <c r="L185" s="27">
        <v>54060</v>
      </c>
      <c r="M185" s="27">
        <v>10020</v>
      </c>
      <c r="N185" s="29">
        <v>41319</v>
      </c>
      <c r="O185" s="29">
        <v>41325</v>
      </c>
      <c r="P185" s="34"/>
      <c r="Q185" s="34"/>
      <c r="R185" s="34"/>
      <c r="S185" s="34"/>
      <c r="T185" s="34"/>
      <c r="U185" s="34"/>
      <c r="V185" s="34"/>
      <c r="W185" s="34"/>
      <c r="X185" s="34"/>
      <c r="Y185" s="34"/>
      <c r="Z185" s="34"/>
      <c r="AA185" s="34"/>
      <c r="AB185" s="34"/>
      <c r="AC185" s="34"/>
      <c r="AD185" s="34"/>
      <c r="AE185" s="34"/>
      <c r="AF185" s="34"/>
      <c r="AG185" s="34"/>
      <c r="AH185" s="34"/>
      <c r="AI185" s="34"/>
    </row>
    <row r="186" ht="12.75" customHeight="1" spans="1:35">
      <c r="A186" s="27" t="s">
        <v>296</v>
      </c>
      <c r="B186" s="28" t="s">
        <v>403</v>
      </c>
      <c r="C186" s="29">
        <v>41318</v>
      </c>
      <c r="D186" s="27" t="str">
        <f t="shared" si="2"/>
        <v>February</v>
      </c>
      <c r="E186" s="27" t="s">
        <v>326</v>
      </c>
      <c r="F186" s="27">
        <v>5</v>
      </c>
      <c r="G186" s="27">
        <v>1</v>
      </c>
      <c r="H186" s="30">
        <v>0.17</v>
      </c>
      <c r="I186" s="30">
        <v>0.17</v>
      </c>
      <c r="J186" s="33">
        <v>560152</v>
      </c>
      <c r="K186" s="27">
        <v>12001</v>
      </c>
      <c r="L186" s="27">
        <v>54060</v>
      </c>
      <c r="M186" s="27">
        <v>10020</v>
      </c>
      <c r="N186" s="29">
        <v>41319</v>
      </c>
      <c r="O186" s="29">
        <v>41325</v>
      </c>
      <c r="P186" s="34"/>
      <c r="Q186" s="34"/>
      <c r="R186" s="34"/>
      <c r="S186" s="34"/>
      <c r="T186" s="34"/>
      <c r="U186" s="34"/>
      <c r="V186" s="34"/>
      <c r="W186" s="34"/>
      <c r="X186" s="34"/>
      <c r="Y186" s="34"/>
      <c r="Z186" s="34"/>
      <c r="AA186" s="34"/>
      <c r="AB186" s="34"/>
      <c r="AC186" s="34"/>
      <c r="AD186" s="34"/>
      <c r="AE186" s="34"/>
      <c r="AF186" s="34"/>
      <c r="AG186" s="34"/>
      <c r="AH186" s="34"/>
      <c r="AI186" s="34"/>
    </row>
    <row r="187" ht="12.75" customHeight="1" spans="1:35">
      <c r="A187" s="27" t="s">
        <v>296</v>
      </c>
      <c r="B187" s="28" t="s">
        <v>404</v>
      </c>
      <c r="C187" s="29">
        <v>41318</v>
      </c>
      <c r="D187" s="27" t="str">
        <f t="shared" si="2"/>
        <v>February</v>
      </c>
      <c r="E187" s="27" t="s">
        <v>328</v>
      </c>
      <c r="F187" s="27">
        <v>1</v>
      </c>
      <c r="G187" s="27">
        <v>1</v>
      </c>
      <c r="H187" s="30">
        <v>4389</v>
      </c>
      <c r="I187" s="30">
        <v>0</v>
      </c>
      <c r="J187" s="33"/>
      <c r="K187" s="27">
        <v>12001</v>
      </c>
      <c r="L187" s="27">
        <v>53015</v>
      </c>
      <c r="M187" s="27">
        <v>10020</v>
      </c>
      <c r="N187" s="29">
        <v>41320</v>
      </c>
      <c r="O187" s="34"/>
      <c r="P187" s="34"/>
      <c r="Q187" s="34"/>
      <c r="R187" s="34"/>
      <c r="S187" s="34"/>
      <c r="T187" s="34"/>
      <c r="U187" s="34"/>
      <c r="V187" s="34"/>
      <c r="W187" s="34"/>
      <c r="X187" s="34"/>
      <c r="Y187" s="34"/>
      <c r="Z187" s="34"/>
      <c r="AA187" s="34"/>
      <c r="AB187" s="34"/>
      <c r="AC187" s="34"/>
      <c r="AD187" s="34"/>
      <c r="AE187" s="34"/>
      <c r="AF187" s="34"/>
      <c r="AG187" s="34"/>
      <c r="AH187" s="34"/>
      <c r="AI187" s="34"/>
    </row>
    <row r="188" ht="12.75" customHeight="1" spans="1:35">
      <c r="A188" s="27" t="s">
        <v>296</v>
      </c>
      <c r="B188" s="28" t="s">
        <v>405</v>
      </c>
      <c r="C188" s="29">
        <v>41319</v>
      </c>
      <c r="D188" s="27" t="str">
        <f t="shared" si="2"/>
        <v>February</v>
      </c>
      <c r="E188" s="27" t="s">
        <v>406</v>
      </c>
      <c r="F188" s="27">
        <v>1</v>
      </c>
      <c r="G188" s="27">
        <v>1</v>
      </c>
      <c r="H188" s="30">
        <v>1120</v>
      </c>
      <c r="I188" s="30">
        <v>1120</v>
      </c>
      <c r="J188" s="33">
        <v>559533</v>
      </c>
      <c r="K188" s="27">
        <v>13033</v>
      </c>
      <c r="L188" s="27">
        <v>51190</v>
      </c>
      <c r="M188" s="27">
        <v>12175</v>
      </c>
      <c r="N188" s="29">
        <v>41319</v>
      </c>
      <c r="O188" s="29">
        <v>41320</v>
      </c>
      <c r="P188" s="34"/>
      <c r="Q188" s="34"/>
      <c r="R188" s="34"/>
      <c r="S188" s="34"/>
      <c r="T188" s="34"/>
      <c r="U188" s="34"/>
      <c r="V188" s="34"/>
      <c r="W188" s="34"/>
      <c r="X188" s="34"/>
      <c r="Y188" s="34"/>
      <c r="Z188" s="34"/>
      <c r="AA188" s="34"/>
      <c r="AB188" s="34"/>
      <c r="AC188" s="34"/>
      <c r="AD188" s="34"/>
      <c r="AE188" s="34"/>
      <c r="AF188" s="34"/>
      <c r="AG188" s="34"/>
      <c r="AH188" s="34"/>
      <c r="AI188" s="34"/>
    </row>
    <row r="189" ht="12.75" customHeight="1" spans="1:35">
      <c r="A189" s="27" t="s">
        <v>296</v>
      </c>
      <c r="B189" s="28" t="s">
        <v>407</v>
      </c>
      <c r="C189" s="29">
        <v>41319</v>
      </c>
      <c r="D189" s="27" t="str">
        <f t="shared" si="2"/>
        <v>February</v>
      </c>
      <c r="E189" s="27" t="s">
        <v>408</v>
      </c>
      <c r="F189" s="27">
        <v>1</v>
      </c>
      <c r="G189" s="27">
        <v>1</v>
      </c>
      <c r="H189" s="30">
        <v>700</v>
      </c>
      <c r="I189" s="30">
        <v>700</v>
      </c>
      <c r="J189" s="33">
        <v>559535</v>
      </c>
      <c r="K189" s="27">
        <v>12062</v>
      </c>
      <c r="L189" s="27">
        <v>51190</v>
      </c>
      <c r="M189" s="27">
        <v>22086</v>
      </c>
      <c r="N189" s="29">
        <v>41319</v>
      </c>
      <c r="O189" s="29">
        <v>41320</v>
      </c>
      <c r="P189" s="34"/>
      <c r="Q189" s="34"/>
      <c r="R189" s="34"/>
      <c r="S189" s="34"/>
      <c r="T189" s="34"/>
      <c r="U189" s="34"/>
      <c r="V189" s="34"/>
      <c r="W189" s="34"/>
      <c r="X189" s="34"/>
      <c r="Y189" s="34"/>
      <c r="Z189" s="34"/>
      <c r="AA189" s="34"/>
      <c r="AB189" s="34"/>
      <c r="AC189" s="34"/>
      <c r="AD189" s="34"/>
      <c r="AE189" s="34"/>
      <c r="AF189" s="34"/>
      <c r="AG189" s="34"/>
      <c r="AH189" s="34"/>
      <c r="AI189" s="34"/>
    </row>
    <row r="190" ht="12.75" customHeight="1" spans="1:35">
      <c r="A190" s="27" t="s">
        <v>296</v>
      </c>
      <c r="B190" s="28" t="s">
        <v>409</v>
      </c>
      <c r="C190" s="29">
        <v>41319</v>
      </c>
      <c r="D190" s="27" t="str">
        <f t="shared" si="2"/>
        <v>February</v>
      </c>
      <c r="E190" s="27" t="s">
        <v>410</v>
      </c>
      <c r="F190" s="27">
        <v>1</v>
      </c>
      <c r="G190" s="27">
        <v>1</v>
      </c>
      <c r="H190" s="30">
        <v>285</v>
      </c>
      <c r="I190" s="30">
        <v>285</v>
      </c>
      <c r="J190" s="33">
        <v>559226</v>
      </c>
      <c r="K190" s="27">
        <v>13033</v>
      </c>
      <c r="L190" s="27">
        <v>53450</v>
      </c>
      <c r="M190" s="27">
        <v>10020</v>
      </c>
      <c r="N190" s="29">
        <v>41333</v>
      </c>
      <c r="O190" s="29">
        <v>41320</v>
      </c>
      <c r="P190" s="34"/>
      <c r="Q190" s="34"/>
      <c r="R190" s="34"/>
      <c r="S190" s="34"/>
      <c r="T190" s="34"/>
      <c r="U190" s="34"/>
      <c r="V190" s="34"/>
      <c r="W190" s="34"/>
      <c r="X190" s="34"/>
      <c r="Y190" s="34"/>
      <c r="Z190" s="34"/>
      <c r="AA190" s="34"/>
      <c r="AB190" s="34"/>
      <c r="AC190" s="34"/>
      <c r="AD190" s="34"/>
      <c r="AE190" s="34"/>
      <c r="AF190" s="34"/>
      <c r="AG190" s="34"/>
      <c r="AH190" s="34"/>
      <c r="AI190" s="34"/>
    </row>
    <row r="191" ht="12.75" customHeight="1" spans="1:35">
      <c r="A191" s="27" t="s">
        <v>296</v>
      </c>
      <c r="B191" s="28" t="s">
        <v>411</v>
      </c>
      <c r="C191" s="29">
        <v>41319</v>
      </c>
      <c r="D191" s="27" t="str">
        <f t="shared" si="2"/>
        <v>February</v>
      </c>
      <c r="E191" s="27" t="s">
        <v>412</v>
      </c>
      <c r="F191" s="27">
        <v>1</v>
      </c>
      <c r="G191" s="27">
        <v>1</v>
      </c>
      <c r="H191" s="30">
        <v>57.84</v>
      </c>
      <c r="I191" s="30">
        <v>57.84</v>
      </c>
      <c r="J191" s="33">
        <v>559755</v>
      </c>
      <c r="K191" s="27">
        <v>13033</v>
      </c>
      <c r="L191" s="27">
        <v>53038</v>
      </c>
      <c r="M191" s="27">
        <v>10020</v>
      </c>
      <c r="N191" s="29">
        <v>41319</v>
      </c>
      <c r="O191" s="29">
        <v>41324</v>
      </c>
      <c r="P191" s="34"/>
      <c r="Q191" s="34"/>
      <c r="R191" s="34"/>
      <c r="S191" s="34"/>
      <c r="T191" s="34"/>
      <c r="U191" s="34"/>
      <c r="V191" s="34"/>
      <c r="W191" s="34"/>
      <c r="X191" s="34"/>
      <c r="Y191" s="34"/>
      <c r="Z191" s="34"/>
      <c r="AA191" s="34"/>
      <c r="AB191" s="34"/>
      <c r="AC191" s="34"/>
      <c r="AD191" s="34"/>
      <c r="AE191" s="34"/>
      <c r="AF191" s="34"/>
      <c r="AG191" s="34"/>
      <c r="AH191" s="34"/>
      <c r="AI191" s="34"/>
    </row>
    <row r="192" ht="12.75" customHeight="1" spans="1:35">
      <c r="A192" s="27" t="s">
        <v>296</v>
      </c>
      <c r="B192" s="28" t="s">
        <v>413</v>
      </c>
      <c r="C192" s="29">
        <v>41319</v>
      </c>
      <c r="D192" s="27" t="str">
        <f t="shared" si="2"/>
        <v>February</v>
      </c>
      <c r="E192" s="27" t="s">
        <v>414</v>
      </c>
      <c r="F192" s="27">
        <v>1</v>
      </c>
      <c r="G192" s="27">
        <v>1</v>
      </c>
      <c r="H192" s="30">
        <v>175</v>
      </c>
      <c r="I192" s="30">
        <v>175</v>
      </c>
      <c r="J192" s="33">
        <v>560207</v>
      </c>
      <c r="K192" s="27">
        <v>13033</v>
      </c>
      <c r="L192" s="27">
        <v>51780</v>
      </c>
      <c r="M192" s="27">
        <v>10020</v>
      </c>
      <c r="N192" s="29">
        <v>41319</v>
      </c>
      <c r="O192" s="29">
        <v>41325</v>
      </c>
      <c r="P192" s="34"/>
      <c r="Q192" s="34"/>
      <c r="R192" s="34"/>
      <c r="S192" s="34"/>
      <c r="T192" s="34"/>
      <c r="U192" s="34"/>
      <c r="V192" s="34"/>
      <c r="W192" s="34"/>
      <c r="X192" s="34"/>
      <c r="Y192" s="34"/>
      <c r="Z192" s="34"/>
      <c r="AA192" s="34"/>
      <c r="AB192" s="34"/>
      <c r="AC192" s="34"/>
      <c r="AD192" s="34"/>
      <c r="AE192" s="34"/>
      <c r="AF192" s="34"/>
      <c r="AG192" s="34"/>
      <c r="AH192" s="34"/>
      <c r="AI192" s="34"/>
    </row>
    <row r="193" ht="12.75" customHeight="1" spans="1:35">
      <c r="A193" s="27" t="s">
        <v>296</v>
      </c>
      <c r="B193" s="28" t="s">
        <v>415</v>
      </c>
      <c r="C193" s="29">
        <v>41319</v>
      </c>
      <c r="D193" s="27" t="str">
        <f t="shared" si="2"/>
        <v>February</v>
      </c>
      <c r="E193" s="27" t="s">
        <v>416</v>
      </c>
      <c r="F193" s="27">
        <v>1</v>
      </c>
      <c r="G193" s="27">
        <v>1</v>
      </c>
      <c r="H193" s="30">
        <v>139386</v>
      </c>
      <c r="I193" s="30">
        <v>139386</v>
      </c>
      <c r="J193" s="33">
        <v>559206</v>
      </c>
      <c r="K193" s="27">
        <v>13033</v>
      </c>
      <c r="L193" s="27">
        <v>55470</v>
      </c>
      <c r="M193" s="27">
        <v>40001</v>
      </c>
      <c r="N193" s="29">
        <v>41319</v>
      </c>
      <c r="O193" s="29">
        <v>41320</v>
      </c>
      <c r="P193" s="34"/>
      <c r="Q193" s="34"/>
      <c r="R193" s="34"/>
      <c r="S193" s="34"/>
      <c r="T193" s="34"/>
      <c r="U193" s="34"/>
      <c r="V193" s="34"/>
      <c r="W193" s="34"/>
      <c r="X193" s="34"/>
      <c r="Y193" s="34"/>
      <c r="Z193" s="34"/>
      <c r="AA193" s="34"/>
      <c r="AB193" s="34"/>
      <c r="AC193" s="34"/>
      <c r="AD193" s="34"/>
      <c r="AE193" s="34"/>
      <c r="AF193" s="34"/>
      <c r="AG193" s="34"/>
      <c r="AH193" s="34"/>
      <c r="AI193" s="34"/>
    </row>
    <row r="194" ht="12.75" customHeight="1" spans="1:35">
      <c r="A194" s="27" t="s">
        <v>296</v>
      </c>
      <c r="B194" s="28" t="s">
        <v>417</v>
      </c>
      <c r="C194" s="29">
        <v>41319</v>
      </c>
      <c r="D194" s="27" t="str">
        <f t="shared" si="2"/>
        <v>February</v>
      </c>
      <c r="E194" s="27" t="s">
        <v>418</v>
      </c>
      <c r="F194" s="27">
        <v>1</v>
      </c>
      <c r="G194" s="27">
        <v>1</v>
      </c>
      <c r="H194" s="30">
        <v>474.3</v>
      </c>
      <c r="I194" s="30">
        <v>474.3</v>
      </c>
      <c r="J194" s="33">
        <v>560940</v>
      </c>
      <c r="K194" s="27">
        <v>13033</v>
      </c>
      <c r="L194" s="27">
        <v>54060</v>
      </c>
      <c r="M194" s="27">
        <v>10020</v>
      </c>
      <c r="N194" s="29">
        <v>41312</v>
      </c>
      <c r="O194" s="29">
        <v>41327</v>
      </c>
      <c r="P194" s="34"/>
      <c r="Q194" s="34"/>
      <c r="R194" s="34"/>
      <c r="S194" s="34"/>
      <c r="T194" s="34"/>
      <c r="U194" s="34"/>
      <c r="V194" s="34"/>
      <c r="W194" s="34"/>
      <c r="X194" s="34"/>
      <c r="Y194" s="34"/>
      <c r="Z194" s="34"/>
      <c r="AA194" s="34"/>
      <c r="AB194" s="34"/>
      <c r="AC194" s="34"/>
      <c r="AD194" s="34"/>
      <c r="AE194" s="34"/>
      <c r="AF194" s="34"/>
      <c r="AG194" s="34"/>
      <c r="AH194" s="34"/>
      <c r="AI194" s="34"/>
    </row>
    <row r="195" ht="12.75" customHeight="1" spans="1:35">
      <c r="A195" s="27" t="s">
        <v>296</v>
      </c>
      <c r="B195" s="28" t="s">
        <v>419</v>
      </c>
      <c r="C195" s="29">
        <v>41319</v>
      </c>
      <c r="D195" s="27" t="str">
        <f t="shared" si="2"/>
        <v>February</v>
      </c>
      <c r="E195" s="27" t="s">
        <v>356</v>
      </c>
      <c r="F195" s="27">
        <v>1</v>
      </c>
      <c r="G195" s="27">
        <v>1</v>
      </c>
      <c r="H195" s="30">
        <v>4125</v>
      </c>
      <c r="I195" s="30">
        <v>4125</v>
      </c>
      <c r="J195" s="33">
        <v>559836</v>
      </c>
      <c r="K195" s="27">
        <v>13033</v>
      </c>
      <c r="L195" s="27">
        <v>53401</v>
      </c>
      <c r="M195" s="27">
        <v>10020</v>
      </c>
      <c r="N195" s="29">
        <v>41319</v>
      </c>
      <c r="O195" s="29">
        <v>41324</v>
      </c>
      <c r="P195" s="34"/>
      <c r="Q195" s="34"/>
      <c r="R195" s="34"/>
      <c r="S195" s="34"/>
      <c r="T195" s="34"/>
      <c r="U195" s="34"/>
      <c r="V195" s="34"/>
      <c r="W195" s="34"/>
      <c r="X195" s="34"/>
      <c r="Y195" s="34"/>
      <c r="Z195" s="34"/>
      <c r="AA195" s="34"/>
      <c r="AB195" s="34"/>
      <c r="AC195" s="34"/>
      <c r="AD195" s="34"/>
      <c r="AE195" s="34"/>
      <c r="AF195" s="34"/>
      <c r="AG195" s="34"/>
      <c r="AH195" s="34"/>
      <c r="AI195" s="34"/>
    </row>
    <row r="196" ht="12.75" customHeight="1" spans="1:35">
      <c r="A196" s="27" t="s">
        <v>296</v>
      </c>
      <c r="B196" s="28" t="s">
        <v>419</v>
      </c>
      <c r="C196" s="29">
        <v>41319</v>
      </c>
      <c r="D196" s="27" t="str">
        <f t="shared" si="2"/>
        <v>February</v>
      </c>
      <c r="E196" s="27" t="s">
        <v>356</v>
      </c>
      <c r="F196" s="27">
        <v>2</v>
      </c>
      <c r="G196" s="27">
        <v>1</v>
      </c>
      <c r="H196" s="30">
        <v>2750</v>
      </c>
      <c r="I196" s="30">
        <v>2750</v>
      </c>
      <c r="J196" s="33">
        <v>559836</v>
      </c>
      <c r="K196" s="27">
        <v>13033</v>
      </c>
      <c r="L196" s="27">
        <v>53401</v>
      </c>
      <c r="M196" s="27">
        <v>10020</v>
      </c>
      <c r="N196" s="29">
        <v>41319</v>
      </c>
      <c r="O196" s="29">
        <v>41324</v>
      </c>
      <c r="P196" s="34"/>
      <c r="Q196" s="34"/>
      <c r="R196" s="34"/>
      <c r="S196" s="34"/>
      <c r="T196" s="34"/>
      <c r="U196" s="34"/>
      <c r="V196" s="34"/>
      <c r="W196" s="34"/>
      <c r="X196" s="34"/>
      <c r="Y196" s="34"/>
      <c r="Z196" s="34"/>
      <c r="AA196" s="34"/>
      <c r="AB196" s="34"/>
      <c r="AC196" s="34"/>
      <c r="AD196" s="34"/>
      <c r="AE196" s="34"/>
      <c r="AF196" s="34"/>
      <c r="AG196" s="34"/>
      <c r="AH196" s="34"/>
      <c r="AI196" s="34"/>
    </row>
    <row r="197" ht="12.75" customHeight="1" spans="1:35">
      <c r="A197" s="27" t="s">
        <v>296</v>
      </c>
      <c r="B197" s="28" t="s">
        <v>420</v>
      </c>
      <c r="C197" s="29">
        <v>41320</v>
      </c>
      <c r="D197" s="27" t="str">
        <f t="shared" si="2"/>
        <v>February</v>
      </c>
      <c r="E197" s="27" t="s">
        <v>350</v>
      </c>
      <c r="F197" s="27">
        <v>1</v>
      </c>
      <c r="G197" s="27">
        <v>1</v>
      </c>
      <c r="H197" s="30">
        <v>37.62</v>
      </c>
      <c r="I197" s="30">
        <v>37.62</v>
      </c>
      <c r="J197" s="33">
        <v>560175</v>
      </c>
      <c r="K197" s="27">
        <v>12062</v>
      </c>
      <c r="L197" s="27">
        <v>54060</v>
      </c>
      <c r="M197" s="27">
        <v>10020</v>
      </c>
      <c r="N197" s="29">
        <v>41317</v>
      </c>
      <c r="O197" s="29">
        <v>41325</v>
      </c>
      <c r="P197" s="34"/>
      <c r="Q197" s="34"/>
      <c r="R197" s="34"/>
      <c r="S197" s="34"/>
      <c r="T197" s="34"/>
      <c r="U197" s="34"/>
      <c r="V197" s="34"/>
      <c r="W197" s="34"/>
      <c r="X197" s="34"/>
      <c r="Y197" s="34"/>
      <c r="Z197" s="34"/>
      <c r="AA197" s="34"/>
      <c r="AB197" s="34"/>
      <c r="AC197" s="34"/>
      <c r="AD197" s="34"/>
      <c r="AE197" s="34"/>
      <c r="AF197" s="34"/>
      <c r="AG197" s="34"/>
      <c r="AH197" s="34"/>
      <c r="AI197" s="34"/>
    </row>
    <row r="198" ht="12.75" customHeight="1" spans="1:35">
      <c r="A198" s="27" t="s">
        <v>296</v>
      </c>
      <c r="B198" s="28" t="s">
        <v>421</v>
      </c>
      <c r="C198" s="29">
        <v>41320</v>
      </c>
      <c r="D198" s="27" t="str">
        <f t="shared" ref="D198:D252" si="3">TEXT(C198,"mmmm")</f>
        <v>February</v>
      </c>
      <c r="E198" s="27" t="s">
        <v>350</v>
      </c>
      <c r="F198" s="27">
        <v>2</v>
      </c>
      <c r="G198" s="27">
        <v>1</v>
      </c>
      <c r="H198" s="30">
        <v>11.8</v>
      </c>
      <c r="I198" s="30">
        <v>11.8</v>
      </c>
      <c r="J198" s="33">
        <v>560254</v>
      </c>
      <c r="K198" s="27">
        <v>12062</v>
      </c>
      <c r="L198" s="27">
        <v>54060</v>
      </c>
      <c r="M198" s="27">
        <v>10020</v>
      </c>
      <c r="N198" s="29">
        <v>41321</v>
      </c>
      <c r="O198" s="29">
        <v>41325</v>
      </c>
      <c r="P198" s="34"/>
      <c r="Q198" s="34"/>
      <c r="R198" s="34"/>
      <c r="S198" s="34"/>
      <c r="T198" s="34"/>
      <c r="U198" s="34"/>
      <c r="V198" s="34"/>
      <c r="W198" s="34"/>
      <c r="X198" s="34"/>
      <c r="Y198" s="34"/>
      <c r="Z198" s="34"/>
      <c r="AA198" s="34"/>
      <c r="AB198" s="34"/>
      <c r="AC198" s="34"/>
      <c r="AD198" s="34"/>
      <c r="AE198" s="34"/>
      <c r="AF198" s="34"/>
      <c r="AG198" s="34"/>
      <c r="AH198" s="34"/>
      <c r="AI198" s="34"/>
    </row>
    <row r="199" ht="12.75" customHeight="1" spans="1:35">
      <c r="A199" s="27" t="s">
        <v>296</v>
      </c>
      <c r="B199" s="28" t="s">
        <v>421</v>
      </c>
      <c r="C199" s="29">
        <v>41320</v>
      </c>
      <c r="D199" s="27" t="str">
        <f t="shared" si="3"/>
        <v>February</v>
      </c>
      <c r="E199" s="27" t="s">
        <v>350</v>
      </c>
      <c r="F199" s="27">
        <v>1</v>
      </c>
      <c r="G199" s="27">
        <v>1</v>
      </c>
      <c r="H199" s="30">
        <v>7.02</v>
      </c>
      <c r="I199" s="30">
        <v>7.02</v>
      </c>
      <c r="J199" s="33">
        <v>560254</v>
      </c>
      <c r="K199" s="27">
        <v>12062</v>
      </c>
      <c r="L199" s="27">
        <v>54060</v>
      </c>
      <c r="M199" s="27">
        <v>10020</v>
      </c>
      <c r="N199" s="29">
        <v>41321</v>
      </c>
      <c r="O199" s="29">
        <v>41325</v>
      </c>
      <c r="P199" s="34"/>
      <c r="Q199" s="34"/>
      <c r="R199" s="34"/>
      <c r="S199" s="34"/>
      <c r="T199" s="34"/>
      <c r="U199" s="34"/>
      <c r="V199" s="34"/>
      <c r="W199" s="34"/>
      <c r="X199" s="34"/>
      <c r="Y199" s="34"/>
      <c r="Z199" s="34"/>
      <c r="AA199" s="34"/>
      <c r="AB199" s="34"/>
      <c r="AC199" s="34"/>
      <c r="AD199" s="34"/>
      <c r="AE199" s="34"/>
      <c r="AF199" s="34"/>
      <c r="AG199" s="34"/>
      <c r="AH199" s="34"/>
      <c r="AI199" s="34"/>
    </row>
    <row r="200" ht="12.75" customHeight="1" spans="1:35">
      <c r="A200" s="27" t="s">
        <v>296</v>
      </c>
      <c r="B200" s="28" t="s">
        <v>422</v>
      </c>
      <c r="C200" s="29">
        <v>41320</v>
      </c>
      <c r="D200" s="27" t="str">
        <f t="shared" si="3"/>
        <v>February</v>
      </c>
      <c r="E200" s="27" t="s">
        <v>350</v>
      </c>
      <c r="F200" s="27">
        <v>8</v>
      </c>
      <c r="G200" s="27">
        <v>1</v>
      </c>
      <c r="H200" s="30">
        <v>5.42</v>
      </c>
      <c r="I200" s="30">
        <v>5.42</v>
      </c>
      <c r="J200" s="33">
        <v>560179</v>
      </c>
      <c r="K200" s="27">
        <v>12062</v>
      </c>
      <c r="L200" s="27">
        <v>54060</v>
      </c>
      <c r="M200" s="27">
        <v>10020</v>
      </c>
      <c r="N200" s="29">
        <v>41318</v>
      </c>
      <c r="O200" s="29">
        <v>41325</v>
      </c>
      <c r="P200" s="34"/>
      <c r="Q200" s="34"/>
      <c r="R200" s="34"/>
      <c r="S200" s="34"/>
      <c r="T200" s="34"/>
      <c r="U200" s="34"/>
      <c r="V200" s="34"/>
      <c r="W200" s="34"/>
      <c r="X200" s="34"/>
      <c r="Y200" s="34"/>
      <c r="Z200" s="34"/>
      <c r="AA200" s="34"/>
      <c r="AB200" s="34"/>
      <c r="AC200" s="34"/>
      <c r="AD200" s="34"/>
      <c r="AE200" s="34"/>
      <c r="AF200" s="34"/>
      <c r="AG200" s="34"/>
      <c r="AH200" s="34"/>
      <c r="AI200" s="34"/>
    </row>
    <row r="201" ht="12.75" customHeight="1" spans="1:35">
      <c r="A201" s="27" t="s">
        <v>296</v>
      </c>
      <c r="B201" s="28" t="s">
        <v>422</v>
      </c>
      <c r="C201" s="29">
        <v>41320</v>
      </c>
      <c r="D201" s="27" t="str">
        <f t="shared" si="3"/>
        <v>February</v>
      </c>
      <c r="E201" s="27" t="s">
        <v>350</v>
      </c>
      <c r="F201" s="27">
        <v>7</v>
      </c>
      <c r="G201" s="27">
        <v>1</v>
      </c>
      <c r="H201" s="30">
        <v>5.42</v>
      </c>
      <c r="I201" s="30">
        <v>5.42</v>
      </c>
      <c r="J201" s="33">
        <v>560179</v>
      </c>
      <c r="K201" s="27">
        <v>12062</v>
      </c>
      <c r="L201" s="27">
        <v>54060</v>
      </c>
      <c r="M201" s="27">
        <v>10020</v>
      </c>
      <c r="N201" s="29">
        <v>41318</v>
      </c>
      <c r="O201" s="29">
        <v>41325</v>
      </c>
      <c r="P201" s="34"/>
      <c r="Q201" s="34"/>
      <c r="R201" s="34"/>
      <c r="S201" s="34"/>
      <c r="T201" s="34"/>
      <c r="U201" s="34"/>
      <c r="V201" s="34"/>
      <c r="W201" s="34"/>
      <c r="X201" s="34"/>
      <c r="Y201" s="34"/>
      <c r="Z201" s="34"/>
      <c r="AA201" s="34"/>
      <c r="AB201" s="34"/>
      <c r="AC201" s="34"/>
      <c r="AD201" s="34"/>
      <c r="AE201" s="34"/>
      <c r="AF201" s="34"/>
      <c r="AG201" s="34"/>
      <c r="AH201" s="34"/>
      <c r="AI201" s="34"/>
    </row>
    <row r="202" ht="12.75" customHeight="1" spans="1:35">
      <c r="A202" s="27" t="s">
        <v>296</v>
      </c>
      <c r="B202" s="28" t="s">
        <v>422</v>
      </c>
      <c r="C202" s="29">
        <v>41320</v>
      </c>
      <c r="D202" s="27" t="str">
        <f t="shared" si="3"/>
        <v>February</v>
      </c>
      <c r="E202" s="27" t="s">
        <v>350</v>
      </c>
      <c r="F202" s="27">
        <v>9</v>
      </c>
      <c r="G202" s="27">
        <v>1</v>
      </c>
      <c r="H202" s="30">
        <v>5.42</v>
      </c>
      <c r="I202" s="30">
        <v>5.42</v>
      </c>
      <c r="J202" s="33">
        <v>560179</v>
      </c>
      <c r="K202" s="27">
        <v>12062</v>
      </c>
      <c r="L202" s="27">
        <v>54060</v>
      </c>
      <c r="M202" s="27">
        <v>10020</v>
      </c>
      <c r="N202" s="29">
        <v>41318</v>
      </c>
      <c r="O202" s="29">
        <v>41325</v>
      </c>
      <c r="P202" s="34"/>
      <c r="Q202" s="34"/>
      <c r="R202" s="34"/>
      <c r="S202" s="34"/>
      <c r="T202" s="34"/>
      <c r="U202" s="34"/>
      <c r="V202" s="34"/>
      <c r="W202" s="34"/>
      <c r="X202" s="34"/>
      <c r="Y202" s="34"/>
      <c r="Z202" s="34"/>
      <c r="AA202" s="34"/>
      <c r="AB202" s="34"/>
      <c r="AC202" s="34"/>
      <c r="AD202" s="34"/>
      <c r="AE202" s="34"/>
      <c r="AF202" s="34"/>
      <c r="AG202" s="34"/>
      <c r="AH202" s="34"/>
      <c r="AI202" s="34"/>
    </row>
    <row r="203" ht="12.75" customHeight="1" spans="1:35">
      <c r="A203" s="27" t="s">
        <v>296</v>
      </c>
      <c r="B203" s="28" t="s">
        <v>422</v>
      </c>
      <c r="C203" s="29">
        <v>41320</v>
      </c>
      <c r="D203" s="27" t="str">
        <f t="shared" si="3"/>
        <v>February</v>
      </c>
      <c r="E203" s="27" t="s">
        <v>350</v>
      </c>
      <c r="F203" s="27">
        <v>1</v>
      </c>
      <c r="G203" s="27">
        <v>1</v>
      </c>
      <c r="H203" s="30">
        <v>11.9</v>
      </c>
      <c r="I203" s="30">
        <v>11.9</v>
      </c>
      <c r="J203" s="33">
        <v>560179</v>
      </c>
      <c r="K203" s="27">
        <v>12062</v>
      </c>
      <c r="L203" s="27">
        <v>54060</v>
      </c>
      <c r="M203" s="27">
        <v>10020</v>
      </c>
      <c r="N203" s="29">
        <v>41318</v>
      </c>
      <c r="O203" s="29">
        <v>41325</v>
      </c>
      <c r="P203" s="34"/>
      <c r="Q203" s="34"/>
      <c r="R203" s="34"/>
      <c r="S203" s="34"/>
      <c r="T203" s="34"/>
      <c r="U203" s="34"/>
      <c r="V203" s="34"/>
      <c r="W203" s="34"/>
      <c r="X203" s="34"/>
      <c r="Y203" s="34"/>
      <c r="Z203" s="34"/>
      <c r="AA203" s="34"/>
      <c r="AB203" s="34"/>
      <c r="AC203" s="34"/>
      <c r="AD203" s="34"/>
      <c r="AE203" s="34"/>
      <c r="AF203" s="34"/>
      <c r="AG203" s="34"/>
      <c r="AH203" s="34"/>
      <c r="AI203" s="34"/>
    </row>
    <row r="204" ht="12.75" customHeight="1" spans="1:35">
      <c r="A204" s="27" t="s">
        <v>296</v>
      </c>
      <c r="B204" s="28" t="s">
        <v>422</v>
      </c>
      <c r="C204" s="29">
        <v>41320</v>
      </c>
      <c r="D204" s="27" t="str">
        <f t="shared" si="3"/>
        <v>February</v>
      </c>
      <c r="E204" s="27" t="s">
        <v>350</v>
      </c>
      <c r="F204" s="27">
        <v>2</v>
      </c>
      <c r="G204" s="27">
        <v>1</v>
      </c>
      <c r="H204" s="30">
        <v>21.12</v>
      </c>
      <c r="I204" s="30">
        <v>21.12</v>
      </c>
      <c r="J204" s="33">
        <v>560179</v>
      </c>
      <c r="K204" s="27">
        <v>12062</v>
      </c>
      <c r="L204" s="27">
        <v>54060</v>
      </c>
      <c r="M204" s="27">
        <v>10020</v>
      </c>
      <c r="N204" s="29">
        <v>41318</v>
      </c>
      <c r="O204" s="29">
        <v>41325</v>
      </c>
      <c r="P204" s="34"/>
      <c r="Q204" s="34"/>
      <c r="R204" s="34"/>
      <c r="S204" s="34"/>
      <c r="T204" s="34"/>
      <c r="U204" s="34"/>
      <c r="V204" s="34"/>
      <c r="W204" s="34"/>
      <c r="X204" s="34"/>
      <c r="Y204" s="34"/>
      <c r="Z204" s="34"/>
      <c r="AA204" s="34"/>
      <c r="AB204" s="34"/>
      <c r="AC204" s="34"/>
      <c r="AD204" s="34"/>
      <c r="AE204" s="34"/>
      <c r="AF204" s="34"/>
      <c r="AG204" s="34"/>
      <c r="AH204" s="34"/>
      <c r="AI204" s="34"/>
    </row>
    <row r="205" ht="12.75" customHeight="1" spans="1:35">
      <c r="A205" s="27" t="s">
        <v>296</v>
      </c>
      <c r="B205" s="28" t="s">
        <v>422</v>
      </c>
      <c r="C205" s="29">
        <v>41320</v>
      </c>
      <c r="D205" s="27" t="str">
        <f t="shared" si="3"/>
        <v>February</v>
      </c>
      <c r="E205" s="27" t="s">
        <v>350</v>
      </c>
      <c r="F205" s="27">
        <v>6</v>
      </c>
      <c r="G205" s="27">
        <v>1</v>
      </c>
      <c r="H205" s="30">
        <v>2.16</v>
      </c>
      <c r="I205" s="30">
        <v>2.16</v>
      </c>
      <c r="J205" s="33">
        <v>560179</v>
      </c>
      <c r="K205" s="27">
        <v>12062</v>
      </c>
      <c r="L205" s="27">
        <v>54060</v>
      </c>
      <c r="M205" s="27">
        <v>10020</v>
      </c>
      <c r="N205" s="29">
        <v>41318</v>
      </c>
      <c r="O205" s="29">
        <v>41325</v>
      </c>
      <c r="P205" s="34"/>
      <c r="Q205" s="34"/>
      <c r="R205" s="34"/>
      <c r="S205" s="34"/>
      <c r="T205" s="34"/>
      <c r="U205" s="34"/>
      <c r="V205" s="34"/>
      <c r="W205" s="34"/>
      <c r="X205" s="34"/>
      <c r="Y205" s="34"/>
      <c r="Z205" s="34"/>
      <c r="AA205" s="34"/>
      <c r="AB205" s="34"/>
      <c r="AC205" s="34"/>
      <c r="AD205" s="34"/>
      <c r="AE205" s="34"/>
      <c r="AF205" s="34"/>
      <c r="AG205" s="34"/>
      <c r="AH205" s="34"/>
      <c r="AI205" s="34"/>
    </row>
    <row r="206" ht="12.75" customHeight="1" spans="1:35">
      <c r="A206" s="27" t="s">
        <v>296</v>
      </c>
      <c r="B206" s="28" t="s">
        <v>422</v>
      </c>
      <c r="C206" s="29">
        <v>41320</v>
      </c>
      <c r="D206" s="27" t="str">
        <f t="shared" si="3"/>
        <v>February</v>
      </c>
      <c r="E206" s="27" t="s">
        <v>350</v>
      </c>
      <c r="F206" s="27">
        <v>5</v>
      </c>
      <c r="G206" s="27">
        <v>1</v>
      </c>
      <c r="H206" s="30">
        <v>2.16</v>
      </c>
      <c r="I206" s="30">
        <v>2.16</v>
      </c>
      <c r="J206" s="33">
        <v>560179</v>
      </c>
      <c r="K206" s="27">
        <v>12062</v>
      </c>
      <c r="L206" s="27">
        <v>54060</v>
      </c>
      <c r="M206" s="27">
        <v>10020</v>
      </c>
      <c r="N206" s="29">
        <v>41318</v>
      </c>
      <c r="O206" s="29">
        <v>41325</v>
      </c>
      <c r="P206" s="34"/>
      <c r="Q206" s="34"/>
      <c r="R206" s="34"/>
      <c r="S206" s="34"/>
      <c r="T206" s="34"/>
      <c r="U206" s="34"/>
      <c r="V206" s="34"/>
      <c r="W206" s="34"/>
      <c r="X206" s="34"/>
      <c r="Y206" s="34"/>
      <c r="Z206" s="34"/>
      <c r="AA206" s="34"/>
      <c r="AB206" s="34"/>
      <c r="AC206" s="34"/>
      <c r="AD206" s="34"/>
      <c r="AE206" s="34"/>
      <c r="AF206" s="34"/>
      <c r="AG206" s="34"/>
      <c r="AH206" s="34"/>
      <c r="AI206" s="34"/>
    </row>
    <row r="207" ht="12.75" customHeight="1" spans="1:35">
      <c r="A207" s="27" t="s">
        <v>296</v>
      </c>
      <c r="B207" s="28" t="s">
        <v>422</v>
      </c>
      <c r="C207" s="29">
        <v>41320</v>
      </c>
      <c r="D207" s="27" t="str">
        <f t="shared" si="3"/>
        <v>February</v>
      </c>
      <c r="E207" s="27" t="s">
        <v>350</v>
      </c>
      <c r="F207" s="27">
        <v>4</v>
      </c>
      <c r="G207" s="27">
        <v>1</v>
      </c>
      <c r="H207" s="30">
        <v>14.54</v>
      </c>
      <c r="I207" s="30">
        <v>14.54</v>
      </c>
      <c r="J207" s="33">
        <v>560179</v>
      </c>
      <c r="K207" s="27">
        <v>12062</v>
      </c>
      <c r="L207" s="27">
        <v>54060</v>
      </c>
      <c r="M207" s="27">
        <v>10020</v>
      </c>
      <c r="N207" s="29">
        <v>41318</v>
      </c>
      <c r="O207" s="29">
        <v>41325</v>
      </c>
      <c r="P207" s="34"/>
      <c r="Q207" s="34"/>
      <c r="R207" s="34"/>
      <c r="S207" s="34"/>
      <c r="T207" s="34"/>
      <c r="U207" s="34"/>
      <c r="V207" s="34"/>
      <c r="W207" s="34"/>
      <c r="X207" s="34"/>
      <c r="Y207" s="34"/>
      <c r="Z207" s="34"/>
      <c r="AA207" s="34"/>
      <c r="AB207" s="34"/>
      <c r="AC207" s="34"/>
      <c r="AD207" s="34"/>
      <c r="AE207" s="34"/>
      <c r="AF207" s="34"/>
      <c r="AG207" s="34"/>
      <c r="AH207" s="34"/>
      <c r="AI207" s="34"/>
    </row>
    <row r="208" ht="12.75" customHeight="1" spans="1:35">
      <c r="A208" s="27" t="s">
        <v>296</v>
      </c>
      <c r="B208" s="28" t="s">
        <v>422</v>
      </c>
      <c r="C208" s="29">
        <v>41320</v>
      </c>
      <c r="D208" s="27" t="str">
        <f t="shared" si="3"/>
        <v>February</v>
      </c>
      <c r="E208" s="27" t="s">
        <v>350</v>
      </c>
      <c r="F208" s="27">
        <v>3</v>
      </c>
      <c r="G208" s="27">
        <v>1</v>
      </c>
      <c r="H208" s="30">
        <v>0.96</v>
      </c>
      <c r="I208" s="30">
        <v>0.96</v>
      </c>
      <c r="J208" s="33">
        <v>560179</v>
      </c>
      <c r="K208" s="27">
        <v>12062</v>
      </c>
      <c r="L208" s="27">
        <v>54060</v>
      </c>
      <c r="M208" s="27">
        <v>10020</v>
      </c>
      <c r="N208" s="29">
        <v>41318</v>
      </c>
      <c r="O208" s="29">
        <v>41325</v>
      </c>
      <c r="P208" s="34"/>
      <c r="Q208" s="34"/>
      <c r="R208" s="34"/>
      <c r="S208" s="34"/>
      <c r="T208" s="34"/>
      <c r="U208" s="34"/>
      <c r="V208" s="34"/>
      <c r="W208" s="34"/>
      <c r="X208" s="34"/>
      <c r="Y208" s="34"/>
      <c r="Z208" s="34"/>
      <c r="AA208" s="34"/>
      <c r="AB208" s="34"/>
      <c r="AC208" s="34"/>
      <c r="AD208" s="34"/>
      <c r="AE208" s="34"/>
      <c r="AF208" s="34"/>
      <c r="AG208" s="34"/>
      <c r="AH208" s="34"/>
      <c r="AI208" s="34"/>
    </row>
    <row r="209" ht="12.75" customHeight="1" spans="1:35">
      <c r="A209" s="27" t="s">
        <v>296</v>
      </c>
      <c r="B209" s="28" t="s">
        <v>423</v>
      </c>
      <c r="C209" s="29">
        <v>41320</v>
      </c>
      <c r="D209" s="27" t="str">
        <f t="shared" si="3"/>
        <v>February</v>
      </c>
      <c r="E209" s="27" t="s">
        <v>350</v>
      </c>
      <c r="F209" s="27">
        <v>5</v>
      </c>
      <c r="G209" s="27">
        <v>1</v>
      </c>
      <c r="H209" s="30">
        <v>84.91</v>
      </c>
      <c r="I209" s="30">
        <v>84.91</v>
      </c>
      <c r="J209" s="33">
        <v>560847</v>
      </c>
      <c r="K209" s="27">
        <v>12062</v>
      </c>
      <c r="L209" s="27">
        <v>54060</v>
      </c>
      <c r="M209" s="27">
        <v>10020</v>
      </c>
      <c r="N209" s="29">
        <v>41333</v>
      </c>
      <c r="O209" s="29">
        <v>41327</v>
      </c>
      <c r="P209" s="34"/>
      <c r="Q209" s="34"/>
      <c r="R209" s="34"/>
      <c r="S209" s="34"/>
      <c r="T209" s="34"/>
      <c r="U209" s="34"/>
      <c r="V209" s="34"/>
      <c r="W209" s="34"/>
      <c r="X209" s="34"/>
      <c r="Y209" s="34"/>
      <c r="Z209" s="34"/>
      <c r="AA209" s="34"/>
      <c r="AB209" s="34"/>
      <c r="AC209" s="34"/>
      <c r="AD209" s="34"/>
      <c r="AE209" s="34"/>
      <c r="AF209" s="34"/>
      <c r="AG209" s="34"/>
      <c r="AH209" s="34"/>
      <c r="AI209" s="34"/>
    </row>
    <row r="210" ht="12.75" customHeight="1" spans="1:35">
      <c r="A210" s="27" t="s">
        <v>296</v>
      </c>
      <c r="B210" s="28" t="s">
        <v>423</v>
      </c>
      <c r="C210" s="29">
        <v>41320</v>
      </c>
      <c r="D210" s="27" t="str">
        <f t="shared" si="3"/>
        <v>February</v>
      </c>
      <c r="E210" s="27" t="s">
        <v>350</v>
      </c>
      <c r="F210" s="27">
        <v>3</v>
      </c>
      <c r="G210" s="27">
        <v>1</v>
      </c>
      <c r="H210" s="30">
        <v>74.07</v>
      </c>
      <c r="I210" s="30">
        <v>74.07</v>
      </c>
      <c r="J210" s="33">
        <v>560852</v>
      </c>
      <c r="K210" s="27">
        <v>12062</v>
      </c>
      <c r="L210" s="27">
        <v>54060</v>
      </c>
      <c r="M210" s="27">
        <v>10020</v>
      </c>
      <c r="N210" s="29">
        <v>41333</v>
      </c>
      <c r="O210" s="29">
        <v>41327</v>
      </c>
      <c r="P210" s="34"/>
      <c r="Q210" s="34"/>
      <c r="R210" s="34"/>
      <c r="S210" s="34"/>
      <c r="T210" s="34"/>
      <c r="U210" s="34"/>
      <c r="V210" s="34"/>
      <c r="W210" s="34"/>
      <c r="X210" s="34"/>
      <c r="Y210" s="34"/>
      <c r="Z210" s="34"/>
      <c r="AA210" s="34"/>
      <c r="AB210" s="34"/>
      <c r="AC210" s="34"/>
      <c r="AD210" s="34"/>
      <c r="AE210" s="34"/>
      <c r="AF210" s="34"/>
      <c r="AG210" s="34"/>
      <c r="AH210" s="34"/>
      <c r="AI210" s="34"/>
    </row>
    <row r="211" ht="12.75" customHeight="1" spans="1:35">
      <c r="A211" s="27" t="s">
        <v>296</v>
      </c>
      <c r="B211" s="28" t="s">
        <v>423</v>
      </c>
      <c r="C211" s="29">
        <v>41320</v>
      </c>
      <c r="D211" s="27" t="str">
        <f t="shared" si="3"/>
        <v>February</v>
      </c>
      <c r="E211" s="27" t="s">
        <v>350</v>
      </c>
      <c r="F211" s="27">
        <v>1</v>
      </c>
      <c r="G211" s="27">
        <v>1</v>
      </c>
      <c r="H211" s="30">
        <v>15.97</v>
      </c>
      <c r="I211" s="30">
        <v>15.97</v>
      </c>
      <c r="J211" s="33">
        <v>560847</v>
      </c>
      <c r="K211" s="27">
        <v>12062</v>
      </c>
      <c r="L211" s="27">
        <v>54060</v>
      </c>
      <c r="M211" s="27">
        <v>10020</v>
      </c>
      <c r="N211" s="29">
        <v>41333</v>
      </c>
      <c r="O211" s="29">
        <v>41327</v>
      </c>
      <c r="P211" s="34"/>
      <c r="Q211" s="34"/>
      <c r="R211" s="34"/>
      <c r="S211" s="34"/>
      <c r="T211" s="34"/>
      <c r="U211" s="34"/>
      <c r="V211" s="34"/>
      <c r="W211" s="34"/>
      <c r="X211" s="34"/>
      <c r="Y211" s="34"/>
      <c r="Z211" s="34"/>
      <c r="AA211" s="34"/>
      <c r="AB211" s="34"/>
      <c r="AC211" s="34"/>
      <c r="AD211" s="34"/>
      <c r="AE211" s="34"/>
      <c r="AF211" s="34"/>
      <c r="AG211" s="34"/>
      <c r="AH211" s="34"/>
      <c r="AI211" s="34"/>
    </row>
    <row r="212" ht="12.75" customHeight="1" spans="1:35">
      <c r="A212" s="27" t="s">
        <v>296</v>
      </c>
      <c r="B212" s="28" t="s">
        <v>423</v>
      </c>
      <c r="C212" s="29">
        <v>41320</v>
      </c>
      <c r="D212" s="27" t="str">
        <f t="shared" si="3"/>
        <v>February</v>
      </c>
      <c r="E212" s="27" t="s">
        <v>350</v>
      </c>
      <c r="F212" s="27">
        <v>4</v>
      </c>
      <c r="G212" s="27">
        <v>1</v>
      </c>
      <c r="H212" s="30">
        <v>79.49</v>
      </c>
      <c r="I212" s="30">
        <v>79.49</v>
      </c>
      <c r="J212" s="33">
        <v>560852</v>
      </c>
      <c r="K212" s="27">
        <v>12062</v>
      </c>
      <c r="L212" s="27">
        <v>54060</v>
      </c>
      <c r="M212" s="27">
        <v>10020</v>
      </c>
      <c r="N212" s="29">
        <v>41333</v>
      </c>
      <c r="O212" s="29">
        <v>41327</v>
      </c>
      <c r="P212" s="34"/>
      <c r="Q212" s="34"/>
      <c r="R212" s="34"/>
      <c r="S212" s="34"/>
      <c r="T212" s="34"/>
      <c r="U212" s="34"/>
      <c r="V212" s="34"/>
      <c r="W212" s="34"/>
      <c r="X212" s="34"/>
      <c r="Y212" s="34"/>
      <c r="Z212" s="34"/>
      <c r="AA212" s="34"/>
      <c r="AB212" s="34"/>
      <c r="AC212" s="34"/>
      <c r="AD212" s="34"/>
      <c r="AE212" s="34"/>
      <c r="AF212" s="34"/>
      <c r="AG212" s="34"/>
      <c r="AH212" s="34"/>
      <c r="AI212" s="34"/>
    </row>
    <row r="213" ht="12.75" customHeight="1" spans="1:35">
      <c r="A213" s="27" t="s">
        <v>296</v>
      </c>
      <c r="B213" s="28" t="s">
        <v>423</v>
      </c>
      <c r="C213" s="29">
        <v>41320</v>
      </c>
      <c r="D213" s="27" t="str">
        <f t="shared" si="3"/>
        <v>February</v>
      </c>
      <c r="E213" s="27" t="s">
        <v>350</v>
      </c>
      <c r="F213" s="27">
        <v>7</v>
      </c>
      <c r="G213" s="27">
        <v>1</v>
      </c>
      <c r="H213" s="30">
        <v>3.25</v>
      </c>
      <c r="I213" s="30">
        <v>3.25</v>
      </c>
      <c r="J213" s="33">
        <v>560847</v>
      </c>
      <c r="K213" s="27">
        <v>12062</v>
      </c>
      <c r="L213" s="27">
        <v>54060</v>
      </c>
      <c r="M213" s="27">
        <v>10020</v>
      </c>
      <c r="N213" s="29">
        <v>41333</v>
      </c>
      <c r="O213" s="29">
        <v>41327</v>
      </c>
      <c r="P213" s="34"/>
      <c r="Q213" s="34"/>
      <c r="R213" s="34"/>
      <c r="S213" s="34"/>
      <c r="T213" s="34"/>
      <c r="U213" s="34"/>
      <c r="V213" s="34"/>
      <c r="W213" s="34"/>
      <c r="X213" s="34"/>
      <c r="Y213" s="34"/>
      <c r="Z213" s="34"/>
      <c r="AA213" s="34"/>
      <c r="AB213" s="34"/>
      <c r="AC213" s="34"/>
      <c r="AD213" s="34"/>
      <c r="AE213" s="34"/>
      <c r="AF213" s="34"/>
      <c r="AG213" s="34"/>
      <c r="AH213" s="34"/>
      <c r="AI213" s="34"/>
    </row>
    <row r="214" ht="12.75" customHeight="1" spans="1:35">
      <c r="A214" s="27" t="s">
        <v>296</v>
      </c>
      <c r="B214" s="28" t="s">
        <v>423</v>
      </c>
      <c r="C214" s="29">
        <v>41320</v>
      </c>
      <c r="D214" s="27" t="str">
        <f t="shared" si="3"/>
        <v>February</v>
      </c>
      <c r="E214" s="27" t="s">
        <v>350</v>
      </c>
      <c r="F214" s="27">
        <v>6</v>
      </c>
      <c r="G214" s="27">
        <v>1</v>
      </c>
      <c r="H214" s="30">
        <v>16.56</v>
      </c>
      <c r="I214" s="30">
        <v>16.56</v>
      </c>
      <c r="J214" s="33">
        <v>560847</v>
      </c>
      <c r="K214" s="27">
        <v>12062</v>
      </c>
      <c r="L214" s="27">
        <v>54060</v>
      </c>
      <c r="M214" s="27">
        <v>10020</v>
      </c>
      <c r="N214" s="29">
        <v>41333</v>
      </c>
      <c r="O214" s="29">
        <v>41327</v>
      </c>
      <c r="P214" s="34"/>
      <c r="Q214" s="34"/>
      <c r="R214" s="34"/>
      <c r="S214" s="34"/>
      <c r="T214" s="34"/>
      <c r="U214" s="34"/>
      <c r="V214" s="34"/>
      <c r="W214" s="34"/>
      <c r="X214" s="34"/>
      <c r="Y214" s="34"/>
      <c r="Z214" s="34"/>
      <c r="AA214" s="34"/>
      <c r="AB214" s="34"/>
      <c r="AC214" s="34"/>
      <c r="AD214" s="34"/>
      <c r="AE214" s="34"/>
      <c r="AF214" s="34"/>
      <c r="AG214" s="34"/>
      <c r="AH214" s="34"/>
      <c r="AI214" s="34"/>
    </row>
    <row r="215" ht="12.75" customHeight="1" spans="1:35">
      <c r="A215" s="27" t="s">
        <v>296</v>
      </c>
      <c r="B215" s="28" t="s">
        <v>423</v>
      </c>
      <c r="C215" s="29">
        <v>41320</v>
      </c>
      <c r="D215" s="27" t="str">
        <f t="shared" si="3"/>
        <v>February</v>
      </c>
      <c r="E215" s="27" t="s">
        <v>350</v>
      </c>
      <c r="F215" s="27">
        <v>2</v>
      </c>
      <c r="G215" s="27">
        <v>1</v>
      </c>
      <c r="H215" s="30">
        <v>7.2</v>
      </c>
      <c r="I215" s="30">
        <v>7.2</v>
      </c>
      <c r="J215" s="33">
        <v>560847</v>
      </c>
      <c r="K215" s="27">
        <v>12062</v>
      </c>
      <c r="L215" s="27">
        <v>54060</v>
      </c>
      <c r="M215" s="27">
        <v>10020</v>
      </c>
      <c r="N215" s="29">
        <v>41333</v>
      </c>
      <c r="O215" s="29">
        <v>41327</v>
      </c>
      <c r="P215" s="34"/>
      <c r="Q215" s="34"/>
      <c r="R215" s="34"/>
      <c r="S215" s="34"/>
      <c r="T215" s="34"/>
      <c r="U215" s="34"/>
      <c r="V215" s="34"/>
      <c r="W215" s="34"/>
      <c r="X215" s="34"/>
      <c r="Y215" s="34"/>
      <c r="Z215" s="34"/>
      <c r="AA215" s="34"/>
      <c r="AB215" s="34"/>
      <c r="AC215" s="34"/>
      <c r="AD215" s="34"/>
      <c r="AE215" s="34"/>
      <c r="AF215" s="34"/>
      <c r="AG215" s="34"/>
      <c r="AH215" s="34"/>
      <c r="AI215" s="34"/>
    </row>
    <row r="216" ht="12.75" customHeight="1" spans="1:35">
      <c r="A216" s="27" t="s">
        <v>296</v>
      </c>
      <c r="B216" s="28" t="s">
        <v>424</v>
      </c>
      <c r="C216" s="29">
        <v>41320</v>
      </c>
      <c r="D216" s="27" t="str">
        <f t="shared" si="3"/>
        <v>February</v>
      </c>
      <c r="E216" s="27" t="s">
        <v>350</v>
      </c>
      <c r="F216" s="27">
        <v>1</v>
      </c>
      <c r="G216" s="27">
        <v>1</v>
      </c>
      <c r="H216" s="30">
        <v>60.3</v>
      </c>
      <c r="I216" s="30">
        <v>60.3</v>
      </c>
      <c r="J216" s="33">
        <v>560237</v>
      </c>
      <c r="K216" s="27">
        <v>12062</v>
      </c>
      <c r="L216" s="27">
        <v>54060</v>
      </c>
      <c r="M216" s="27">
        <v>10020</v>
      </c>
      <c r="N216" s="29">
        <v>41318</v>
      </c>
      <c r="O216" s="29">
        <v>41325</v>
      </c>
      <c r="P216" s="34"/>
      <c r="Q216" s="34"/>
      <c r="R216" s="34"/>
      <c r="S216" s="34"/>
      <c r="T216" s="34"/>
      <c r="U216" s="34"/>
      <c r="V216" s="34"/>
      <c r="W216" s="34"/>
      <c r="X216" s="34"/>
      <c r="Y216" s="34"/>
      <c r="Z216" s="34"/>
      <c r="AA216" s="34"/>
      <c r="AB216" s="34"/>
      <c r="AC216" s="34"/>
      <c r="AD216" s="34"/>
      <c r="AE216" s="34"/>
      <c r="AF216" s="34"/>
      <c r="AG216" s="34"/>
      <c r="AH216" s="34"/>
      <c r="AI216" s="34"/>
    </row>
    <row r="217" ht="12.75" customHeight="1" spans="1:35">
      <c r="A217" s="27" t="s">
        <v>296</v>
      </c>
      <c r="B217" s="28" t="s">
        <v>425</v>
      </c>
      <c r="C217" s="29">
        <v>41320</v>
      </c>
      <c r="D217" s="27" t="str">
        <f t="shared" si="3"/>
        <v>February</v>
      </c>
      <c r="E217" s="27" t="s">
        <v>350</v>
      </c>
      <c r="F217" s="27">
        <v>1</v>
      </c>
      <c r="G217" s="27">
        <v>1</v>
      </c>
      <c r="H217" s="30">
        <v>123.96</v>
      </c>
      <c r="I217" s="30">
        <v>123.96</v>
      </c>
      <c r="J217" s="33">
        <v>560182</v>
      </c>
      <c r="K217" s="27">
        <v>12062</v>
      </c>
      <c r="L217" s="27">
        <v>54060</v>
      </c>
      <c r="M217" s="27">
        <v>10020</v>
      </c>
      <c r="N217" s="29">
        <v>41320</v>
      </c>
      <c r="O217" s="29">
        <v>41325</v>
      </c>
      <c r="P217" s="34"/>
      <c r="Q217" s="34"/>
      <c r="R217" s="34"/>
      <c r="S217" s="34"/>
      <c r="T217" s="34"/>
      <c r="U217" s="34"/>
      <c r="V217" s="34"/>
      <c r="W217" s="34"/>
      <c r="X217" s="34"/>
      <c r="Y217" s="34"/>
      <c r="Z217" s="34"/>
      <c r="AA217" s="34"/>
      <c r="AB217" s="34"/>
      <c r="AC217" s="34"/>
      <c r="AD217" s="34"/>
      <c r="AE217" s="34"/>
      <c r="AF217" s="34"/>
      <c r="AG217" s="34"/>
      <c r="AH217" s="34"/>
      <c r="AI217" s="34"/>
    </row>
    <row r="218" ht="12.75" customHeight="1" spans="1:35">
      <c r="A218" s="27" t="s">
        <v>296</v>
      </c>
      <c r="B218" s="28" t="s">
        <v>425</v>
      </c>
      <c r="C218" s="29">
        <v>41320</v>
      </c>
      <c r="D218" s="27" t="str">
        <f t="shared" si="3"/>
        <v>February</v>
      </c>
      <c r="E218" s="27" t="s">
        <v>350</v>
      </c>
      <c r="F218" s="27">
        <v>2</v>
      </c>
      <c r="G218" s="27">
        <v>1</v>
      </c>
      <c r="H218" s="30">
        <v>72.34</v>
      </c>
      <c r="I218" s="30">
        <v>72.34</v>
      </c>
      <c r="J218" s="33">
        <v>560182</v>
      </c>
      <c r="K218" s="27">
        <v>12062</v>
      </c>
      <c r="L218" s="27">
        <v>54060</v>
      </c>
      <c r="M218" s="27">
        <v>10020</v>
      </c>
      <c r="N218" s="29">
        <v>41320</v>
      </c>
      <c r="O218" s="29">
        <v>41325</v>
      </c>
      <c r="P218" s="34"/>
      <c r="Q218" s="34"/>
      <c r="R218" s="34"/>
      <c r="S218" s="34"/>
      <c r="T218" s="34"/>
      <c r="U218" s="34"/>
      <c r="V218" s="34"/>
      <c r="W218" s="34"/>
      <c r="X218" s="34"/>
      <c r="Y218" s="34"/>
      <c r="Z218" s="34"/>
      <c r="AA218" s="34"/>
      <c r="AB218" s="34"/>
      <c r="AC218" s="34"/>
      <c r="AD218" s="34"/>
      <c r="AE218" s="34"/>
      <c r="AF218" s="34"/>
      <c r="AG218" s="34"/>
      <c r="AH218" s="34"/>
      <c r="AI218" s="34"/>
    </row>
    <row r="219" ht="12.75" customHeight="1" spans="1:35">
      <c r="A219" s="27" t="s">
        <v>296</v>
      </c>
      <c r="B219" s="28" t="s">
        <v>425</v>
      </c>
      <c r="C219" s="29">
        <v>41320</v>
      </c>
      <c r="D219" s="27" t="str">
        <f t="shared" si="3"/>
        <v>February</v>
      </c>
      <c r="E219" s="27" t="s">
        <v>350</v>
      </c>
      <c r="F219" s="27">
        <v>4</v>
      </c>
      <c r="G219" s="27">
        <v>1</v>
      </c>
      <c r="H219" s="30">
        <v>193.48</v>
      </c>
      <c r="I219" s="30">
        <v>193.48</v>
      </c>
      <c r="J219" s="33">
        <v>560182</v>
      </c>
      <c r="K219" s="27">
        <v>12062</v>
      </c>
      <c r="L219" s="27">
        <v>54060</v>
      </c>
      <c r="M219" s="27">
        <v>10020</v>
      </c>
      <c r="N219" s="29">
        <v>41320</v>
      </c>
      <c r="O219" s="29">
        <v>41325</v>
      </c>
      <c r="P219" s="34"/>
      <c r="Q219" s="34"/>
      <c r="R219" s="34"/>
      <c r="S219" s="34"/>
      <c r="T219" s="34"/>
      <c r="U219" s="34"/>
      <c r="V219" s="34"/>
      <c r="W219" s="34"/>
      <c r="X219" s="34"/>
      <c r="Y219" s="34"/>
      <c r="Z219" s="34"/>
      <c r="AA219" s="34"/>
      <c r="AB219" s="34"/>
      <c r="AC219" s="34"/>
      <c r="AD219" s="34"/>
      <c r="AE219" s="34"/>
      <c r="AF219" s="34"/>
      <c r="AG219" s="34"/>
      <c r="AH219" s="34"/>
      <c r="AI219" s="34"/>
    </row>
    <row r="220" ht="12.75" customHeight="1" spans="1:35">
      <c r="A220" s="27" t="s">
        <v>296</v>
      </c>
      <c r="B220" s="28" t="s">
        <v>425</v>
      </c>
      <c r="C220" s="29">
        <v>41320</v>
      </c>
      <c r="D220" s="27" t="str">
        <f t="shared" si="3"/>
        <v>February</v>
      </c>
      <c r="E220" s="27" t="s">
        <v>350</v>
      </c>
      <c r="F220" s="27">
        <v>3</v>
      </c>
      <c r="G220" s="27">
        <v>1</v>
      </c>
      <c r="H220" s="30">
        <v>56.82</v>
      </c>
      <c r="I220" s="30">
        <v>56.82</v>
      </c>
      <c r="J220" s="33">
        <v>560182</v>
      </c>
      <c r="K220" s="27">
        <v>12062</v>
      </c>
      <c r="L220" s="27">
        <v>54060</v>
      </c>
      <c r="M220" s="27">
        <v>10020</v>
      </c>
      <c r="N220" s="29">
        <v>41320</v>
      </c>
      <c r="O220" s="29">
        <v>41325</v>
      </c>
      <c r="P220" s="34"/>
      <c r="Q220" s="34"/>
      <c r="R220" s="34"/>
      <c r="S220" s="34"/>
      <c r="T220" s="34"/>
      <c r="U220" s="34"/>
      <c r="V220" s="34"/>
      <c r="W220" s="34"/>
      <c r="X220" s="34"/>
      <c r="Y220" s="34"/>
      <c r="Z220" s="34"/>
      <c r="AA220" s="34"/>
      <c r="AB220" s="34"/>
      <c r="AC220" s="34"/>
      <c r="AD220" s="34"/>
      <c r="AE220" s="34"/>
      <c r="AF220" s="34"/>
      <c r="AG220" s="34"/>
      <c r="AH220" s="34"/>
      <c r="AI220" s="34"/>
    </row>
    <row r="221" ht="12.75" customHeight="1" spans="1:35">
      <c r="A221" s="27" t="s">
        <v>296</v>
      </c>
      <c r="B221" s="28" t="s">
        <v>425</v>
      </c>
      <c r="C221" s="29">
        <v>41320</v>
      </c>
      <c r="D221" s="27" t="str">
        <f t="shared" si="3"/>
        <v>February</v>
      </c>
      <c r="E221" s="27" t="s">
        <v>350</v>
      </c>
      <c r="F221" s="27">
        <v>6</v>
      </c>
      <c r="G221" s="27">
        <v>1</v>
      </c>
      <c r="H221" s="30">
        <v>32.4</v>
      </c>
      <c r="I221" s="30">
        <v>32.4</v>
      </c>
      <c r="J221" s="33">
        <v>560182</v>
      </c>
      <c r="K221" s="27">
        <v>12062</v>
      </c>
      <c r="L221" s="27">
        <v>54060</v>
      </c>
      <c r="M221" s="27">
        <v>10020</v>
      </c>
      <c r="N221" s="29">
        <v>41320</v>
      </c>
      <c r="O221" s="29">
        <v>41325</v>
      </c>
      <c r="P221" s="34"/>
      <c r="Q221" s="34"/>
      <c r="R221" s="34"/>
      <c r="S221" s="34"/>
      <c r="T221" s="34"/>
      <c r="U221" s="34"/>
      <c r="V221" s="34"/>
      <c r="W221" s="34"/>
      <c r="X221" s="34"/>
      <c r="Y221" s="34"/>
      <c r="Z221" s="34"/>
      <c r="AA221" s="34"/>
      <c r="AB221" s="34"/>
      <c r="AC221" s="34"/>
      <c r="AD221" s="34"/>
      <c r="AE221" s="34"/>
      <c r="AF221" s="34"/>
      <c r="AG221" s="34"/>
      <c r="AH221" s="34"/>
      <c r="AI221" s="34"/>
    </row>
    <row r="222" ht="12.75" customHeight="1" spans="1:35">
      <c r="A222" s="27" t="s">
        <v>296</v>
      </c>
      <c r="B222" s="28" t="s">
        <v>425</v>
      </c>
      <c r="C222" s="29">
        <v>41320</v>
      </c>
      <c r="D222" s="27" t="str">
        <f t="shared" si="3"/>
        <v>February</v>
      </c>
      <c r="E222" s="27" t="s">
        <v>350</v>
      </c>
      <c r="F222" s="27">
        <v>5</v>
      </c>
      <c r="G222" s="27">
        <v>1</v>
      </c>
      <c r="H222" s="30">
        <v>3.19</v>
      </c>
      <c r="I222" s="30">
        <v>3.19</v>
      </c>
      <c r="J222" s="33">
        <v>560182</v>
      </c>
      <c r="K222" s="27">
        <v>12062</v>
      </c>
      <c r="L222" s="27">
        <v>54060</v>
      </c>
      <c r="M222" s="27">
        <v>10020</v>
      </c>
      <c r="N222" s="29">
        <v>41320</v>
      </c>
      <c r="O222" s="29">
        <v>41325</v>
      </c>
      <c r="P222" s="34"/>
      <c r="Q222" s="34"/>
      <c r="R222" s="34"/>
      <c r="S222" s="34"/>
      <c r="T222" s="34"/>
      <c r="U222" s="34"/>
      <c r="V222" s="34"/>
      <c r="W222" s="34"/>
      <c r="X222" s="34"/>
      <c r="Y222" s="34"/>
      <c r="Z222" s="34"/>
      <c r="AA222" s="34"/>
      <c r="AB222" s="34"/>
      <c r="AC222" s="34"/>
      <c r="AD222" s="34"/>
      <c r="AE222" s="34"/>
      <c r="AF222" s="34"/>
      <c r="AG222" s="34"/>
      <c r="AH222" s="34"/>
      <c r="AI222" s="34"/>
    </row>
    <row r="223" ht="12.75" customHeight="1" spans="1:35">
      <c r="A223" s="27" t="s">
        <v>296</v>
      </c>
      <c r="B223" s="28" t="s">
        <v>426</v>
      </c>
      <c r="C223" s="29">
        <v>41320</v>
      </c>
      <c r="D223" s="27" t="str">
        <f t="shared" si="3"/>
        <v>February</v>
      </c>
      <c r="E223" s="27" t="s">
        <v>427</v>
      </c>
      <c r="F223" s="27">
        <v>1</v>
      </c>
      <c r="G223" s="27">
        <v>1</v>
      </c>
      <c r="H223" s="30">
        <v>172.8</v>
      </c>
      <c r="I223" s="30">
        <v>172.8</v>
      </c>
      <c r="J223" s="33">
        <v>560746</v>
      </c>
      <c r="K223" s="27">
        <v>12062</v>
      </c>
      <c r="L223" s="27">
        <v>52541</v>
      </c>
      <c r="M223" s="27">
        <v>10020</v>
      </c>
      <c r="N223" s="29">
        <v>41317</v>
      </c>
      <c r="O223" s="29">
        <v>41326</v>
      </c>
      <c r="P223" s="34"/>
      <c r="Q223" s="34"/>
      <c r="R223" s="34"/>
      <c r="S223" s="34"/>
      <c r="T223" s="34"/>
      <c r="U223" s="34"/>
      <c r="V223" s="34"/>
      <c r="W223" s="34"/>
      <c r="X223" s="34"/>
      <c r="Y223" s="34"/>
      <c r="Z223" s="34"/>
      <c r="AA223" s="34"/>
      <c r="AB223" s="34"/>
      <c r="AC223" s="34"/>
      <c r="AD223" s="34"/>
      <c r="AE223" s="34"/>
      <c r="AF223" s="34"/>
      <c r="AG223" s="34"/>
      <c r="AH223" s="34"/>
      <c r="AI223" s="34"/>
    </row>
    <row r="224" ht="12.75" customHeight="1" spans="1:35">
      <c r="A224" s="27" t="s">
        <v>296</v>
      </c>
      <c r="B224" s="28" t="s">
        <v>428</v>
      </c>
      <c r="C224" s="29">
        <v>41320</v>
      </c>
      <c r="D224" s="27" t="str">
        <f t="shared" si="3"/>
        <v>February</v>
      </c>
      <c r="E224" s="27" t="s">
        <v>429</v>
      </c>
      <c r="F224" s="27">
        <v>1</v>
      </c>
      <c r="G224" s="27">
        <v>1</v>
      </c>
      <c r="H224" s="30">
        <v>264.95</v>
      </c>
      <c r="I224" s="30">
        <v>0</v>
      </c>
      <c r="J224" s="33"/>
      <c r="K224" s="27">
        <v>12062</v>
      </c>
      <c r="L224" s="27">
        <v>52541</v>
      </c>
      <c r="M224" s="27">
        <v>10020</v>
      </c>
      <c r="N224" s="29">
        <v>41316</v>
      </c>
      <c r="O224" s="34"/>
      <c r="P224" s="34"/>
      <c r="Q224" s="34"/>
      <c r="R224" s="34"/>
      <c r="S224" s="34"/>
      <c r="T224" s="34"/>
      <c r="U224" s="34"/>
      <c r="V224" s="34"/>
      <c r="W224" s="34"/>
      <c r="X224" s="34"/>
      <c r="Y224" s="34"/>
      <c r="Z224" s="34"/>
      <c r="AA224" s="34"/>
      <c r="AB224" s="34"/>
      <c r="AC224" s="34"/>
      <c r="AD224" s="34"/>
      <c r="AE224" s="34"/>
      <c r="AF224" s="34"/>
      <c r="AG224" s="34"/>
      <c r="AH224" s="34"/>
      <c r="AI224" s="34"/>
    </row>
    <row r="225" ht="12.75" customHeight="1" spans="1:35">
      <c r="A225" s="27" t="s">
        <v>296</v>
      </c>
      <c r="B225" s="28" t="s">
        <v>430</v>
      </c>
      <c r="C225" s="29">
        <v>41320</v>
      </c>
      <c r="D225" s="27" t="str">
        <f t="shared" si="3"/>
        <v>February</v>
      </c>
      <c r="E225" s="27" t="s">
        <v>431</v>
      </c>
      <c r="F225" s="27">
        <v>1</v>
      </c>
      <c r="G225" s="27">
        <v>1</v>
      </c>
      <c r="H225" s="30">
        <v>3784.56</v>
      </c>
      <c r="I225" s="30">
        <v>3784.56</v>
      </c>
      <c r="J225" s="33">
        <v>560687</v>
      </c>
      <c r="K225" s="27">
        <v>12062</v>
      </c>
      <c r="L225" s="27">
        <v>54074</v>
      </c>
      <c r="M225" s="27">
        <v>10020</v>
      </c>
      <c r="N225" s="29">
        <v>41318</v>
      </c>
      <c r="O225" s="29">
        <v>41326</v>
      </c>
      <c r="P225" s="34"/>
      <c r="Q225" s="34"/>
      <c r="R225" s="34"/>
      <c r="S225" s="34"/>
      <c r="T225" s="34"/>
      <c r="U225" s="34"/>
      <c r="V225" s="34"/>
      <c r="W225" s="34"/>
      <c r="X225" s="34"/>
      <c r="Y225" s="34"/>
      <c r="Z225" s="34"/>
      <c r="AA225" s="34"/>
      <c r="AB225" s="34"/>
      <c r="AC225" s="34"/>
      <c r="AD225" s="34"/>
      <c r="AE225" s="34"/>
      <c r="AF225" s="34"/>
      <c r="AG225" s="34"/>
      <c r="AH225" s="34"/>
      <c r="AI225" s="34"/>
    </row>
    <row r="226" ht="12.75" customHeight="1" spans="1:35">
      <c r="A226" s="27" t="s">
        <v>296</v>
      </c>
      <c r="B226" s="28" t="s">
        <v>432</v>
      </c>
      <c r="C226" s="29">
        <v>41320</v>
      </c>
      <c r="D226" s="27" t="str">
        <f t="shared" si="3"/>
        <v>February</v>
      </c>
      <c r="E226" s="27" t="s">
        <v>433</v>
      </c>
      <c r="F226" s="27">
        <v>1</v>
      </c>
      <c r="G226" s="27">
        <v>1</v>
      </c>
      <c r="H226" s="30">
        <v>0</v>
      </c>
      <c r="I226" s="30">
        <v>0</v>
      </c>
      <c r="J226" s="33"/>
      <c r="K226" s="27">
        <v>12062</v>
      </c>
      <c r="L226" s="27">
        <v>51982</v>
      </c>
      <c r="M226" s="27">
        <v>10020</v>
      </c>
      <c r="N226" s="29">
        <v>41318</v>
      </c>
      <c r="O226" s="34"/>
      <c r="P226" s="34"/>
      <c r="Q226" s="34"/>
      <c r="R226" s="34"/>
      <c r="S226" s="34"/>
      <c r="T226" s="34"/>
      <c r="U226" s="34"/>
      <c r="V226" s="34"/>
      <c r="W226" s="34"/>
      <c r="X226" s="34"/>
      <c r="Y226" s="34"/>
      <c r="Z226" s="34"/>
      <c r="AA226" s="34"/>
      <c r="AB226" s="34"/>
      <c r="AC226" s="34"/>
      <c r="AD226" s="34"/>
      <c r="AE226" s="34"/>
      <c r="AF226" s="34"/>
      <c r="AG226" s="34"/>
      <c r="AH226" s="34"/>
      <c r="AI226" s="34"/>
    </row>
    <row r="227" ht="12.75" customHeight="1" spans="1:35">
      <c r="A227" s="27" t="s">
        <v>296</v>
      </c>
      <c r="B227" s="28" t="s">
        <v>434</v>
      </c>
      <c r="C227" s="29">
        <v>41289</v>
      </c>
      <c r="D227" s="27" t="str">
        <f t="shared" si="3"/>
        <v>January</v>
      </c>
      <c r="E227" s="27" t="s">
        <v>435</v>
      </c>
      <c r="F227" s="27">
        <v>1</v>
      </c>
      <c r="G227" s="27">
        <v>1</v>
      </c>
      <c r="H227" s="30">
        <v>76.23</v>
      </c>
      <c r="I227" s="30">
        <v>76.23</v>
      </c>
      <c r="J227" s="33">
        <v>560202</v>
      </c>
      <c r="K227" s="27">
        <v>12062</v>
      </c>
      <c r="L227" s="27">
        <v>54770</v>
      </c>
      <c r="M227" s="27">
        <v>12175</v>
      </c>
      <c r="N227" s="29">
        <v>41320</v>
      </c>
      <c r="O227" s="29">
        <v>41325</v>
      </c>
      <c r="P227" s="34"/>
      <c r="Q227" s="34"/>
      <c r="R227" s="34"/>
      <c r="S227" s="34"/>
      <c r="T227" s="34"/>
      <c r="U227" s="34"/>
      <c r="V227" s="34"/>
      <c r="W227" s="34"/>
      <c r="X227" s="34"/>
      <c r="Y227" s="34"/>
      <c r="Z227" s="34"/>
      <c r="AA227" s="34"/>
      <c r="AB227" s="34"/>
      <c r="AC227" s="34"/>
      <c r="AD227" s="34"/>
      <c r="AE227" s="34"/>
      <c r="AF227" s="34"/>
      <c r="AG227" s="34"/>
      <c r="AH227" s="34"/>
      <c r="AI227" s="34"/>
    </row>
    <row r="228" ht="12.75" customHeight="1" spans="1:35">
      <c r="A228" s="27" t="s">
        <v>296</v>
      </c>
      <c r="B228" s="28" t="s">
        <v>436</v>
      </c>
      <c r="C228" s="29">
        <v>41320</v>
      </c>
      <c r="D228" s="27" t="str">
        <f t="shared" si="3"/>
        <v>February</v>
      </c>
      <c r="E228" s="27" t="s">
        <v>437</v>
      </c>
      <c r="F228" s="27">
        <v>1</v>
      </c>
      <c r="G228" s="27">
        <v>1</v>
      </c>
      <c r="H228" s="30">
        <v>2739843</v>
      </c>
      <c r="I228" s="30">
        <v>2739843</v>
      </c>
      <c r="J228" s="33">
        <v>559804</v>
      </c>
      <c r="K228" s="27">
        <v>21009</v>
      </c>
      <c r="L228" s="27">
        <v>51970</v>
      </c>
      <c r="M228" s="27">
        <v>40001</v>
      </c>
      <c r="N228" s="29">
        <v>41320</v>
      </c>
      <c r="O228" s="29">
        <v>41324</v>
      </c>
      <c r="P228" s="34"/>
      <c r="Q228" s="34"/>
      <c r="R228" s="34"/>
      <c r="S228" s="34"/>
      <c r="T228" s="34"/>
      <c r="U228" s="34"/>
      <c r="V228" s="34"/>
      <c r="W228" s="34"/>
      <c r="X228" s="34"/>
      <c r="Y228" s="34"/>
      <c r="Z228" s="34"/>
      <c r="AA228" s="34"/>
      <c r="AB228" s="34"/>
      <c r="AC228" s="34"/>
      <c r="AD228" s="34"/>
      <c r="AE228" s="34"/>
      <c r="AF228" s="34"/>
      <c r="AG228" s="34"/>
      <c r="AH228" s="34"/>
      <c r="AI228" s="34"/>
    </row>
    <row r="229" ht="12.75" customHeight="1" spans="1:35">
      <c r="A229" s="27" t="s">
        <v>296</v>
      </c>
      <c r="B229" s="28" t="s">
        <v>438</v>
      </c>
      <c r="C229" s="29">
        <v>41289</v>
      </c>
      <c r="D229" s="27" t="str">
        <f t="shared" si="3"/>
        <v>January</v>
      </c>
      <c r="E229" s="27" t="s">
        <v>335</v>
      </c>
      <c r="F229" s="27">
        <v>1</v>
      </c>
      <c r="G229" s="27">
        <v>1</v>
      </c>
      <c r="H229" s="30">
        <v>21.64</v>
      </c>
      <c r="I229" s="30">
        <v>0</v>
      </c>
      <c r="J229" s="33"/>
      <c r="K229" s="27">
        <v>13033</v>
      </c>
      <c r="L229" s="27">
        <v>54070</v>
      </c>
      <c r="M229" s="27">
        <v>10020</v>
      </c>
      <c r="N229" s="29">
        <v>41322</v>
      </c>
      <c r="O229" s="34"/>
      <c r="P229" s="34"/>
      <c r="Q229" s="34"/>
      <c r="R229" s="34"/>
      <c r="S229" s="34"/>
      <c r="T229" s="34"/>
      <c r="U229" s="34"/>
      <c r="V229" s="34"/>
      <c r="W229" s="34"/>
      <c r="X229" s="34"/>
      <c r="Y229" s="34"/>
      <c r="Z229" s="34"/>
      <c r="AA229" s="34"/>
      <c r="AB229" s="34"/>
      <c r="AC229" s="34"/>
      <c r="AD229" s="34"/>
      <c r="AE229" s="34"/>
      <c r="AF229" s="34"/>
      <c r="AG229" s="34"/>
      <c r="AH229" s="34"/>
      <c r="AI229" s="34"/>
    </row>
    <row r="230" ht="12.75" customHeight="1" spans="1:35">
      <c r="A230" s="27" t="s">
        <v>296</v>
      </c>
      <c r="B230" s="28" t="s">
        <v>439</v>
      </c>
      <c r="C230" s="29">
        <v>41289</v>
      </c>
      <c r="D230" s="27" t="str">
        <f t="shared" si="3"/>
        <v>January</v>
      </c>
      <c r="E230" s="27" t="s">
        <v>440</v>
      </c>
      <c r="F230" s="27">
        <v>2</v>
      </c>
      <c r="G230" s="27">
        <v>1</v>
      </c>
      <c r="H230" s="30">
        <v>336.16</v>
      </c>
      <c r="I230" s="30">
        <v>0</v>
      </c>
      <c r="J230" s="33"/>
      <c r="K230" s="27">
        <v>13033</v>
      </c>
      <c r="L230" s="27">
        <v>54060</v>
      </c>
      <c r="M230" s="27">
        <v>10020</v>
      </c>
      <c r="N230" s="29">
        <v>41320</v>
      </c>
      <c r="O230" s="34"/>
      <c r="P230" s="34"/>
      <c r="Q230" s="34"/>
      <c r="R230" s="34"/>
      <c r="S230" s="34"/>
      <c r="T230" s="34"/>
      <c r="U230" s="34"/>
      <c r="V230" s="34"/>
      <c r="W230" s="34"/>
      <c r="X230" s="34"/>
      <c r="Y230" s="34"/>
      <c r="Z230" s="34"/>
      <c r="AA230" s="34"/>
      <c r="AB230" s="34"/>
      <c r="AC230" s="34"/>
      <c r="AD230" s="34"/>
      <c r="AE230" s="34"/>
      <c r="AF230" s="34"/>
      <c r="AG230" s="34"/>
      <c r="AH230" s="34"/>
      <c r="AI230" s="34"/>
    </row>
    <row r="231" ht="12.75" customHeight="1" spans="1:35">
      <c r="A231" s="27" t="s">
        <v>296</v>
      </c>
      <c r="B231" s="28" t="s">
        <v>439</v>
      </c>
      <c r="C231" s="29">
        <v>41320</v>
      </c>
      <c r="D231" s="27" t="str">
        <f t="shared" si="3"/>
        <v>February</v>
      </c>
      <c r="E231" s="27" t="s">
        <v>440</v>
      </c>
      <c r="F231" s="27">
        <v>1</v>
      </c>
      <c r="G231" s="27">
        <v>1</v>
      </c>
      <c r="H231" s="30">
        <v>336.16</v>
      </c>
      <c r="I231" s="30">
        <v>0</v>
      </c>
      <c r="J231" s="33"/>
      <c r="K231" s="27">
        <v>13033</v>
      </c>
      <c r="L231" s="27">
        <v>54060</v>
      </c>
      <c r="M231" s="27">
        <v>10020</v>
      </c>
      <c r="N231" s="29">
        <v>41320</v>
      </c>
      <c r="O231" s="34"/>
      <c r="P231" s="34"/>
      <c r="Q231" s="34"/>
      <c r="R231" s="34"/>
      <c r="S231" s="34"/>
      <c r="T231" s="34"/>
      <c r="U231" s="34"/>
      <c r="V231" s="34"/>
      <c r="W231" s="34"/>
      <c r="X231" s="34"/>
      <c r="Y231" s="34"/>
      <c r="Z231" s="34"/>
      <c r="AA231" s="34"/>
      <c r="AB231" s="34"/>
      <c r="AC231" s="34"/>
      <c r="AD231" s="34"/>
      <c r="AE231" s="34"/>
      <c r="AF231" s="34"/>
      <c r="AG231" s="34"/>
      <c r="AH231" s="34"/>
      <c r="AI231" s="34"/>
    </row>
    <row r="232" ht="12.75" customHeight="1" spans="1:35">
      <c r="A232" s="27" t="s">
        <v>296</v>
      </c>
      <c r="B232" s="28" t="s">
        <v>441</v>
      </c>
      <c r="C232" s="29">
        <v>41289</v>
      </c>
      <c r="D232" s="27" t="str">
        <f t="shared" si="3"/>
        <v>January</v>
      </c>
      <c r="E232" s="27" t="s">
        <v>418</v>
      </c>
      <c r="F232" s="27">
        <v>1</v>
      </c>
      <c r="G232" s="27">
        <v>1</v>
      </c>
      <c r="H232" s="30">
        <v>296.4</v>
      </c>
      <c r="I232" s="30">
        <v>296.4</v>
      </c>
      <c r="J232" s="33">
        <v>559784</v>
      </c>
      <c r="K232" s="27">
        <v>21009</v>
      </c>
      <c r="L232" s="27">
        <v>54120</v>
      </c>
      <c r="M232" s="27">
        <v>40001</v>
      </c>
      <c r="N232" s="29">
        <v>41285</v>
      </c>
      <c r="O232" s="29">
        <v>41324</v>
      </c>
      <c r="P232" s="34"/>
      <c r="Q232" s="34"/>
      <c r="R232" s="34"/>
      <c r="S232" s="34"/>
      <c r="T232" s="34"/>
      <c r="U232" s="34"/>
      <c r="V232" s="34"/>
      <c r="W232" s="34"/>
      <c r="X232" s="34"/>
      <c r="Y232" s="34"/>
      <c r="Z232" s="34"/>
      <c r="AA232" s="34"/>
      <c r="AB232" s="34"/>
      <c r="AC232" s="34"/>
      <c r="AD232" s="34"/>
      <c r="AE232" s="34"/>
      <c r="AF232" s="34"/>
      <c r="AG232" s="34"/>
      <c r="AH232" s="34"/>
      <c r="AI232" s="34"/>
    </row>
    <row r="233" ht="12.75" customHeight="1" spans="1:35">
      <c r="A233" s="27" t="s">
        <v>296</v>
      </c>
      <c r="B233" s="28" t="s">
        <v>441</v>
      </c>
      <c r="C233" s="29">
        <v>41289</v>
      </c>
      <c r="D233" s="27" t="str">
        <f t="shared" si="3"/>
        <v>January</v>
      </c>
      <c r="E233" s="27" t="s">
        <v>418</v>
      </c>
      <c r="F233" s="27">
        <v>2</v>
      </c>
      <c r="G233" s="27">
        <v>1</v>
      </c>
      <c r="H233" s="30">
        <v>503.5</v>
      </c>
      <c r="I233" s="30">
        <v>503.5</v>
      </c>
      <c r="J233" s="33">
        <v>559784</v>
      </c>
      <c r="K233" s="27">
        <v>21009</v>
      </c>
      <c r="L233" s="27">
        <v>54120</v>
      </c>
      <c r="M233" s="27">
        <v>40001</v>
      </c>
      <c r="N233" s="29">
        <v>41285</v>
      </c>
      <c r="O233" s="29">
        <v>41324</v>
      </c>
      <c r="P233" s="34"/>
      <c r="Q233" s="34"/>
      <c r="R233" s="34"/>
      <c r="S233" s="34"/>
      <c r="T233" s="34"/>
      <c r="U233" s="34"/>
      <c r="V233" s="34"/>
      <c r="W233" s="34"/>
      <c r="X233" s="34"/>
      <c r="Y233" s="34"/>
      <c r="Z233" s="34"/>
      <c r="AA233" s="34"/>
      <c r="AB233" s="34"/>
      <c r="AC233" s="34"/>
      <c r="AD233" s="34"/>
      <c r="AE233" s="34"/>
      <c r="AF233" s="34"/>
      <c r="AG233" s="34"/>
      <c r="AH233" s="34"/>
      <c r="AI233" s="34"/>
    </row>
    <row r="234" ht="12.75" customHeight="1" spans="1:35">
      <c r="A234" s="27" t="s">
        <v>296</v>
      </c>
      <c r="B234" s="28" t="s">
        <v>442</v>
      </c>
      <c r="C234" s="29">
        <v>41320</v>
      </c>
      <c r="D234" s="27" t="str">
        <f t="shared" si="3"/>
        <v>February</v>
      </c>
      <c r="E234" s="27" t="s">
        <v>443</v>
      </c>
      <c r="F234" s="27">
        <v>6</v>
      </c>
      <c r="G234" s="27">
        <v>1</v>
      </c>
      <c r="H234" s="30">
        <v>910</v>
      </c>
      <c r="I234" s="30">
        <v>600</v>
      </c>
      <c r="J234" s="33">
        <v>560236</v>
      </c>
      <c r="K234" s="27">
        <v>13033</v>
      </c>
      <c r="L234" s="27">
        <v>53755</v>
      </c>
      <c r="M234" s="27">
        <v>12175</v>
      </c>
      <c r="N234" s="29">
        <v>41310</v>
      </c>
      <c r="O234" s="29">
        <v>41325</v>
      </c>
      <c r="P234" s="34"/>
      <c r="Q234" s="34"/>
      <c r="R234" s="34"/>
      <c r="S234" s="34"/>
      <c r="T234" s="34"/>
      <c r="U234" s="34"/>
      <c r="V234" s="34"/>
      <c r="W234" s="34"/>
      <c r="X234" s="34"/>
      <c r="Y234" s="34"/>
      <c r="Z234" s="34"/>
      <c r="AA234" s="34"/>
      <c r="AB234" s="34"/>
      <c r="AC234" s="34"/>
      <c r="AD234" s="34"/>
      <c r="AE234" s="34"/>
      <c r="AF234" s="34"/>
      <c r="AG234" s="34"/>
      <c r="AH234" s="34"/>
      <c r="AI234" s="34"/>
    </row>
    <row r="235" ht="12.75" customHeight="1" spans="1:35">
      <c r="A235" s="27" t="s">
        <v>296</v>
      </c>
      <c r="B235" s="28" t="s">
        <v>442</v>
      </c>
      <c r="C235" s="29">
        <v>41320</v>
      </c>
      <c r="D235" s="27" t="str">
        <f t="shared" si="3"/>
        <v>February</v>
      </c>
      <c r="E235" s="27" t="s">
        <v>443</v>
      </c>
      <c r="F235" s="27">
        <v>3</v>
      </c>
      <c r="G235" s="27">
        <v>1</v>
      </c>
      <c r="H235" s="30">
        <v>830</v>
      </c>
      <c r="I235" s="30">
        <v>710</v>
      </c>
      <c r="J235" s="33">
        <v>560236</v>
      </c>
      <c r="K235" s="27">
        <v>13033</v>
      </c>
      <c r="L235" s="27">
        <v>53755</v>
      </c>
      <c r="M235" s="27">
        <v>12175</v>
      </c>
      <c r="N235" s="29">
        <v>41310</v>
      </c>
      <c r="O235" s="29">
        <v>41325</v>
      </c>
      <c r="P235" s="34"/>
      <c r="Q235" s="34"/>
      <c r="R235" s="34"/>
      <c r="S235" s="34"/>
      <c r="T235" s="34"/>
      <c r="U235" s="34"/>
      <c r="V235" s="34"/>
      <c r="W235" s="34"/>
      <c r="X235" s="34"/>
      <c r="Y235" s="34"/>
      <c r="Z235" s="34"/>
      <c r="AA235" s="34"/>
      <c r="AB235" s="34"/>
      <c r="AC235" s="34"/>
      <c r="AD235" s="34"/>
      <c r="AE235" s="34"/>
      <c r="AF235" s="34"/>
      <c r="AG235" s="34"/>
      <c r="AH235" s="34"/>
      <c r="AI235" s="34"/>
    </row>
    <row r="236" ht="12.75" customHeight="1" spans="1:35">
      <c r="A236" s="27" t="s">
        <v>296</v>
      </c>
      <c r="B236" s="28" t="s">
        <v>442</v>
      </c>
      <c r="C236" s="29">
        <v>41320</v>
      </c>
      <c r="D236" s="27" t="str">
        <f t="shared" si="3"/>
        <v>February</v>
      </c>
      <c r="E236" s="27" t="s">
        <v>443</v>
      </c>
      <c r="F236" s="27">
        <v>4</v>
      </c>
      <c r="G236" s="27">
        <v>1</v>
      </c>
      <c r="H236" s="30">
        <v>830</v>
      </c>
      <c r="I236" s="30">
        <v>635</v>
      </c>
      <c r="J236" s="33">
        <v>560236</v>
      </c>
      <c r="K236" s="27">
        <v>13033</v>
      </c>
      <c r="L236" s="27">
        <v>53755</v>
      </c>
      <c r="M236" s="27">
        <v>12175</v>
      </c>
      <c r="N236" s="29">
        <v>41310</v>
      </c>
      <c r="O236" s="29">
        <v>41325</v>
      </c>
      <c r="P236" s="34"/>
      <c r="Q236" s="34"/>
      <c r="R236" s="34"/>
      <c r="S236" s="34"/>
      <c r="T236" s="34"/>
      <c r="U236" s="34"/>
      <c r="V236" s="34"/>
      <c r="W236" s="34"/>
      <c r="X236" s="34"/>
      <c r="Y236" s="34"/>
      <c r="Z236" s="34"/>
      <c r="AA236" s="34"/>
      <c r="AB236" s="34"/>
      <c r="AC236" s="34"/>
      <c r="AD236" s="34"/>
      <c r="AE236" s="34"/>
      <c r="AF236" s="34"/>
      <c r="AG236" s="34"/>
      <c r="AH236" s="34"/>
      <c r="AI236" s="34"/>
    </row>
    <row r="237" ht="12.75" customHeight="1" spans="1:35">
      <c r="A237" s="27" t="s">
        <v>296</v>
      </c>
      <c r="B237" s="28" t="s">
        <v>442</v>
      </c>
      <c r="C237" s="29">
        <v>41320</v>
      </c>
      <c r="D237" s="27" t="str">
        <f t="shared" si="3"/>
        <v>February</v>
      </c>
      <c r="E237" s="27" t="s">
        <v>443</v>
      </c>
      <c r="F237" s="27">
        <v>1</v>
      </c>
      <c r="G237" s="27">
        <v>1</v>
      </c>
      <c r="H237" s="30">
        <v>1540</v>
      </c>
      <c r="I237" s="30">
        <v>1540</v>
      </c>
      <c r="J237" s="33">
        <v>560236</v>
      </c>
      <c r="K237" s="27">
        <v>13033</v>
      </c>
      <c r="L237" s="27">
        <v>53755</v>
      </c>
      <c r="M237" s="27">
        <v>12175</v>
      </c>
      <c r="N237" s="29">
        <v>41310</v>
      </c>
      <c r="O237" s="29">
        <v>41325</v>
      </c>
      <c r="P237" s="34"/>
      <c r="Q237" s="34"/>
      <c r="R237" s="34"/>
      <c r="S237" s="34"/>
      <c r="T237" s="34"/>
      <c r="U237" s="34"/>
      <c r="V237" s="34"/>
      <c r="W237" s="34"/>
      <c r="X237" s="34"/>
      <c r="Y237" s="34"/>
      <c r="Z237" s="34"/>
      <c r="AA237" s="34"/>
      <c r="AB237" s="34"/>
      <c r="AC237" s="34"/>
      <c r="AD237" s="34"/>
      <c r="AE237" s="34"/>
      <c r="AF237" s="34"/>
      <c r="AG237" s="34"/>
      <c r="AH237" s="34"/>
      <c r="AI237" s="34"/>
    </row>
    <row r="238" ht="12.75" customHeight="1" spans="1:35">
      <c r="A238" s="27" t="s">
        <v>296</v>
      </c>
      <c r="B238" s="28" t="s">
        <v>442</v>
      </c>
      <c r="C238" s="29">
        <v>41320</v>
      </c>
      <c r="D238" s="27" t="str">
        <f t="shared" si="3"/>
        <v>February</v>
      </c>
      <c r="E238" s="27" t="s">
        <v>443</v>
      </c>
      <c r="F238" s="27">
        <v>2</v>
      </c>
      <c r="G238" s="27">
        <v>1</v>
      </c>
      <c r="H238" s="30">
        <v>830</v>
      </c>
      <c r="I238" s="30">
        <v>415</v>
      </c>
      <c r="J238" s="33">
        <v>560236</v>
      </c>
      <c r="K238" s="27">
        <v>13033</v>
      </c>
      <c r="L238" s="27">
        <v>53755</v>
      </c>
      <c r="M238" s="27">
        <v>12175</v>
      </c>
      <c r="N238" s="29">
        <v>41310</v>
      </c>
      <c r="O238" s="29">
        <v>41325</v>
      </c>
      <c r="P238" s="34"/>
      <c r="Q238" s="34"/>
      <c r="R238" s="34"/>
      <c r="S238" s="34"/>
      <c r="T238" s="34"/>
      <c r="U238" s="34"/>
      <c r="V238" s="34"/>
      <c r="W238" s="34"/>
      <c r="X238" s="34"/>
      <c r="Y238" s="34"/>
      <c r="Z238" s="34"/>
      <c r="AA238" s="34"/>
      <c r="AB238" s="34"/>
      <c r="AC238" s="34"/>
      <c r="AD238" s="34"/>
      <c r="AE238" s="34"/>
      <c r="AF238" s="34"/>
      <c r="AG238" s="34"/>
      <c r="AH238" s="34"/>
      <c r="AI238" s="34"/>
    </row>
    <row r="239" ht="12.75" customHeight="1" spans="1:35">
      <c r="A239" s="27" t="s">
        <v>296</v>
      </c>
      <c r="B239" s="28" t="s">
        <v>442</v>
      </c>
      <c r="C239" s="29">
        <v>41320</v>
      </c>
      <c r="D239" s="27" t="str">
        <f t="shared" si="3"/>
        <v>February</v>
      </c>
      <c r="E239" s="27" t="s">
        <v>443</v>
      </c>
      <c r="F239" s="27">
        <v>5</v>
      </c>
      <c r="G239" s="27">
        <v>1</v>
      </c>
      <c r="H239" s="30">
        <v>830</v>
      </c>
      <c r="I239" s="30">
        <v>415</v>
      </c>
      <c r="J239" s="33">
        <v>560236</v>
      </c>
      <c r="K239" s="27">
        <v>13033</v>
      </c>
      <c r="L239" s="27">
        <v>53755</v>
      </c>
      <c r="M239" s="27">
        <v>12175</v>
      </c>
      <c r="N239" s="29">
        <v>41310</v>
      </c>
      <c r="O239" s="29">
        <v>41325</v>
      </c>
      <c r="P239" s="34"/>
      <c r="Q239" s="34"/>
      <c r="R239" s="34"/>
      <c r="S239" s="34"/>
      <c r="T239" s="34"/>
      <c r="U239" s="34"/>
      <c r="V239" s="34"/>
      <c r="W239" s="34"/>
      <c r="X239" s="34"/>
      <c r="Y239" s="34"/>
      <c r="Z239" s="34"/>
      <c r="AA239" s="34"/>
      <c r="AB239" s="34"/>
      <c r="AC239" s="34"/>
      <c r="AD239" s="34"/>
      <c r="AE239" s="34"/>
      <c r="AF239" s="34"/>
      <c r="AG239" s="34"/>
      <c r="AH239" s="34"/>
      <c r="AI239" s="34"/>
    </row>
    <row r="240" ht="12.75" customHeight="1" spans="1:35">
      <c r="A240" s="27" t="s">
        <v>296</v>
      </c>
      <c r="B240" s="28" t="s">
        <v>444</v>
      </c>
      <c r="C240" s="29">
        <v>41320</v>
      </c>
      <c r="D240" s="27" t="str">
        <f t="shared" si="3"/>
        <v>February</v>
      </c>
      <c r="E240" s="27" t="s">
        <v>445</v>
      </c>
      <c r="F240" s="27">
        <v>1</v>
      </c>
      <c r="G240" s="27">
        <v>1</v>
      </c>
      <c r="H240" s="30">
        <v>222</v>
      </c>
      <c r="I240" s="30">
        <v>0</v>
      </c>
      <c r="J240" s="33"/>
      <c r="K240" s="27">
        <v>13033</v>
      </c>
      <c r="L240" s="27">
        <v>53920</v>
      </c>
      <c r="M240" s="27">
        <v>10020</v>
      </c>
      <c r="N240" s="29">
        <v>41320</v>
      </c>
      <c r="O240" s="34"/>
      <c r="P240" s="34"/>
      <c r="Q240" s="34"/>
      <c r="R240" s="34"/>
      <c r="S240" s="34"/>
      <c r="T240" s="34"/>
      <c r="U240" s="34"/>
      <c r="V240" s="34"/>
      <c r="W240" s="34"/>
      <c r="X240" s="34"/>
      <c r="Y240" s="34"/>
      <c r="Z240" s="34"/>
      <c r="AA240" s="34"/>
      <c r="AB240" s="34"/>
      <c r="AC240" s="34"/>
      <c r="AD240" s="34"/>
      <c r="AE240" s="34"/>
      <c r="AF240" s="34"/>
      <c r="AG240" s="34"/>
      <c r="AH240" s="34"/>
      <c r="AI240" s="34"/>
    </row>
    <row r="241" ht="12.75" customHeight="1" spans="1:35">
      <c r="A241" s="27" t="s">
        <v>296</v>
      </c>
      <c r="B241" s="28" t="s">
        <v>446</v>
      </c>
      <c r="C241" s="29">
        <v>41320</v>
      </c>
      <c r="D241" s="27" t="str">
        <f t="shared" si="3"/>
        <v>February</v>
      </c>
      <c r="E241" s="27" t="s">
        <v>447</v>
      </c>
      <c r="F241" s="27">
        <v>1</v>
      </c>
      <c r="G241" s="27">
        <v>1</v>
      </c>
      <c r="H241" s="30">
        <v>5000</v>
      </c>
      <c r="I241" s="30">
        <v>0</v>
      </c>
      <c r="J241" s="33"/>
      <c r="K241" s="27">
        <v>13033</v>
      </c>
      <c r="L241" s="27">
        <v>53402</v>
      </c>
      <c r="M241" s="27">
        <v>10020</v>
      </c>
      <c r="N241" s="29">
        <v>41320</v>
      </c>
      <c r="O241" s="34"/>
      <c r="P241" s="34"/>
      <c r="Q241" s="34"/>
      <c r="R241" s="34"/>
      <c r="S241" s="34"/>
      <c r="T241" s="34"/>
      <c r="U241" s="34"/>
      <c r="V241" s="34"/>
      <c r="W241" s="34"/>
      <c r="X241" s="34"/>
      <c r="Y241" s="34"/>
      <c r="Z241" s="34"/>
      <c r="AA241" s="34"/>
      <c r="AB241" s="34"/>
      <c r="AC241" s="34"/>
      <c r="AD241" s="34"/>
      <c r="AE241" s="34"/>
      <c r="AF241" s="34"/>
      <c r="AG241" s="34"/>
      <c r="AH241" s="34"/>
      <c r="AI241" s="34"/>
    </row>
    <row r="242" ht="12.75" customHeight="1" spans="1:35">
      <c r="A242" s="27" t="s">
        <v>296</v>
      </c>
      <c r="B242" s="28" t="s">
        <v>448</v>
      </c>
      <c r="C242" s="29">
        <v>41293</v>
      </c>
      <c r="D242" s="27" t="str">
        <f t="shared" si="3"/>
        <v>January</v>
      </c>
      <c r="E242" s="27" t="s">
        <v>449</v>
      </c>
      <c r="F242" s="27">
        <v>1</v>
      </c>
      <c r="G242" s="27">
        <v>1</v>
      </c>
      <c r="H242" s="30">
        <v>647.78</v>
      </c>
      <c r="I242" s="30">
        <v>647.78</v>
      </c>
      <c r="J242" s="33">
        <v>559771</v>
      </c>
      <c r="K242" s="27">
        <v>12062</v>
      </c>
      <c r="L242" s="27">
        <v>55050</v>
      </c>
      <c r="M242" s="27">
        <v>22086</v>
      </c>
      <c r="N242" s="29">
        <v>41324</v>
      </c>
      <c r="O242" s="29">
        <v>41324</v>
      </c>
      <c r="P242" s="34"/>
      <c r="Q242" s="34"/>
      <c r="R242" s="34"/>
      <c r="S242" s="34"/>
      <c r="T242" s="34"/>
      <c r="U242" s="34"/>
      <c r="V242" s="34"/>
      <c r="W242" s="34"/>
      <c r="X242" s="34"/>
      <c r="Y242" s="34"/>
      <c r="Z242" s="34"/>
      <c r="AA242" s="34"/>
      <c r="AB242" s="34"/>
      <c r="AC242" s="34"/>
      <c r="AD242" s="34"/>
      <c r="AE242" s="34"/>
      <c r="AF242" s="34"/>
      <c r="AG242" s="34"/>
      <c r="AH242" s="34"/>
      <c r="AI242" s="34"/>
    </row>
    <row r="243" ht="12.75" customHeight="1" spans="1:35">
      <c r="A243" s="27" t="s">
        <v>296</v>
      </c>
      <c r="B243" s="28" t="s">
        <v>450</v>
      </c>
      <c r="C243" s="29">
        <v>41293</v>
      </c>
      <c r="D243" s="27" t="str">
        <f t="shared" si="3"/>
        <v>January</v>
      </c>
      <c r="E243" s="27" t="s">
        <v>451</v>
      </c>
      <c r="F243" s="27">
        <v>1</v>
      </c>
      <c r="G243" s="27">
        <v>1</v>
      </c>
      <c r="H243" s="30">
        <v>2804.4</v>
      </c>
      <c r="I243" s="30">
        <v>2804.4</v>
      </c>
      <c r="J243" s="33">
        <v>559798</v>
      </c>
      <c r="K243" s="27">
        <v>12062</v>
      </c>
      <c r="L243" s="27">
        <v>55050</v>
      </c>
      <c r="M243" s="27">
        <v>22086</v>
      </c>
      <c r="N243" s="29">
        <v>41324</v>
      </c>
      <c r="O243" s="29">
        <v>41324</v>
      </c>
      <c r="P243" s="34"/>
      <c r="Q243" s="34"/>
      <c r="R243" s="34"/>
      <c r="S243" s="34"/>
      <c r="T243" s="34"/>
      <c r="U243" s="34"/>
      <c r="V243" s="34"/>
      <c r="W243" s="34"/>
      <c r="X243" s="34"/>
      <c r="Y243" s="34"/>
      <c r="Z243" s="34"/>
      <c r="AA243" s="34"/>
      <c r="AB243" s="34"/>
      <c r="AC243" s="34"/>
      <c r="AD243" s="34"/>
      <c r="AE243" s="34"/>
      <c r="AF243" s="34"/>
      <c r="AG243" s="34"/>
      <c r="AH243" s="34"/>
      <c r="AI243" s="34"/>
    </row>
    <row r="244" ht="12.75" customHeight="1" spans="1:35">
      <c r="A244" s="27" t="s">
        <v>296</v>
      </c>
      <c r="B244" s="28" t="s">
        <v>452</v>
      </c>
      <c r="C244" s="29">
        <v>41229</v>
      </c>
      <c r="D244" s="27" t="str">
        <f t="shared" si="3"/>
        <v>November</v>
      </c>
      <c r="E244" s="27" t="s">
        <v>374</v>
      </c>
      <c r="F244" s="27">
        <v>1</v>
      </c>
      <c r="G244" s="27">
        <v>1</v>
      </c>
      <c r="H244" s="30">
        <v>306.72</v>
      </c>
      <c r="I244" s="30">
        <v>306.72</v>
      </c>
      <c r="J244" s="33">
        <v>560156</v>
      </c>
      <c r="K244" s="27">
        <v>12062</v>
      </c>
      <c r="L244" s="27">
        <v>53015</v>
      </c>
      <c r="M244" s="27">
        <v>10020</v>
      </c>
      <c r="N244" s="29">
        <v>41325</v>
      </c>
      <c r="O244" s="29">
        <v>41325</v>
      </c>
      <c r="P244" s="34"/>
      <c r="Q244" s="34"/>
      <c r="R244" s="34"/>
      <c r="S244" s="34"/>
      <c r="T244" s="34"/>
      <c r="U244" s="34"/>
      <c r="V244" s="34"/>
      <c r="W244" s="34"/>
      <c r="X244" s="34"/>
      <c r="Y244" s="34"/>
      <c r="Z244" s="34"/>
      <c r="AA244" s="34"/>
      <c r="AB244" s="34"/>
      <c r="AC244" s="34"/>
      <c r="AD244" s="34"/>
      <c r="AE244" s="34"/>
      <c r="AF244" s="34"/>
      <c r="AG244" s="34"/>
      <c r="AH244" s="34"/>
      <c r="AI244" s="34"/>
    </row>
    <row r="245" ht="12.75" customHeight="1" spans="1:35">
      <c r="A245" s="27" t="s">
        <v>296</v>
      </c>
      <c r="B245" s="28" t="s">
        <v>453</v>
      </c>
      <c r="C245" s="29">
        <v>41293</v>
      </c>
      <c r="D245" s="27" t="str">
        <f t="shared" si="3"/>
        <v>January</v>
      </c>
      <c r="E245" s="27" t="s">
        <v>454</v>
      </c>
      <c r="F245" s="27">
        <v>6</v>
      </c>
      <c r="G245" s="27">
        <v>1</v>
      </c>
      <c r="H245" s="30">
        <v>184.8</v>
      </c>
      <c r="I245" s="30">
        <v>0</v>
      </c>
      <c r="J245" s="33"/>
      <c r="K245" s="27">
        <v>12062</v>
      </c>
      <c r="L245" s="27">
        <v>53920</v>
      </c>
      <c r="M245" s="27">
        <v>10020</v>
      </c>
      <c r="N245" s="29">
        <v>41324</v>
      </c>
      <c r="O245" s="34"/>
      <c r="P245" s="34"/>
      <c r="Q245" s="34"/>
      <c r="R245" s="34"/>
      <c r="S245" s="34"/>
      <c r="T245" s="34"/>
      <c r="U245" s="34"/>
      <c r="V245" s="34"/>
      <c r="W245" s="34"/>
      <c r="X245" s="34"/>
      <c r="Y245" s="34"/>
      <c r="Z245" s="34"/>
      <c r="AA245" s="34"/>
      <c r="AB245" s="34"/>
      <c r="AC245" s="34"/>
      <c r="AD245" s="34"/>
      <c r="AE245" s="34"/>
      <c r="AF245" s="34"/>
      <c r="AG245" s="34"/>
      <c r="AH245" s="34"/>
      <c r="AI245" s="34"/>
    </row>
    <row r="246" ht="12.75" customHeight="1" spans="1:35">
      <c r="A246" s="27" t="s">
        <v>296</v>
      </c>
      <c r="B246" s="28" t="s">
        <v>453</v>
      </c>
      <c r="C246" s="29">
        <v>41293</v>
      </c>
      <c r="D246" s="27" t="str">
        <f t="shared" si="3"/>
        <v>January</v>
      </c>
      <c r="E246" s="27" t="s">
        <v>454</v>
      </c>
      <c r="F246" s="27">
        <v>4</v>
      </c>
      <c r="G246" s="27">
        <v>1</v>
      </c>
      <c r="H246" s="30">
        <v>56.94</v>
      </c>
      <c r="I246" s="30">
        <v>0</v>
      </c>
      <c r="J246" s="33"/>
      <c r="K246" s="27">
        <v>12062</v>
      </c>
      <c r="L246" s="27">
        <v>53920</v>
      </c>
      <c r="M246" s="27">
        <v>10020</v>
      </c>
      <c r="N246" s="29">
        <v>41324</v>
      </c>
      <c r="O246" s="34"/>
      <c r="P246" s="34"/>
      <c r="Q246" s="34"/>
      <c r="R246" s="34"/>
      <c r="S246" s="34"/>
      <c r="T246" s="34"/>
      <c r="U246" s="34"/>
      <c r="V246" s="34"/>
      <c r="W246" s="34"/>
      <c r="X246" s="34"/>
      <c r="Y246" s="34"/>
      <c r="Z246" s="34"/>
      <c r="AA246" s="34"/>
      <c r="AB246" s="34"/>
      <c r="AC246" s="34"/>
      <c r="AD246" s="34"/>
      <c r="AE246" s="34"/>
      <c r="AF246" s="34"/>
      <c r="AG246" s="34"/>
      <c r="AH246" s="34"/>
      <c r="AI246" s="34"/>
    </row>
    <row r="247" ht="12.75" customHeight="1" spans="1:35">
      <c r="A247" s="27" t="s">
        <v>296</v>
      </c>
      <c r="B247" s="28" t="s">
        <v>453</v>
      </c>
      <c r="C247" s="29">
        <v>41293</v>
      </c>
      <c r="D247" s="27" t="str">
        <f t="shared" si="3"/>
        <v>January</v>
      </c>
      <c r="E247" s="27" t="s">
        <v>454</v>
      </c>
      <c r="F247" s="27">
        <v>7</v>
      </c>
      <c r="G247" s="27">
        <v>1</v>
      </c>
      <c r="H247" s="30">
        <v>135.5</v>
      </c>
      <c r="I247" s="30">
        <v>0</v>
      </c>
      <c r="J247" s="33"/>
      <c r="K247" s="27">
        <v>12062</v>
      </c>
      <c r="L247" s="27">
        <v>53920</v>
      </c>
      <c r="M247" s="27">
        <v>10020</v>
      </c>
      <c r="N247" s="29">
        <v>41324</v>
      </c>
      <c r="O247" s="34"/>
      <c r="P247" s="34"/>
      <c r="Q247" s="34"/>
      <c r="R247" s="34"/>
      <c r="S247" s="34"/>
      <c r="T247" s="34"/>
      <c r="U247" s="34"/>
      <c r="V247" s="34"/>
      <c r="W247" s="34"/>
      <c r="X247" s="34"/>
      <c r="Y247" s="34"/>
      <c r="Z247" s="34"/>
      <c r="AA247" s="34"/>
      <c r="AB247" s="34"/>
      <c r="AC247" s="34"/>
      <c r="AD247" s="34"/>
      <c r="AE247" s="34"/>
      <c r="AF247" s="34"/>
      <c r="AG247" s="34"/>
      <c r="AH247" s="34"/>
      <c r="AI247" s="34"/>
    </row>
    <row r="248" ht="12.75" customHeight="1" spans="1:35">
      <c r="A248" s="27" t="s">
        <v>296</v>
      </c>
      <c r="B248" s="28" t="s">
        <v>453</v>
      </c>
      <c r="C248" s="29">
        <v>41293</v>
      </c>
      <c r="D248" s="27" t="str">
        <f t="shared" si="3"/>
        <v>January</v>
      </c>
      <c r="E248" s="27" t="s">
        <v>454</v>
      </c>
      <c r="F248" s="27">
        <v>1</v>
      </c>
      <c r="G248" s="27">
        <v>1</v>
      </c>
      <c r="H248" s="30">
        <v>3083.93</v>
      </c>
      <c r="I248" s="30">
        <v>0</v>
      </c>
      <c r="J248" s="33"/>
      <c r="K248" s="27">
        <v>12062</v>
      </c>
      <c r="L248" s="27">
        <v>53920</v>
      </c>
      <c r="M248" s="27">
        <v>10020</v>
      </c>
      <c r="N248" s="29">
        <v>41324</v>
      </c>
      <c r="O248" s="34"/>
      <c r="P248" s="34"/>
      <c r="Q248" s="34"/>
      <c r="R248" s="34"/>
      <c r="S248" s="34"/>
      <c r="T248" s="34"/>
      <c r="U248" s="34"/>
      <c r="V248" s="34"/>
      <c r="W248" s="34"/>
      <c r="X248" s="34"/>
      <c r="Y248" s="34"/>
      <c r="Z248" s="34"/>
      <c r="AA248" s="34"/>
      <c r="AB248" s="34"/>
      <c r="AC248" s="34"/>
      <c r="AD248" s="34"/>
      <c r="AE248" s="34"/>
      <c r="AF248" s="34"/>
      <c r="AG248" s="34"/>
      <c r="AH248" s="34"/>
      <c r="AI248" s="34"/>
    </row>
    <row r="249" ht="12.75" customHeight="1" spans="1:35">
      <c r="A249" s="27" t="s">
        <v>296</v>
      </c>
      <c r="B249" s="28" t="s">
        <v>453</v>
      </c>
      <c r="C249" s="29">
        <v>41293</v>
      </c>
      <c r="D249" s="27" t="str">
        <f t="shared" si="3"/>
        <v>January</v>
      </c>
      <c r="E249" s="27" t="s">
        <v>454</v>
      </c>
      <c r="F249" s="27">
        <v>2</v>
      </c>
      <c r="G249" s="27">
        <v>1</v>
      </c>
      <c r="H249" s="30">
        <v>959.44</v>
      </c>
      <c r="I249" s="30">
        <v>0</v>
      </c>
      <c r="J249" s="33"/>
      <c r="K249" s="27">
        <v>12062</v>
      </c>
      <c r="L249" s="27">
        <v>53920</v>
      </c>
      <c r="M249" s="27">
        <v>10020</v>
      </c>
      <c r="N249" s="29">
        <v>41324</v>
      </c>
      <c r="O249" s="34"/>
      <c r="P249" s="34"/>
      <c r="Q249" s="34"/>
      <c r="R249" s="34"/>
      <c r="S249" s="34"/>
      <c r="T249" s="34"/>
      <c r="U249" s="34"/>
      <c r="V249" s="34"/>
      <c r="W249" s="34"/>
      <c r="X249" s="34"/>
      <c r="Y249" s="34"/>
      <c r="Z249" s="34"/>
      <c r="AA249" s="34"/>
      <c r="AB249" s="34"/>
      <c r="AC249" s="34"/>
      <c r="AD249" s="34"/>
      <c r="AE249" s="34"/>
      <c r="AF249" s="34"/>
      <c r="AG249" s="34"/>
      <c r="AH249" s="34"/>
      <c r="AI249" s="34"/>
    </row>
    <row r="250" ht="12.75" customHeight="1" spans="1:35">
      <c r="A250" s="27" t="s">
        <v>296</v>
      </c>
      <c r="B250" s="28" t="s">
        <v>453</v>
      </c>
      <c r="C250" s="29">
        <v>41293</v>
      </c>
      <c r="D250" s="27" t="str">
        <f t="shared" si="3"/>
        <v>January</v>
      </c>
      <c r="E250" s="27" t="s">
        <v>454</v>
      </c>
      <c r="F250" s="27">
        <v>3</v>
      </c>
      <c r="G250" s="27">
        <v>1</v>
      </c>
      <c r="H250" s="30">
        <v>959.44</v>
      </c>
      <c r="I250" s="30">
        <v>0</v>
      </c>
      <c r="J250" s="33"/>
      <c r="K250" s="27">
        <v>12062</v>
      </c>
      <c r="L250" s="27">
        <v>53920</v>
      </c>
      <c r="M250" s="27">
        <v>10020</v>
      </c>
      <c r="N250" s="29">
        <v>41324</v>
      </c>
      <c r="O250" s="34"/>
      <c r="P250" s="34"/>
      <c r="Q250" s="34"/>
      <c r="R250" s="34"/>
      <c r="S250" s="34"/>
      <c r="T250" s="34"/>
      <c r="U250" s="34"/>
      <c r="V250" s="34"/>
      <c r="W250" s="34"/>
      <c r="X250" s="34"/>
      <c r="Y250" s="34"/>
      <c r="Z250" s="34"/>
      <c r="AA250" s="34"/>
      <c r="AB250" s="34"/>
      <c r="AC250" s="34"/>
      <c r="AD250" s="34"/>
      <c r="AE250" s="34"/>
      <c r="AF250" s="34"/>
      <c r="AG250" s="34"/>
      <c r="AH250" s="34"/>
      <c r="AI250" s="34"/>
    </row>
    <row r="251" ht="12.75" customHeight="1" spans="1:35">
      <c r="A251" s="27" t="s">
        <v>296</v>
      </c>
      <c r="B251" s="28" t="s">
        <v>453</v>
      </c>
      <c r="C251" s="29">
        <v>41293</v>
      </c>
      <c r="D251" s="27" t="str">
        <f t="shared" si="3"/>
        <v>January</v>
      </c>
      <c r="E251" s="27" t="s">
        <v>454</v>
      </c>
      <c r="F251" s="27">
        <v>5</v>
      </c>
      <c r="G251" s="27">
        <v>1</v>
      </c>
      <c r="H251" s="30">
        <v>366.91</v>
      </c>
      <c r="I251" s="30">
        <v>0</v>
      </c>
      <c r="J251" s="33"/>
      <c r="K251" s="27">
        <v>12062</v>
      </c>
      <c r="L251" s="27">
        <v>53920</v>
      </c>
      <c r="M251" s="27">
        <v>10020</v>
      </c>
      <c r="N251" s="29">
        <v>41324</v>
      </c>
      <c r="O251" s="34"/>
      <c r="P251" s="34"/>
      <c r="Q251" s="34"/>
      <c r="R251" s="34"/>
      <c r="S251" s="34"/>
      <c r="T251" s="34"/>
      <c r="U251" s="34"/>
      <c r="V251" s="34"/>
      <c r="W251" s="34"/>
      <c r="X251" s="34"/>
      <c r="Y251" s="34"/>
      <c r="Z251" s="34"/>
      <c r="AA251" s="34"/>
      <c r="AB251" s="34"/>
      <c r="AC251" s="34"/>
      <c r="AD251" s="34"/>
      <c r="AE251" s="34"/>
      <c r="AF251" s="34"/>
      <c r="AG251" s="34"/>
      <c r="AH251" s="34"/>
      <c r="AI251" s="34"/>
    </row>
    <row r="252" ht="12.75" customHeight="1" spans="1:35">
      <c r="A252" s="27" t="s">
        <v>296</v>
      </c>
      <c r="B252" s="28" t="s">
        <v>455</v>
      </c>
      <c r="C252" s="29">
        <v>41326</v>
      </c>
      <c r="D252" s="27" t="str">
        <f t="shared" si="3"/>
        <v>February</v>
      </c>
      <c r="E252" s="27" t="s">
        <v>456</v>
      </c>
      <c r="F252" s="27">
        <v>1</v>
      </c>
      <c r="G252" s="27">
        <v>1</v>
      </c>
      <c r="H252" s="30">
        <v>153645.92</v>
      </c>
      <c r="I252" s="30">
        <v>153645.92</v>
      </c>
      <c r="J252" s="33">
        <v>560794</v>
      </c>
      <c r="K252" s="27">
        <v>21022</v>
      </c>
      <c r="L252" s="27">
        <v>51230</v>
      </c>
      <c r="M252" s="27">
        <v>40001</v>
      </c>
      <c r="N252" s="29">
        <v>41326</v>
      </c>
      <c r="O252" s="29">
        <v>41327</v>
      </c>
      <c r="P252" s="34"/>
      <c r="Q252" s="34"/>
      <c r="R252" s="34"/>
      <c r="S252" s="34"/>
      <c r="T252" s="34"/>
      <c r="U252" s="34"/>
      <c r="V252" s="34"/>
      <c r="W252" s="34"/>
      <c r="X252" s="34"/>
      <c r="Y252" s="34"/>
      <c r="Z252" s="34"/>
      <c r="AA252" s="34"/>
      <c r="AB252" s="34"/>
      <c r="AC252" s="34"/>
      <c r="AD252" s="34"/>
      <c r="AE252" s="34"/>
      <c r="AF252" s="34"/>
      <c r="AG252" s="34"/>
      <c r="AH252" s="34"/>
      <c r="AI252" s="34"/>
    </row>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mergeCells count="1">
    <mergeCell ref="A1:H1"/>
  </mergeCells>
  <pageMargins left="0.7" right="0.7" top="0.75" bottom="0.75" header="0" footer="0"/>
  <pageSetup paperSize="1" orientation="landscape"/>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F143"/>
  <sheetViews>
    <sheetView zoomScale="80" zoomScaleNormal="80" workbookViewId="0">
      <selection activeCell="A43" sqref="$A43:$XFD43"/>
    </sheetView>
  </sheetViews>
  <sheetFormatPr defaultColWidth="8.72727272727273" defaultRowHeight="12.5" outlineLevelCol="5"/>
  <cols>
    <col min="1" max="1" width="41.6363636363636"/>
    <col min="2" max="2" width="16.6363636363636"/>
    <col min="3" max="6" width="22.1818181818182"/>
  </cols>
  <sheetData>
    <row r="3" spans="1:6">
      <c r="A3" t="s">
        <v>287</v>
      </c>
      <c r="B3" t="s">
        <v>286</v>
      </c>
      <c r="C3" t="s">
        <v>457</v>
      </c>
      <c r="D3" t="s">
        <v>458</v>
      </c>
      <c r="E3" t="s">
        <v>459</v>
      </c>
      <c r="F3" t="s">
        <v>460</v>
      </c>
    </row>
    <row r="4" spans="1:6">
      <c r="A4" t="s">
        <v>416</v>
      </c>
      <c r="C4">
        <v>139386</v>
      </c>
      <c r="D4">
        <v>139386</v>
      </c>
      <c r="E4">
        <v>13033</v>
      </c>
      <c r="F4">
        <v>1</v>
      </c>
    </row>
    <row r="5" spans="2:6">
      <c r="B5" t="s">
        <v>461</v>
      </c>
      <c r="C5">
        <v>139386</v>
      </c>
      <c r="D5">
        <v>139386</v>
      </c>
      <c r="E5">
        <v>13033</v>
      </c>
      <c r="F5">
        <v>1</v>
      </c>
    </row>
    <row r="6" spans="1:6">
      <c r="A6" t="s">
        <v>440</v>
      </c>
      <c r="C6">
        <v>672.32</v>
      </c>
      <c r="D6">
        <v>0</v>
      </c>
      <c r="E6">
        <v>26066</v>
      </c>
      <c r="F6">
        <v>2</v>
      </c>
    </row>
    <row r="7" spans="2:6">
      <c r="B7" t="s">
        <v>462</v>
      </c>
      <c r="C7">
        <v>336.16</v>
      </c>
      <c r="D7">
        <v>0</v>
      </c>
      <c r="E7">
        <v>13033</v>
      </c>
      <c r="F7">
        <v>1</v>
      </c>
    </row>
    <row r="8" spans="2:6">
      <c r="B8" t="s">
        <v>461</v>
      </c>
      <c r="C8">
        <v>336.16</v>
      </c>
      <c r="D8">
        <v>0</v>
      </c>
      <c r="E8">
        <v>13033</v>
      </c>
      <c r="F8">
        <v>1</v>
      </c>
    </row>
    <row r="9" spans="1:6">
      <c r="A9" t="s">
        <v>435</v>
      </c>
      <c r="C9">
        <v>76.23</v>
      </c>
      <c r="D9">
        <v>76.23</v>
      </c>
      <c r="E9">
        <v>12062</v>
      </c>
      <c r="F9">
        <v>1</v>
      </c>
    </row>
    <row r="10" spans="2:6">
      <c r="B10" t="s">
        <v>462</v>
      </c>
      <c r="C10">
        <v>76.23</v>
      </c>
      <c r="D10">
        <v>76.23</v>
      </c>
      <c r="E10">
        <v>12062</v>
      </c>
      <c r="F10">
        <v>1</v>
      </c>
    </row>
    <row r="11" spans="1:6">
      <c r="A11" t="s">
        <v>390</v>
      </c>
      <c r="C11">
        <v>636</v>
      </c>
      <c r="D11">
        <v>0</v>
      </c>
      <c r="E11">
        <v>21009</v>
      </c>
      <c r="F11">
        <v>1</v>
      </c>
    </row>
    <row r="12" spans="2:6">
      <c r="B12" t="s">
        <v>461</v>
      </c>
      <c r="C12">
        <v>636</v>
      </c>
      <c r="D12">
        <v>0</v>
      </c>
      <c r="E12">
        <v>21009</v>
      </c>
      <c r="F12">
        <v>1</v>
      </c>
    </row>
    <row r="13" spans="1:6">
      <c r="A13" t="s">
        <v>410</v>
      </c>
      <c r="C13">
        <v>285</v>
      </c>
      <c r="D13">
        <v>285</v>
      </c>
      <c r="E13">
        <v>13033</v>
      </c>
      <c r="F13">
        <v>1</v>
      </c>
    </row>
    <row r="14" spans="2:6">
      <c r="B14" t="s">
        <v>461</v>
      </c>
      <c r="C14">
        <v>285</v>
      </c>
      <c r="D14">
        <v>285</v>
      </c>
      <c r="E14">
        <v>13033</v>
      </c>
      <c r="F14">
        <v>1</v>
      </c>
    </row>
    <row r="15" spans="1:6">
      <c r="A15" t="s">
        <v>309</v>
      </c>
      <c r="C15">
        <v>53.9</v>
      </c>
      <c r="D15">
        <v>53.9</v>
      </c>
      <c r="E15">
        <v>12001</v>
      </c>
      <c r="F15">
        <v>1</v>
      </c>
    </row>
    <row r="16" spans="2:6">
      <c r="B16" t="s">
        <v>462</v>
      </c>
      <c r="C16">
        <v>53.9</v>
      </c>
      <c r="D16">
        <v>53.9</v>
      </c>
      <c r="E16">
        <v>12001</v>
      </c>
      <c r="F16">
        <v>1</v>
      </c>
    </row>
    <row r="17" spans="1:6">
      <c r="A17" t="s">
        <v>379</v>
      </c>
      <c r="C17">
        <v>1750</v>
      </c>
      <c r="D17">
        <v>1750</v>
      </c>
      <c r="E17">
        <v>13033</v>
      </c>
      <c r="F17">
        <v>1</v>
      </c>
    </row>
    <row r="18" spans="2:6">
      <c r="B18" t="s">
        <v>463</v>
      </c>
      <c r="C18">
        <v>1750</v>
      </c>
      <c r="D18">
        <v>1750</v>
      </c>
      <c r="E18">
        <v>13033</v>
      </c>
      <c r="F18">
        <v>1</v>
      </c>
    </row>
    <row r="19" spans="1:6">
      <c r="A19" t="s">
        <v>344</v>
      </c>
      <c r="C19">
        <v>116</v>
      </c>
      <c r="D19">
        <v>116</v>
      </c>
      <c r="E19">
        <v>12001</v>
      </c>
      <c r="F19">
        <v>1</v>
      </c>
    </row>
    <row r="20" spans="2:6">
      <c r="B20" t="s">
        <v>464</v>
      </c>
      <c r="C20">
        <v>116</v>
      </c>
      <c r="D20">
        <v>116</v>
      </c>
      <c r="E20">
        <v>12001</v>
      </c>
      <c r="F20">
        <v>1</v>
      </c>
    </row>
    <row r="21" spans="1:6">
      <c r="A21" t="s">
        <v>394</v>
      </c>
      <c r="C21">
        <v>2736</v>
      </c>
      <c r="D21">
        <v>0</v>
      </c>
      <c r="E21">
        <v>52132</v>
      </c>
      <c r="F21">
        <v>4</v>
      </c>
    </row>
    <row r="22" spans="2:6">
      <c r="B22" t="s">
        <v>461</v>
      </c>
      <c r="C22">
        <v>2736</v>
      </c>
      <c r="D22">
        <v>0</v>
      </c>
      <c r="E22">
        <v>52132</v>
      </c>
      <c r="F22">
        <v>4</v>
      </c>
    </row>
    <row r="23" spans="1:6">
      <c r="A23" t="s">
        <v>400</v>
      </c>
      <c r="C23">
        <v>38055</v>
      </c>
      <c r="D23">
        <v>5685</v>
      </c>
      <c r="E23">
        <v>231099</v>
      </c>
      <c r="F23">
        <v>11</v>
      </c>
    </row>
    <row r="24" spans="2:6">
      <c r="B24" t="s">
        <v>461</v>
      </c>
      <c r="C24">
        <v>38055</v>
      </c>
      <c r="D24">
        <v>5685</v>
      </c>
      <c r="E24">
        <v>231099</v>
      </c>
      <c r="F24">
        <v>11</v>
      </c>
    </row>
    <row r="25" spans="1:6">
      <c r="A25" t="s">
        <v>363</v>
      </c>
      <c r="C25">
        <v>55.17</v>
      </c>
      <c r="D25">
        <v>0</v>
      </c>
      <c r="E25">
        <v>12001</v>
      </c>
      <c r="F25">
        <v>1</v>
      </c>
    </row>
    <row r="26" spans="2:6">
      <c r="B26" t="s">
        <v>463</v>
      </c>
      <c r="C26">
        <v>55.17</v>
      </c>
      <c r="D26">
        <v>0</v>
      </c>
      <c r="E26">
        <v>12001</v>
      </c>
      <c r="F26">
        <v>1</v>
      </c>
    </row>
    <row r="27" spans="1:6">
      <c r="A27" t="s">
        <v>346</v>
      </c>
      <c r="C27">
        <v>54.33</v>
      </c>
      <c r="D27">
        <v>54.33</v>
      </c>
      <c r="E27">
        <v>12001</v>
      </c>
      <c r="F27">
        <v>1</v>
      </c>
    </row>
    <row r="28" spans="2:6">
      <c r="B28" t="s">
        <v>464</v>
      </c>
      <c r="C28">
        <v>54.33</v>
      </c>
      <c r="D28">
        <v>54.33</v>
      </c>
      <c r="E28">
        <v>12001</v>
      </c>
      <c r="F28">
        <v>1</v>
      </c>
    </row>
    <row r="29" spans="1:6">
      <c r="A29" t="s">
        <v>313</v>
      </c>
      <c r="C29">
        <v>670.26</v>
      </c>
      <c r="D29">
        <v>670.26</v>
      </c>
      <c r="E29">
        <v>12001</v>
      </c>
      <c r="F29">
        <v>1</v>
      </c>
    </row>
    <row r="30" spans="2:6">
      <c r="B30" t="s">
        <v>462</v>
      </c>
      <c r="C30">
        <v>670.26</v>
      </c>
      <c r="D30">
        <v>670.26</v>
      </c>
      <c r="E30">
        <v>12001</v>
      </c>
      <c r="F30">
        <v>1</v>
      </c>
    </row>
    <row r="31" spans="1:6">
      <c r="A31" t="s">
        <v>433</v>
      </c>
      <c r="C31">
        <v>0</v>
      </c>
      <c r="D31">
        <v>0</v>
      </c>
      <c r="E31">
        <v>12062</v>
      </c>
      <c r="F31">
        <v>1</v>
      </c>
    </row>
    <row r="32" spans="2:6">
      <c r="B32" t="s">
        <v>461</v>
      </c>
      <c r="C32">
        <v>0</v>
      </c>
      <c r="D32">
        <v>0</v>
      </c>
      <c r="E32">
        <v>12062</v>
      </c>
      <c r="F32">
        <v>1</v>
      </c>
    </row>
    <row r="33" spans="1:6">
      <c r="A33" t="s">
        <v>367</v>
      </c>
      <c r="C33">
        <v>1008486.36</v>
      </c>
      <c r="D33">
        <v>284004.28</v>
      </c>
      <c r="E33">
        <v>120010</v>
      </c>
      <c r="F33">
        <v>10</v>
      </c>
    </row>
    <row r="34" spans="2:6">
      <c r="B34" t="s">
        <v>463</v>
      </c>
      <c r="C34">
        <v>1008486.36</v>
      </c>
      <c r="D34">
        <v>284004.28</v>
      </c>
      <c r="E34">
        <v>120010</v>
      </c>
      <c r="F34">
        <v>10</v>
      </c>
    </row>
    <row r="35" spans="1:6">
      <c r="A35" t="s">
        <v>449</v>
      </c>
      <c r="C35">
        <v>647.78</v>
      </c>
      <c r="D35">
        <v>647.78</v>
      </c>
      <c r="E35">
        <v>12062</v>
      </c>
      <c r="F35">
        <v>1</v>
      </c>
    </row>
    <row r="36" spans="2:6">
      <c r="B36" t="s">
        <v>462</v>
      </c>
      <c r="C36">
        <v>647.78</v>
      </c>
      <c r="D36">
        <v>647.78</v>
      </c>
      <c r="E36">
        <v>12062</v>
      </c>
      <c r="F36">
        <v>1</v>
      </c>
    </row>
    <row r="37" spans="1:6">
      <c r="A37" t="s">
        <v>381</v>
      </c>
      <c r="C37">
        <v>365.04</v>
      </c>
      <c r="D37">
        <v>0</v>
      </c>
      <c r="E37">
        <v>52132</v>
      </c>
      <c r="F37">
        <v>4</v>
      </c>
    </row>
    <row r="38" spans="2:6">
      <c r="B38" t="s">
        <v>463</v>
      </c>
      <c r="C38">
        <v>365.04</v>
      </c>
      <c r="D38">
        <v>0</v>
      </c>
      <c r="E38">
        <v>52132</v>
      </c>
      <c r="F38">
        <v>4</v>
      </c>
    </row>
    <row r="39" spans="1:6">
      <c r="A39" t="s">
        <v>331</v>
      </c>
      <c r="C39">
        <v>52.48</v>
      </c>
      <c r="D39">
        <v>52.48</v>
      </c>
      <c r="E39">
        <v>12062</v>
      </c>
      <c r="F39">
        <v>1</v>
      </c>
    </row>
    <row r="40" spans="2:6">
      <c r="B40" t="s">
        <v>464</v>
      </c>
      <c r="C40">
        <v>52.48</v>
      </c>
      <c r="D40">
        <v>52.48</v>
      </c>
      <c r="E40">
        <v>12062</v>
      </c>
      <c r="F40">
        <v>1</v>
      </c>
    </row>
    <row r="41" spans="1:6">
      <c r="A41" t="s">
        <v>317</v>
      </c>
      <c r="C41">
        <v>162.24</v>
      </c>
      <c r="D41">
        <v>162.24</v>
      </c>
      <c r="E41">
        <v>12001</v>
      </c>
      <c r="F41">
        <v>1</v>
      </c>
    </row>
    <row r="42" spans="2:6">
      <c r="B42" t="s">
        <v>462</v>
      </c>
      <c r="C42">
        <v>162.24</v>
      </c>
      <c r="D42">
        <v>162.24</v>
      </c>
      <c r="E42">
        <v>12001</v>
      </c>
      <c r="F42">
        <v>1</v>
      </c>
    </row>
    <row r="43" spans="1:6">
      <c r="A43" t="s">
        <v>328</v>
      </c>
      <c r="C43">
        <v>11414.38</v>
      </c>
      <c r="D43">
        <v>7025.38</v>
      </c>
      <c r="E43">
        <v>72006</v>
      </c>
      <c r="F43">
        <v>6</v>
      </c>
    </row>
    <row r="44" spans="2:6">
      <c r="B44" t="s">
        <v>461</v>
      </c>
      <c r="C44">
        <v>4389</v>
      </c>
      <c r="D44">
        <v>0</v>
      </c>
      <c r="E44">
        <v>12001</v>
      </c>
      <c r="F44">
        <v>1</v>
      </c>
    </row>
    <row r="45" spans="2:6">
      <c r="B45" t="s">
        <v>463</v>
      </c>
      <c r="C45">
        <v>2032.22</v>
      </c>
      <c r="D45">
        <v>2032.22</v>
      </c>
      <c r="E45">
        <v>24002</v>
      </c>
      <c r="F45">
        <v>2</v>
      </c>
    </row>
    <row r="46" spans="2:6">
      <c r="B46" t="s">
        <v>464</v>
      </c>
      <c r="C46">
        <v>4993.16</v>
      </c>
      <c r="D46">
        <v>4993.16</v>
      </c>
      <c r="E46">
        <v>36003</v>
      </c>
      <c r="F46">
        <v>3</v>
      </c>
    </row>
    <row r="47" spans="1:6">
      <c r="A47" t="s">
        <v>437</v>
      </c>
      <c r="C47">
        <v>2739843</v>
      </c>
      <c r="D47">
        <v>2739843</v>
      </c>
      <c r="E47">
        <v>21009</v>
      </c>
      <c r="F47">
        <v>1</v>
      </c>
    </row>
    <row r="48" spans="2:6">
      <c r="B48" t="s">
        <v>461</v>
      </c>
      <c r="C48">
        <v>2739843</v>
      </c>
      <c r="D48">
        <v>2739843</v>
      </c>
      <c r="E48">
        <v>21009</v>
      </c>
      <c r="F48">
        <v>1</v>
      </c>
    </row>
    <row r="49" spans="1:6">
      <c r="A49" t="s">
        <v>392</v>
      </c>
      <c r="C49">
        <v>250</v>
      </c>
      <c r="D49">
        <v>250</v>
      </c>
      <c r="E49">
        <v>12062</v>
      </c>
      <c r="F49">
        <v>1</v>
      </c>
    </row>
    <row r="50" spans="2:6">
      <c r="B50" t="s">
        <v>461</v>
      </c>
      <c r="C50">
        <v>250</v>
      </c>
      <c r="D50">
        <v>250</v>
      </c>
      <c r="E50">
        <v>12062</v>
      </c>
      <c r="F50">
        <v>1</v>
      </c>
    </row>
    <row r="51" spans="1:6">
      <c r="A51" t="s">
        <v>365</v>
      </c>
      <c r="C51">
        <v>976.3</v>
      </c>
      <c r="D51">
        <v>976.3</v>
      </c>
      <c r="E51">
        <v>12001</v>
      </c>
      <c r="F51">
        <v>1</v>
      </c>
    </row>
    <row r="52" spans="2:6">
      <c r="B52" t="s">
        <v>463</v>
      </c>
      <c r="C52">
        <v>976.3</v>
      </c>
      <c r="D52">
        <v>976.3</v>
      </c>
      <c r="E52">
        <v>12001</v>
      </c>
      <c r="F52">
        <v>1</v>
      </c>
    </row>
    <row r="53" spans="1:6">
      <c r="A53" t="s">
        <v>445</v>
      </c>
      <c r="C53">
        <v>222</v>
      </c>
      <c r="D53">
        <v>0</v>
      </c>
      <c r="E53">
        <v>13033</v>
      </c>
      <c r="F53">
        <v>1</v>
      </c>
    </row>
    <row r="54" spans="2:6">
      <c r="B54" t="s">
        <v>461</v>
      </c>
      <c r="C54">
        <v>222</v>
      </c>
      <c r="D54">
        <v>0</v>
      </c>
      <c r="E54">
        <v>13033</v>
      </c>
      <c r="F54">
        <v>1</v>
      </c>
    </row>
    <row r="55" spans="1:6">
      <c r="A55" t="s">
        <v>321</v>
      </c>
      <c r="C55">
        <v>325.41</v>
      </c>
      <c r="D55">
        <v>325.41</v>
      </c>
      <c r="E55">
        <v>12001</v>
      </c>
      <c r="F55">
        <v>1</v>
      </c>
    </row>
    <row r="56" spans="2:6">
      <c r="B56" t="s">
        <v>464</v>
      </c>
      <c r="C56">
        <v>325.41</v>
      </c>
      <c r="D56">
        <v>325.41</v>
      </c>
      <c r="E56">
        <v>12001</v>
      </c>
      <c r="F56">
        <v>1</v>
      </c>
    </row>
    <row r="57" spans="1:6">
      <c r="A57" t="s">
        <v>454</v>
      </c>
      <c r="C57">
        <v>5746.96</v>
      </c>
      <c r="D57">
        <v>0</v>
      </c>
      <c r="E57">
        <v>84434</v>
      </c>
      <c r="F57">
        <v>7</v>
      </c>
    </row>
    <row r="58" spans="2:6">
      <c r="B58" t="s">
        <v>462</v>
      </c>
      <c r="C58">
        <v>5746.96</v>
      </c>
      <c r="D58">
        <v>0</v>
      </c>
      <c r="E58">
        <v>84434</v>
      </c>
      <c r="F58">
        <v>7</v>
      </c>
    </row>
    <row r="59" spans="1:6">
      <c r="A59" t="s">
        <v>342</v>
      </c>
      <c r="C59">
        <v>278.87</v>
      </c>
      <c r="D59">
        <v>278.87</v>
      </c>
      <c r="E59">
        <v>64133</v>
      </c>
      <c r="F59">
        <v>5</v>
      </c>
    </row>
    <row r="60" spans="2:6">
      <c r="B60" t="s">
        <v>463</v>
      </c>
      <c r="C60">
        <v>180.72</v>
      </c>
      <c r="D60">
        <v>180.72</v>
      </c>
      <c r="E60">
        <v>52132</v>
      </c>
      <c r="F60">
        <v>4</v>
      </c>
    </row>
    <row r="61" spans="2:6">
      <c r="B61" t="s">
        <v>464</v>
      </c>
      <c r="C61">
        <v>98.15</v>
      </c>
      <c r="D61">
        <v>98.15</v>
      </c>
      <c r="E61">
        <v>12001</v>
      </c>
      <c r="F61">
        <v>1</v>
      </c>
    </row>
    <row r="62" spans="1:6">
      <c r="A62" t="s">
        <v>374</v>
      </c>
      <c r="C62">
        <v>1084.89</v>
      </c>
      <c r="D62">
        <v>1084.89</v>
      </c>
      <c r="E62">
        <v>72067</v>
      </c>
      <c r="F62">
        <v>6</v>
      </c>
    </row>
    <row r="63" spans="2:6">
      <c r="B63" t="s">
        <v>463</v>
      </c>
      <c r="C63">
        <v>1084.89</v>
      </c>
      <c r="D63">
        <v>1084.89</v>
      </c>
      <c r="E63">
        <v>72067</v>
      </c>
      <c r="F63">
        <v>6</v>
      </c>
    </row>
    <row r="64" spans="1:6">
      <c r="A64" t="s">
        <v>315</v>
      </c>
      <c r="C64">
        <v>518.76</v>
      </c>
      <c r="D64">
        <v>518.76</v>
      </c>
      <c r="E64">
        <v>12001</v>
      </c>
      <c r="F64">
        <v>1</v>
      </c>
    </row>
    <row r="65" spans="2:6">
      <c r="B65" t="s">
        <v>462</v>
      </c>
      <c r="C65">
        <v>518.76</v>
      </c>
      <c r="D65">
        <v>518.76</v>
      </c>
      <c r="E65">
        <v>12001</v>
      </c>
      <c r="F65">
        <v>1</v>
      </c>
    </row>
    <row r="66" spans="1:6">
      <c r="A66" t="s">
        <v>298</v>
      </c>
      <c r="C66">
        <v>4125.39</v>
      </c>
      <c r="D66">
        <v>4125.39</v>
      </c>
      <c r="E66">
        <v>192016</v>
      </c>
      <c r="F66">
        <v>16</v>
      </c>
    </row>
    <row r="67" spans="2:6">
      <c r="B67" t="s">
        <v>462</v>
      </c>
      <c r="C67">
        <v>69.45</v>
      </c>
      <c r="D67">
        <v>69.45</v>
      </c>
      <c r="E67">
        <v>24002</v>
      </c>
      <c r="F67">
        <v>2</v>
      </c>
    </row>
    <row r="68" spans="2:6">
      <c r="B68" t="s">
        <v>464</v>
      </c>
      <c r="C68">
        <v>4055.94</v>
      </c>
      <c r="D68">
        <v>4055.94</v>
      </c>
      <c r="E68">
        <v>168014</v>
      </c>
      <c r="F68">
        <v>14</v>
      </c>
    </row>
    <row r="69" spans="1:6">
      <c r="A69" t="s">
        <v>412</v>
      </c>
      <c r="C69">
        <v>57.84</v>
      </c>
      <c r="D69">
        <v>57.84</v>
      </c>
      <c r="E69">
        <v>13033</v>
      </c>
      <c r="F69">
        <v>1</v>
      </c>
    </row>
    <row r="70" spans="2:6">
      <c r="B70" t="s">
        <v>461</v>
      </c>
      <c r="C70">
        <v>57.84</v>
      </c>
      <c r="D70">
        <v>57.84</v>
      </c>
      <c r="E70">
        <v>13033</v>
      </c>
      <c r="F70">
        <v>1</v>
      </c>
    </row>
    <row r="71" spans="1:6">
      <c r="A71" t="s">
        <v>335</v>
      </c>
      <c r="C71">
        <v>2747.89</v>
      </c>
      <c r="D71">
        <v>1097.74</v>
      </c>
      <c r="E71">
        <v>367077</v>
      </c>
      <c r="F71">
        <v>29</v>
      </c>
    </row>
    <row r="72" spans="2:6">
      <c r="B72" t="s">
        <v>462</v>
      </c>
      <c r="C72">
        <v>1353.77</v>
      </c>
      <c r="D72">
        <v>0</v>
      </c>
      <c r="E72">
        <v>229051</v>
      </c>
      <c r="F72">
        <v>19</v>
      </c>
    </row>
    <row r="73" spans="2:6">
      <c r="B73" t="s">
        <v>461</v>
      </c>
      <c r="C73">
        <v>273.58</v>
      </c>
      <c r="D73">
        <v>0</v>
      </c>
      <c r="E73">
        <v>42018</v>
      </c>
      <c r="F73">
        <v>2</v>
      </c>
    </row>
    <row r="74" spans="2:6">
      <c r="B74" t="s">
        <v>463</v>
      </c>
      <c r="C74">
        <v>676.9</v>
      </c>
      <c r="D74">
        <v>654.1</v>
      </c>
      <c r="E74">
        <v>84007</v>
      </c>
      <c r="F74">
        <v>7</v>
      </c>
    </row>
    <row r="75" spans="2:6">
      <c r="B75" t="s">
        <v>464</v>
      </c>
      <c r="C75">
        <v>443.64</v>
      </c>
      <c r="D75">
        <v>443.64</v>
      </c>
      <c r="E75">
        <v>12001</v>
      </c>
      <c r="F75">
        <v>1</v>
      </c>
    </row>
    <row r="76" spans="1:6">
      <c r="A76" t="s">
        <v>360</v>
      </c>
      <c r="C76">
        <v>381.34</v>
      </c>
      <c r="D76">
        <v>381.34</v>
      </c>
      <c r="E76">
        <v>222091</v>
      </c>
      <c r="F76">
        <v>11</v>
      </c>
    </row>
    <row r="77" spans="2:6">
      <c r="B77" t="s">
        <v>461</v>
      </c>
      <c r="C77">
        <v>60.14</v>
      </c>
      <c r="D77">
        <v>60.14</v>
      </c>
      <c r="E77">
        <v>210090</v>
      </c>
      <c r="F77">
        <v>10</v>
      </c>
    </row>
    <row r="78" spans="2:6">
      <c r="B78" t="s">
        <v>463</v>
      </c>
      <c r="C78">
        <v>321.2</v>
      </c>
      <c r="D78">
        <v>321.2</v>
      </c>
      <c r="E78">
        <v>12001</v>
      </c>
      <c r="F78">
        <v>1</v>
      </c>
    </row>
    <row r="79" spans="1:6">
      <c r="A79" t="s">
        <v>427</v>
      </c>
      <c r="C79">
        <v>172.8</v>
      </c>
      <c r="D79">
        <v>172.8</v>
      </c>
      <c r="E79">
        <v>12062</v>
      </c>
      <c r="F79">
        <v>1</v>
      </c>
    </row>
    <row r="80" spans="2:6">
      <c r="B80" t="s">
        <v>461</v>
      </c>
      <c r="C80">
        <v>172.8</v>
      </c>
      <c r="D80">
        <v>172.8</v>
      </c>
      <c r="E80">
        <v>12062</v>
      </c>
      <c r="F80">
        <v>1</v>
      </c>
    </row>
    <row r="81" spans="1:6">
      <c r="A81" t="s">
        <v>431</v>
      </c>
      <c r="C81">
        <v>3784.56</v>
      </c>
      <c r="D81">
        <v>3784.56</v>
      </c>
      <c r="E81">
        <v>12062</v>
      </c>
      <c r="F81">
        <v>1</v>
      </c>
    </row>
    <row r="82" spans="2:6">
      <c r="B82" t="s">
        <v>461</v>
      </c>
      <c r="C82">
        <v>3784.56</v>
      </c>
      <c r="D82">
        <v>3784.56</v>
      </c>
      <c r="E82">
        <v>12062</v>
      </c>
      <c r="F82">
        <v>1</v>
      </c>
    </row>
    <row r="83" spans="1:6">
      <c r="A83" t="s">
        <v>418</v>
      </c>
      <c r="C83">
        <v>1274.2</v>
      </c>
      <c r="D83">
        <v>1274.2</v>
      </c>
      <c r="E83">
        <v>55051</v>
      </c>
      <c r="F83">
        <v>3</v>
      </c>
    </row>
    <row r="84" spans="2:6">
      <c r="B84" t="s">
        <v>462</v>
      </c>
      <c r="C84">
        <v>799.9</v>
      </c>
      <c r="D84">
        <v>799.9</v>
      </c>
      <c r="E84">
        <v>42018</v>
      </c>
      <c r="F84">
        <v>2</v>
      </c>
    </row>
    <row r="85" spans="2:6">
      <c r="B85" t="s">
        <v>461</v>
      </c>
      <c r="C85">
        <v>474.3</v>
      </c>
      <c r="D85">
        <v>474.3</v>
      </c>
      <c r="E85">
        <v>13033</v>
      </c>
      <c r="F85">
        <v>1</v>
      </c>
    </row>
    <row r="86" spans="1:6">
      <c r="A86" t="s">
        <v>408</v>
      </c>
      <c r="C86">
        <v>700</v>
      </c>
      <c r="D86">
        <v>700</v>
      </c>
      <c r="E86">
        <v>12062</v>
      </c>
      <c r="F86">
        <v>1</v>
      </c>
    </row>
    <row r="87" spans="2:6">
      <c r="B87" t="s">
        <v>461</v>
      </c>
      <c r="C87">
        <v>700</v>
      </c>
      <c r="D87">
        <v>700</v>
      </c>
      <c r="E87">
        <v>12062</v>
      </c>
      <c r="F87">
        <v>1</v>
      </c>
    </row>
    <row r="88" spans="1:6">
      <c r="A88" t="s">
        <v>370</v>
      </c>
      <c r="C88">
        <v>154471.52</v>
      </c>
      <c r="D88">
        <v>77235.76</v>
      </c>
      <c r="E88">
        <v>24002</v>
      </c>
      <c r="F88">
        <v>2</v>
      </c>
    </row>
    <row r="89" spans="2:6">
      <c r="B89" t="s">
        <v>463</v>
      </c>
      <c r="C89">
        <v>154471.52</v>
      </c>
      <c r="D89">
        <v>77235.76</v>
      </c>
      <c r="E89">
        <v>24002</v>
      </c>
      <c r="F89">
        <v>2</v>
      </c>
    </row>
    <row r="90" spans="1:6">
      <c r="A90" t="s">
        <v>387</v>
      </c>
      <c r="C90">
        <v>853</v>
      </c>
      <c r="D90">
        <v>0</v>
      </c>
      <c r="E90">
        <v>105045</v>
      </c>
      <c r="F90">
        <v>5</v>
      </c>
    </row>
    <row r="91" spans="2:6">
      <c r="B91" t="s">
        <v>461</v>
      </c>
      <c r="C91">
        <v>853</v>
      </c>
      <c r="D91">
        <v>0</v>
      </c>
      <c r="E91">
        <v>105045</v>
      </c>
      <c r="F91">
        <v>5</v>
      </c>
    </row>
    <row r="92" spans="1:6">
      <c r="A92" t="s">
        <v>319</v>
      </c>
      <c r="C92">
        <v>1349.36</v>
      </c>
      <c r="D92">
        <v>1349.36</v>
      </c>
      <c r="E92">
        <v>24002</v>
      </c>
      <c r="F92">
        <v>2</v>
      </c>
    </row>
    <row r="93" spans="2:6">
      <c r="B93" t="s">
        <v>462</v>
      </c>
      <c r="C93">
        <v>1349.36</v>
      </c>
      <c r="D93">
        <v>1349.36</v>
      </c>
      <c r="E93">
        <v>24002</v>
      </c>
      <c r="F93">
        <v>2</v>
      </c>
    </row>
    <row r="94" spans="1:6">
      <c r="A94" t="s">
        <v>356</v>
      </c>
      <c r="C94">
        <v>46025</v>
      </c>
      <c r="D94">
        <v>46025</v>
      </c>
      <c r="E94">
        <v>38067</v>
      </c>
      <c r="F94">
        <v>3</v>
      </c>
    </row>
    <row r="95" spans="2:6">
      <c r="B95" t="s">
        <v>461</v>
      </c>
      <c r="C95">
        <v>6875</v>
      </c>
      <c r="D95">
        <v>6875</v>
      </c>
      <c r="E95">
        <v>26066</v>
      </c>
      <c r="F95">
        <v>2</v>
      </c>
    </row>
    <row r="96" spans="2:6">
      <c r="B96" t="s">
        <v>463</v>
      </c>
      <c r="C96">
        <v>39150</v>
      </c>
      <c r="D96">
        <v>39150</v>
      </c>
      <c r="E96">
        <v>12001</v>
      </c>
      <c r="F96">
        <v>1</v>
      </c>
    </row>
    <row r="97" spans="1:6">
      <c r="A97" t="s">
        <v>352</v>
      </c>
      <c r="C97">
        <v>9981.33</v>
      </c>
      <c r="D97">
        <v>9981.33</v>
      </c>
      <c r="E97">
        <v>12001</v>
      </c>
      <c r="F97">
        <v>1</v>
      </c>
    </row>
    <row r="98" spans="2:6">
      <c r="B98" t="s">
        <v>463</v>
      </c>
      <c r="C98">
        <v>9981.33</v>
      </c>
      <c r="D98">
        <v>9981.33</v>
      </c>
      <c r="E98">
        <v>12001</v>
      </c>
      <c r="F98">
        <v>1</v>
      </c>
    </row>
    <row r="99" spans="1:6">
      <c r="A99" t="s">
        <v>406</v>
      </c>
      <c r="C99">
        <v>1120</v>
      </c>
      <c r="D99">
        <v>1120</v>
      </c>
      <c r="E99">
        <v>13033</v>
      </c>
      <c r="F99">
        <v>1</v>
      </c>
    </row>
    <row r="100" spans="2:6">
      <c r="B100" t="s">
        <v>461</v>
      </c>
      <c r="C100">
        <v>1120</v>
      </c>
      <c r="D100">
        <v>1120</v>
      </c>
      <c r="E100">
        <v>13033</v>
      </c>
      <c r="F100">
        <v>1</v>
      </c>
    </row>
    <row r="101" spans="1:6">
      <c r="A101" t="s">
        <v>414</v>
      </c>
      <c r="C101">
        <v>175</v>
      </c>
      <c r="D101">
        <v>175</v>
      </c>
      <c r="E101">
        <v>13033</v>
      </c>
      <c r="F101">
        <v>1</v>
      </c>
    </row>
    <row r="102" spans="2:6">
      <c r="B102" t="s">
        <v>461</v>
      </c>
      <c r="C102">
        <v>175</v>
      </c>
      <c r="D102">
        <v>175</v>
      </c>
      <c r="E102">
        <v>13033</v>
      </c>
      <c r="F102">
        <v>1</v>
      </c>
    </row>
    <row r="103" spans="1:6">
      <c r="A103" t="s">
        <v>402</v>
      </c>
      <c r="C103">
        <v>940</v>
      </c>
      <c r="D103">
        <v>0</v>
      </c>
      <c r="E103">
        <v>105045</v>
      </c>
      <c r="F103">
        <v>5</v>
      </c>
    </row>
    <row r="104" spans="2:6">
      <c r="B104" t="s">
        <v>461</v>
      </c>
      <c r="C104">
        <v>940</v>
      </c>
      <c r="D104">
        <v>0</v>
      </c>
      <c r="E104">
        <v>105045</v>
      </c>
      <c r="F104">
        <v>5</v>
      </c>
    </row>
    <row r="105" spans="1:6">
      <c r="A105" t="s">
        <v>300</v>
      </c>
      <c r="C105">
        <v>1614.65</v>
      </c>
      <c r="D105">
        <v>1473.6</v>
      </c>
      <c r="E105">
        <v>96008</v>
      </c>
      <c r="F105">
        <v>8</v>
      </c>
    </row>
    <row r="106" spans="2:6">
      <c r="B106" t="s">
        <v>462</v>
      </c>
      <c r="C106">
        <v>1614.65</v>
      </c>
      <c r="D106">
        <v>1473.6</v>
      </c>
      <c r="E106">
        <v>96008</v>
      </c>
      <c r="F106">
        <v>8</v>
      </c>
    </row>
    <row r="107" spans="1:6">
      <c r="A107" t="s">
        <v>348</v>
      </c>
      <c r="C107">
        <v>1175</v>
      </c>
      <c r="D107">
        <v>0</v>
      </c>
      <c r="E107">
        <v>24002</v>
      </c>
      <c r="F107">
        <v>2</v>
      </c>
    </row>
    <row r="108" spans="2:6">
      <c r="B108" t="s">
        <v>464</v>
      </c>
      <c r="C108">
        <v>1175</v>
      </c>
      <c r="D108">
        <v>0</v>
      </c>
      <c r="E108">
        <v>24002</v>
      </c>
      <c r="F108">
        <v>2</v>
      </c>
    </row>
    <row r="109" spans="1:6">
      <c r="A109" t="s">
        <v>456</v>
      </c>
      <c r="C109">
        <v>153645.92</v>
      </c>
      <c r="D109">
        <v>153645.92</v>
      </c>
      <c r="E109">
        <v>21022</v>
      </c>
      <c r="F109">
        <v>1</v>
      </c>
    </row>
    <row r="110" spans="2:6">
      <c r="B110" t="s">
        <v>461</v>
      </c>
      <c r="C110">
        <v>153645.92</v>
      </c>
      <c r="D110">
        <v>153645.92</v>
      </c>
      <c r="E110">
        <v>21022</v>
      </c>
      <c r="F110">
        <v>1</v>
      </c>
    </row>
    <row r="111" spans="1:6">
      <c r="A111" t="s">
        <v>443</v>
      </c>
      <c r="C111">
        <v>5770</v>
      </c>
      <c r="D111">
        <v>4315</v>
      </c>
      <c r="E111">
        <v>78198</v>
      </c>
      <c r="F111">
        <v>6</v>
      </c>
    </row>
    <row r="112" spans="2:6">
      <c r="B112" t="s">
        <v>461</v>
      </c>
      <c r="C112">
        <v>5770</v>
      </c>
      <c r="D112">
        <v>4315</v>
      </c>
      <c r="E112">
        <v>78198</v>
      </c>
      <c r="F112">
        <v>6</v>
      </c>
    </row>
    <row r="113" spans="1:6">
      <c r="A113" t="s">
        <v>429</v>
      </c>
      <c r="C113">
        <v>264.95</v>
      </c>
      <c r="D113">
        <v>0</v>
      </c>
      <c r="E113">
        <v>12062</v>
      </c>
      <c r="F113">
        <v>1</v>
      </c>
    </row>
    <row r="114" spans="2:6">
      <c r="B114" t="s">
        <v>461</v>
      </c>
      <c r="C114">
        <v>264.95</v>
      </c>
      <c r="D114">
        <v>0</v>
      </c>
      <c r="E114">
        <v>12062</v>
      </c>
      <c r="F114">
        <v>1</v>
      </c>
    </row>
    <row r="115" spans="1:6">
      <c r="A115" t="s">
        <v>304</v>
      </c>
      <c r="C115">
        <v>1195.99</v>
      </c>
      <c r="D115">
        <v>26.35</v>
      </c>
      <c r="E115">
        <v>48004</v>
      </c>
      <c r="F115">
        <v>4</v>
      </c>
    </row>
    <row r="116" spans="2:6">
      <c r="B116" t="s">
        <v>462</v>
      </c>
      <c r="C116">
        <v>1048.69</v>
      </c>
      <c r="D116">
        <v>26.35</v>
      </c>
      <c r="E116">
        <v>24002</v>
      </c>
      <c r="F116">
        <v>2</v>
      </c>
    </row>
    <row r="117" spans="2:6">
      <c r="B117" t="s">
        <v>464</v>
      </c>
      <c r="C117">
        <v>147.3</v>
      </c>
      <c r="D117">
        <v>0</v>
      </c>
      <c r="E117">
        <v>24002</v>
      </c>
      <c r="F117">
        <v>2</v>
      </c>
    </row>
    <row r="118" spans="1:6">
      <c r="A118" t="s">
        <v>326</v>
      </c>
      <c r="C118">
        <v>200.11</v>
      </c>
      <c r="D118">
        <v>200.11</v>
      </c>
      <c r="E118">
        <v>288082</v>
      </c>
      <c r="F118">
        <v>18</v>
      </c>
    </row>
    <row r="119" spans="2:6">
      <c r="B119" t="s">
        <v>461</v>
      </c>
      <c r="C119">
        <v>84.87</v>
      </c>
      <c r="D119">
        <v>84.87</v>
      </c>
      <c r="E119">
        <v>120010</v>
      </c>
      <c r="F119">
        <v>10</v>
      </c>
    </row>
    <row r="120" spans="2:6">
      <c r="B120" t="s">
        <v>463</v>
      </c>
      <c r="C120">
        <v>79.24</v>
      </c>
      <c r="D120">
        <v>79.24</v>
      </c>
      <c r="E120">
        <v>126054</v>
      </c>
      <c r="F120">
        <v>6</v>
      </c>
    </row>
    <row r="121" spans="2:6">
      <c r="B121" t="s">
        <v>464</v>
      </c>
      <c r="C121">
        <v>36</v>
      </c>
      <c r="D121">
        <v>36</v>
      </c>
      <c r="E121">
        <v>42018</v>
      </c>
      <c r="F121">
        <v>2</v>
      </c>
    </row>
    <row r="122" spans="1:6">
      <c r="A122" t="s">
        <v>350</v>
      </c>
      <c r="C122">
        <v>1020.18</v>
      </c>
      <c r="D122">
        <v>1020.18</v>
      </c>
      <c r="E122">
        <v>409649</v>
      </c>
      <c r="F122">
        <v>31</v>
      </c>
    </row>
    <row r="123" spans="2:6">
      <c r="B123" t="s">
        <v>461</v>
      </c>
      <c r="C123">
        <v>984.18</v>
      </c>
      <c r="D123">
        <v>984.18</v>
      </c>
      <c r="E123">
        <v>397648</v>
      </c>
      <c r="F123">
        <v>30</v>
      </c>
    </row>
    <row r="124" spans="2:6">
      <c r="B124" t="s">
        <v>464</v>
      </c>
      <c r="C124">
        <v>36</v>
      </c>
      <c r="D124">
        <v>36</v>
      </c>
      <c r="E124">
        <v>12001</v>
      </c>
      <c r="F124">
        <v>1</v>
      </c>
    </row>
    <row r="125" spans="1:6">
      <c r="A125" t="s">
        <v>384</v>
      </c>
      <c r="C125">
        <v>20265</v>
      </c>
      <c r="D125">
        <v>10132.5</v>
      </c>
      <c r="E125">
        <v>26066</v>
      </c>
      <c r="F125">
        <v>2</v>
      </c>
    </row>
    <row r="126" spans="2:6">
      <c r="B126" t="s">
        <v>461</v>
      </c>
      <c r="C126">
        <v>20265</v>
      </c>
      <c r="D126">
        <v>10132.5</v>
      </c>
      <c r="E126">
        <v>26066</v>
      </c>
      <c r="F126">
        <v>2</v>
      </c>
    </row>
    <row r="127" spans="1:6">
      <c r="A127" t="s">
        <v>311</v>
      </c>
      <c r="C127">
        <v>4140.4</v>
      </c>
      <c r="D127">
        <v>4140.4</v>
      </c>
      <c r="E127">
        <v>36003</v>
      </c>
      <c r="F127">
        <v>3</v>
      </c>
    </row>
    <row r="128" spans="2:6">
      <c r="B128" t="s">
        <v>462</v>
      </c>
      <c r="C128">
        <v>1166.4</v>
      </c>
      <c r="D128">
        <v>1166.4</v>
      </c>
      <c r="E128">
        <v>12001</v>
      </c>
      <c r="F128">
        <v>1</v>
      </c>
    </row>
    <row r="129" spans="2:6">
      <c r="B129" t="s">
        <v>463</v>
      </c>
      <c r="C129">
        <v>2974</v>
      </c>
      <c r="D129">
        <v>2974</v>
      </c>
      <c r="E129">
        <v>24002</v>
      </c>
      <c r="F129">
        <v>2</v>
      </c>
    </row>
    <row r="130" spans="1:6">
      <c r="A130" t="s">
        <v>451</v>
      </c>
      <c r="C130">
        <v>2804.4</v>
      </c>
      <c r="D130">
        <v>2804.4</v>
      </c>
      <c r="E130">
        <v>12062</v>
      </c>
      <c r="F130">
        <v>1</v>
      </c>
    </row>
    <row r="131" spans="2:6">
      <c r="B131" t="s">
        <v>462</v>
      </c>
      <c r="C131">
        <v>2804.4</v>
      </c>
      <c r="D131">
        <v>2804.4</v>
      </c>
      <c r="E131">
        <v>12062</v>
      </c>
      <c r="F131">
        <v>1</v>
      </c>
    </row>
    <row r="132" spans="1:6">
      <c r="A132" t="s">
        <v>333</v>
      </c>
      <c r="C132">
        <v>14300</v>
      </c>
      <c r="D132">
        <v>7150</v>
      </c>
      <c r="E132">
        <v>52132</v>
      </c>
      <c r="F132">
        <v>4</v>
      </c>
    </row>
    <row r="133" spans="2:6">
      <c r="B133" t="s">
        <v>464</v>
      </c>
      <c r="C133">
        <v>14300</v>
      </c>
      <c r="D133">
        <v>7150</v>
      </c>
      <c r="E133">
        <v>52132</v>
      </c>
      <c r="F133">
        <v>4</v>
      </c>
    </row>
    <row r="134" spans="1:6">
      <c r="A134" t="s">
        <v>307</v>
      </c>
      <c r="C134">
        <v>247.9</v>
      </c>
      <c r="D134">
        <v>0</v>
      </c>
      <c r="E134">
        <v>24002</v>
      </c>
      <c r="F134">
        <v>2</v>
      </c>
    </row>
    <row r="135" spans="2:6">
      <c r="B135" t="s">
        <v>462</v>
      </c>
      <c r="C135">
        <v>247.9</v>
      </c>
      <c r="D135">
        <v>0</v>
      </c>
      <c r="E135">
        <v>24002</v>
      </c>
      <c r="F135">
        <v>2</v>
      </c>
    </row>
    <row r="136" spans="1:6">
      <c r="A136" t="s">
        <v>354</v>
      </c>
      <c r="C136">
        <v>1733.49</v>
      </c>
      <c r="D136">
        <v>1733.49</v>
      </c>
      <c r="E136">
        <v>36003</v>
      </c>
      <c r="F136">
        <v>3</v>
      </c>
    </row>
    <row r="137" spans="2:6">
      <c r="B137" t="s">
        <v>463</v>
      </c>
      <c r="C137">
        <v>1733.49</v>
      </c>
      <c r="D137">
        <v>1733.49</v>
      </c>
      <c r="E137">
        <v>36003</v>
      </c>
      <c r="F137">
        <v>3</v>
      </c>
    </row>
    <row r="138" spans="1:6">
      <c r="A138" t="s">
        <v>323</v>
      </c>
      <c r="C138">
        <v>7145.29</v>
      </c>
      <c r="D138">
        <v>0</v>
      </c>
      <c r="E138">
        <v>45011</v>
      </c>
      <c r="F138">
        <v>3</v>
      </c>
    </row>
    <row r="139" spans="2:6">
      <c r="B139" t="s">
        <v>461</v>
      </c>
      <c r="C139">
        <v>1124.61</v>
      </c>
      <c r="D139">
        <v>0</v>
      </c>
      <c r="E139">
        <v>21009</v>
      </c>
      <c r="F139">
        <v>1</v>
      </c>
    </row>
    <row r="140" spans="2:6">
      <c r="B140" t="s">
        <v>464</v>
      </c>
      <c r="C140">
        <v>6020.68</v>
      </c>
      <c r="D140">
        <v>0</v>
      </c>
      <c r="E140">
        <v>24002</v>
      </c>
      <c r="F140">
        <v>2</v>
      </c>
    </row>
    <row r="141" spans="1:6">
      <c r="A141" t="s">
        <v>447</v>
      </c>
      <c r="C141">
        <v>5000</v>
      </c>
      <c r="D141">
        <v>0</v>
      </c>
      <c r="E141">
        <v>13033</v>
      </c>
      <c r="F141">
        <v>1</v>
      </c>
    </row>
    <row r="142" spans="2:6">
      <c r="B142" t="s">
        <v>461</v>
      </c>
      <c r="C142">
        <v>5000</v>
      </c>
      <c r="D142">
        <v>0</v>
      </c>
      <c r="E142">
        <v>13033</v>
      </c>
      <c r="F142">
        <v>1</v>
      </c>
    </row>
    <row r="143" spans="1:6">
      <c r="A143" t="s">
        <v>281</v>
      </c>
      <c r="C143">
        <v>4403603.19</v>
      </c>
      <c r="D143">
        <v>3517368.38</v>
      </c>
      <c r="E143">
        <v>3477569</v>
      </c>
      <c r="F143">
        <v>248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11</vt:i4>
      </vt:variant>
    </vt:vector>
  </HeadingPairs>
  <TitlesOfParts>
    <vt:vector size="11" baseType="lpstr">
      <vt:lpstr>Ques-1</vt:lpstr>
      <vt:lpstr>Ques-2</vt:lpstr>
      <vt:lpstr>Ques-3</vt:lpstr>
      <vt:lpstr>Ques-4</vt:lpstr>
      <vt:lpstr>Ques-5</vt:lpstr>
      <vt:lpstr>Ques-6</vt:lpstr>
      <vt:lpstr>ques-6,pivot chart</vt:lpstr>
      <vt:lpstr>Ques-7</vt:lpstr>
      <vt:lpstr>ques-7,pivot</vt:lpstr>
      <vt:lpstr>Ques-8</vt:lpstr>
      <vt:lpstr>Business Questions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Perkins</dc:creator>
  <cp:lastModifiedBy>KIIT</cp:lastModifiedBy>
  <dcterms:created xsi:type="dcterms:W3CDTF">2009-04-07T11:47:00Z</dcterms:created>
  <dcterms:modified xsi:type="dcterms:W3CDTF">2023-02-01T10:38:54Z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49933DCAE9AD45DC9BE522F293A46DB6</vt:lpwstr>
  </property>
  <property fmtid="{D5CDD505-2E9C-101B-9397-08002B2CF9AE}" pid="3" name="KSOProductBuildVer">
    <vt:lpwstr>1033-11.2.0.11440</vt:lpwstr>
  </property>
</Properties>
</file>