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ools/"/>
    </mc:Choice>
  </mc:AlternateContent>
  <xr:revisionPtr revIDLastSave="0" documentId="13_ncr:1_{AB72FD02-23E3-D943-B725-7D5E64472015}" xr6:coauthVersionLast="47" xr6:coauthVersionMax="47" xr10:uidLastSave="{00000000-0000-0000-0000-000000000000}"/>
  <bookViews>
    <workbookView xWindow="0" yWindow="0" windowWidth="28800" windowHeight="18000" xr2:uid="{983465A2-C509-4558-A38A-A87B1E129573}"/>
  </bookViews>
  <sheets>
    <sheet name="Compu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18" i="1"/>
  <c r="Z18" i="1"/>
  <c r="Q18" i="1"/>
  <c r="R30" i="1"/>
  <c r="R29" i="1"/>
  <c r="R28" i="1"/>
  <c r="R27" i="1"/>
  <c r="R26" i="1"/>
  <c r="R25" i="1"/>
  <c r="R24" i="1"/>
  <c r="R23" i="1"/>
  <c r="R22" i="1"/>
  <c r="R21" i="1"/>
  <c r="R20" i="1"/>
  <c r="R1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Y115" i="1" s="1"/>
  <c r="R116" i="1"/>
  <c r="Y116" i="1" s="1"/>
  <c r="R117" i="1"/>
  <c r="Y117" i="1" s="1"/>
  <c r="R118" i="1"/>
  <c r="Y118" i="1" s="1"/>
  <c r="R119" i="1"/>
  <c r="Y119" i="1" s="1"/>
  <c r="R120" i="1"/>
  <c r="Y120" i="1" s="1"/>
  <c r="R121" i="1"/>
  <c r="Y121" i="1" s="1"/>
  <c r="R122" i="1"/>
  <c r="Y122" i="1" s="1"/>
  <c r="R123" i="1"/>
  <c r="Y123" i="1" s="1"/>
  <c r="R124" i="1"/>
  <c r="Y124" i="1" s="1"/>
  <c r="R125" i="1"/>
  <c r="Y125" i="1" s="1"/>
  <c r="R126" i="1"/>
  <c r="Y126" i="1" s="1"/>
  <c r="R127" i="1"/>
  <c r="Y127" i="1" s="1"/>
  <c r="R128" i="1"/>
  <c r="Y128" i="1" s="1"/>
  <c r="R129" i="1"/>
  <c r="Y129" i="1" s="1"/>
  <c r="R130" i="1"/>
  <c r="Y130" i="1" s="1"/>
  <c r="R131" i="1"/>
  <c r="Y131" i="1" s="1"/>
  <c r="R132" i="1"/>
  <c r="Y132" i="1" s="1"/>
  <c r="R133" i="1"/>
  <c r="Y133" i="1" s="1"/>
  <c r="R134" i="1"/>
  <c r="Y134" i="1" s="1"/>
  <c r="R135" i="1"/>
  <c r="Y135" i="1" s="1"/>
  <c r="R136" i="1"/>
  <c r="Y136" i="1" s="1"/>
  <c r="R137" i="1"/>
  <c r="Y137" i="1" s="1"/>
  <c r="R138" i="1"/>
  <c r="Y138" i="1" s="1"/>
  <c r="R139" i="1"/>
  <c r="Y139" i="1" s="1"/>
  <c r="R140" i="1"/>
  <c r="Y140" i="1" s="1"/>
  <c r="R141" i="1"/>
  <c r="Y141" i="1" s="1"/>
  <c r="R142" i="1"/>
  <c r="Y142" i="1" s="1"/>
  <c r="R143" i="1"/>
  <c r="Y143" i="1" s="1"/>
  <c r="R144" i="1"/>
  <c r="Y144" i="1" s="1"/>
  <c r="R145" i="1"/>
  <c r="Y145" i="1" s="1"/>
  <c r="R146" i="1"/>
  <c r="Y146" i="1" s="1"/>
  <c r="R147" i="1"/>
  <c r="Y147" i="1" s="1"/>
  <c r="R148" i="1"/>
  <c r="Y148" i="1" s="1"/>
  <c r="R149" i="1"/>
  <c r="Y149" i="1" s="1"/>
  <c r="R150" i="1"/>
  <c r="Y150" i="1" s="1"/>
  <c r="R151" i="1"/>
  <c r="Y151" i="1" s="1"/>
  <c r="R152" i="1"/>
  <c r="Y152" i="1" s="1"/>
  <c r="R153" i="1"/>
  <c r="Y153" i="1" s="1"/>
  <c r="R154" i="1"/>
  <c r="Y154" i="1" s="1"/>
  <c r="R155" i="1"/>
  <c r="Y155" i="1" s="1"/>
  <c r="R156" i="1"/>
  <c r="Y156" i="1" s="1"/>
  <c r="R157" i="1"/>
  <c r="Y157" i="1" s="1"/>
  <c r="R158" i="1"/>
  <c r="Y158" i="1" s="1"/>
  <c r="R159" i="1"/>
  <c r="Y159" i="1" s="1"/>
  <c r="R160" i="1"/>
  <c r="Y160" i="1" s="1"/>
  <c r="R161" i="1"/>
  <c r="Y161" i="1" s="1"/>
  <c r="R162" i="1"/>
  <c r="Y162" i="1" s="1"/>
  <c r="R163" i="1"/>
  <c r="Y163" i="1" s="1"/>
  <c r="R164" i="1"/>
  <c r="Y164" i="1" s="1"/>
  <c r="R165" i="1"/>
  <c r="Y165" i="1" s="1"/>
  <c r="R166" i="1"/>
  <c r="Y166" i="1" s="1"/>
  <c r="R167" i="1"/>
  <c r="Y167" i="1" s="1"/>
  <c r="R168" i="1"/>
  <c r="Y168" i="1" s="1"/>
  <c r="R169" i="1"/>
  <c r="Y169" i="1" s="1"/>
  <c r="R170" i="1"/>
  <c r="Y170" i="1" s="1"/>
  <c r="R171" i="1"/>
  <c r="Y171" i="1" s="1"/>
  <c r="R172" i="1"/>
  <c r="Y172" i="1" s="1"/>
  <c r="R173" i="1"/>
  <c r="Y173" i="1" s="1"/>
  <c r="R174" i="1"/>
  <c r="Y174" i="1" s="1"/>
  <c r="R175" i="1"/>
  <c r="Y175" i="1" s="1"/>
  <c r="R176" i="1"/>
  <c r="Y176" i="1" s="1"/>
  <c r="R177" i="1"/>
  <c r="Y177" i="1" s="1"/>
  <c r="R178" i="1"/>
  <c r="Y178" i="1" s="1"/>
  <c r="R179" i="1"/>
  <c r="Y179" i="1" s="1"/>
  <c r="R180" i="1"/>
  <c r="Y180" i="1" s="1"/>
  <c r="R181" i="1"/>
  <c r="Y181" i="1" s="1"/>
  <c r="R182" i="1"/>
  <c r="Y182" i="1" s="1"/>
  <c r="R183" i="1"/>
  <c r="Y183" i="1" s="1"/>
  <c r="R184" i="1"/>
  <c r="Y184" i="1" s="1"/>
  <c r="R185" i="1"/>
  <c r="Y185" i="1" s="1"/>
  <c r="R186" i="1"/>
  <c r="Y186" i="1" s="1"/>
  <c r="R187" i="1"/>
  <c r="Y187" i="1" s="1"/>
  <c r="R188" i="1"/>
  <c r="Y188" i="1" s="1"/>
  <c r="R189" i="1"/>
  <c r="Y189" i="1" s="1"/>
  <c r="R190" i="1"/>
  <c r="Y190" i="1" s="1"/>
  <c r="R191" i="1"/>
  <c r="Y191" i="1" s="1"/>
  <c r="R192" i="1"/>
  <c r="Y192" i="1" s="1"/>
  <c r="R193" i="1"/>
  <c r="Y193" i="1" s="1"/>
  <c r="R194" i="1"/>
  <c r="Y194" i="1" s="1"/>
  <c r="R195" i="1"/>
  <c r="Y195" i="1" s="1"/>
  <c r="R196" i="1"/>
  <c r="Y196" i="1" s="1"/>
  <c r="R197" i="1"/>
  <c r="Y197" i="1" s="1"/>
  <c r="R198" i="1"/>
  <c r="Y198" i="1" s="1"/>
  <c r="R199" i="1"/>
  <c r="Y199" i="1" s="1"/>
  <c r="R200" i="1"/>
  <c r="Y200" i="1" s="1"/>
  <c r="R201" i="1"/>
  <c r="Y201" i="1" s="1"/>
  <c r="R202" i="1"/>
  <c r="Y202" i="1" s="1"/>
  <c r="R203" i="1"/>
  <c r="Y203" i="1" s="1"/>
  <c r="R204" i="1"/>
  <c r="Y204" i="1" s="1"/>
  <c r="R205" i="1"/>
  <c r="Y205" i="1" s="1"/>
  <c r="R206" i="1"/>
  <c r="Y206" i="1" s="1"/>
  <c r="R207" i="1"/>
  <c r="Y207" i="1" s="1"/>
  <c r="R208" i="1"/>
  <c r="Y208" i="1" s="1"/>
  <c r="R209" i="1"/>
  <c r="Y209" i="1" s="1"/>
  <c r="R210" i="1"/>
  <c r="Y210" i="1" s="1"/>
  <c r="R211" i="1"/>
  <c r="Y211" i="1" s="1"/>
  <c r="R212" i="1"/>
  <c r="Y212" i="1" s="1"/>
  <c r="R213" i="1"/>
  <c r="Y213" i="1" s="1"/>
  <c r="R214" i="1"/>
  <c r="Y214" i="1" s="1"/>
  <c r="R215" i="1"/>
  <c r="Y215" i="1" s="1"/>
  <c r="R216" i="1"/>
  <c r="Y216" i="1" s="1"/>
  <c r="R217" i="1"/>
  <c r="Y217" i="1" s="1"/>
  <c r="R218" i="1"/>
  <c r="Y218" i="1" s="1"/>
  <c r="R219" i="1"/>
  <c r="Y219" i="1" s="1"/>
  <c r="R220" i="1"/>
  <c r="Y220" i="1" s="1"/>
  <c r="R221" i="1"/>
  <c r="Y221" i="1" s="1"/>
  <c r="R222" i="1"/>
  <c r="Y222" i="1" s="1"/>
  <c r="R223" i="1"/>
  <c r="Y223" i="1" s="1"/>
  <c r="R224" i="1"/>
  <c r="Y224" i="1" s="1"/>
  <c r="R225" i="1"/>
  <c r="Y225" i="1" s="1"/>
  <c r="R226" i="1"/>
  <c r="Y226" i="1" s="1"/>
  <c r="R227" i="1"/>
  <c r="Y227" i="1" s="1"/>
  <c r="R228" i="1"/>
  <c r="Y228" i="1" s="1"/>
  <c r="R229" i="1"/>
  <c r="Y229" i="1" s="1"/>
  <c r="R230" i="1"/>
  <c r="Y230" i="1" s="1"/>
  <c r="R231" i="1"/>
  <c r="Y231" i="1" s="1"/>
  <c r="R232" i="1"/>
  <c r="Y232" i="1" s="1"/>
  <c r="R233" i="1"/>
  <c r="Y233" i="1" s="1"/>
  <c r="R234" i="1"/>
  <c r="Y234" i="1" s="1"/>
  <c r="R235" i="1"/>
  <c r="Y235" i="1" s="1"/>
  <c r="R236" i="1"/>
  <c r="Y236" i="1" s="1"/>
  <c r="R237" i="1"/>
  <c r="Y237" i="1" s="1"/>
  <c r="R238" i="1"/>
  <c r="Y238" i="1" s="1"/>
  <c r="R239" i="1"/>
  <c r="Y239" i="1" s="1"/>
  <c r="R240" i="1"/>
  <c r="Y240" i="1" s="1"/>
  <c r="R241" i="1"/>
  <c r="Y241" i="1" s="1"/>
  <c r="R242" i="1"/>
  <c r="Y242" i="1" s="1"/>
  <c r="R243" i="1"/>
  <c r="Y243" i="1" s="1"/>
  <c r="R244" i="1"/>
  <c r="Y244" i="1" s="1"/>
  <c r="R245" i="1"/>
  <c r="Y245" i="1" s="1"/>
  <c r="R246" i="1"/>
  <c r="Y246" i="1" s="1"/>
  <c r="R247" i="1"/>
  <c r="Y247" i="1" s="1"/>
  <c r="R248" i="1"/>
  <c r="Y248" i="1" s="1"/>
  <c r="R249" i="1"/>
  <c r="Y249" i="1" s="1"/>
  <c r="R250" i="1"/>
  <c r="Y250" i="1" s="1"/>
  <c r="R251" i="1"/>
  <c r="Y251" i="1" s="1"/>
  <c r="R252" i="1"/>
  <c r="Y252" i="1" s="1"/>
  <c r="R253" i="1"/>
  <c r="Y253" i="1" s="1"/>
  <c r="R254" i="1"/>
  <c r="Y254" i="1" s="1"/>
  <c r="R255" i="1"/>
  <c r="Y255" i="1" s="1"/>
  <c r="R256" i="1"/>
  <c r="Y256" i="1" s="1"/>
  <c r="R257" i="1"/>
  <c r="Y257" i="1" s="1"/>
  <c r="R258" i="1"/>
  <c r="Y258" i="1" s="1"/>
  <c r="R259" i="1"/>
  <c r="Y259" i="1" s="1"/>
  <c r="R260" i="1"/>
  <c r="Y260" i="1" s="1"/>
  <c r="R261" i="1"/>
  <c r="Y261" i="1" s="1"/>
  <c r="R262" i="1"/>
  <c r="Y262" i="1" s="1"/>
  <c r="R263" i="1"/>
  <c r="Y263" i="1" s="1"/>
  <c r="R264" i="1"/>
  <c r="Y264" i="1" s="1"/>
  <c r="R265" i="1"/>
  <c r="Y265" i="1" s="1"/>
  <c r="R266" i="1"/>
  <c r="Y266" i="1" s="1"/>
  <c r="R267" i="1"/>
  <c r="Y267" i="1" s="1"/>
  <c r="R268" i="1"/>
  <c r="Y268" i="1" s="1"/>
  <c r="R269" i="1"/>
  <c r="Y269" i="1" s="1"/>
  <c r="R270" i="1"/>
  <c r="Y270" i="1" s="1"/>
  <c r="R271" i="1"/>
  <c r="Y271" i="1" s="1"/>
  <c r="R272" i="1"/>
  <c r="Y272" i="1" s="1"/>
  <c r="R273" i="1"/>
  <c r="Y273" i="1" s="1"/>
  <c r="R274" i="1"/>
  <c r="Y274" i="1" s="1"/>
  <c r="R275" i="1"/>
  <c r="Y275" i="1" s="1"/>
  <c r="R276" i="1"/>
  <c r="Y276" i="1" s="1"/>
  <c r="R277" i="1"/>
  <c r="Y277" i="1" s="1"/>
  <c r="R278" i="1"/>
  <c r="Y278" i="1" s="1"/>
  <c r="R279" i="1"/>
  <c r="Y279" i="1" s="1"/>
  <c r="R280" i="1"/>
  <c r="Y280" i="1" s="1"/>
  <c r="R281" i="1"/>
  <c r="Y281" i="1" s="1"/>
  <c r="R282" i="1"/>
  <c r="Y282" i="1" s="1"/>
  <c r="R283" i="1"/>
  <c r="Y283" i="1" s="1"/>
  <c r="R284" i="1"/>
  <c r="Y284" i="1" s="1"/>
  <c r="R285" i="1"/>
  <c r="Y285" i="1" s="1"/>
  <c r="R286" i="1"/>
  <c r="Y286" i="1" s="1"/>
  <c r="R287" i="1"/>
  <c r="Y287" i="1" s="1"/>
  <c r="R288" i="1"/>
  <c r="Y288" i="1" s="1"/>
  <c r="R289" i="1"/>
  <c r="Y289" i="1" s="1"/>
  <c r="R290" i="1"/>
  <c r="Y290" i="1" s="1"/>
  <c r="R291" i="1"/>
  <c r="Y291" i="1" s="1"/>
  <c r="R292" i="1"/>
  <c r="Y292" i="1" s="1"/>
  <c r="R293" i="1"/>
  <c r="Y293" i="1" s="1"/>
  <c r="R294" i="1"/>
  <c r="Y294" i="1" s="1"/>
  <c r="R295" i="1"/>
  <c r="Y295" i="1" s="1"/>
  <c r="R296" i="1"/>
  <c r="Y296" i="1" s="1"/>
  <c r="R297" i="1"/>
  <c r="Y297" i="1" s="1"/>
  <c r="R298" i="1"/>
  <c r="Y298" i="1" s="1"/>
  <c r="R299" i="1"/>
  <c r="Y299" i="1" s="1"/>
  <c r="R300" i="1"/>
  <c r="Y300" i="1" s="1"/>
  <c r="R301" i="1"/>
  <c r="Y301" i="1" s="1"/>
  <c r="R302" i="1"/>
  <c r="Y302" i="1" s="1"/>
  <c r="R303" i="1"/>
  <c r="Y303" i="1" s="1"/>
  <c r="R304" i="1"/>
  <c r="Y304" i="1" s="1"/>
  <c r="R305" i="1"/>
  <c r="Y305" i="1" s="1"/>
  <c r="R306" i="1"/>
  <c r="Y306" i="1" s="1"/>
  <c r="R307" i="1"/>
  <c r="Y307" i="1" s="1"/>
  <c r="R308" i="1"/>
  <c r="Y308" i="1" s="1"/>
  <c r="R309" i="1"/>
  <c r="Y309" i="1" s="1"/>
  <c r="R310" i="1"/>
  <c r="Y310" i="1" s="1"/>
  <c r="R311" i="1"/>
  <c r="Y311" i="1" s="1"/>
  <c r="R312" i="1"/>
  <c r="Y312" i="1" s="1"/>
  <c r="R313" i="1"/>
  <c r="Y313" i="1" s="1"/>
  <c r="R314" i="1"/>
  <c r="Y314" i="1" s="1"/>
  <c r="R315" i="1"/>
  <c r="Y315" i="1" s="1"/>
  <c r="R316" i="1"/>
  <c r="Y316" i="1" s="1"/>
  <c r="R317" i="1"/>
  <c r="Y317" i="1" s="1"/>
  <c r="R318" i="1"/>
  <c r="Y318" i="1" s="1"/>
  <c r="R319" i="1"/>
  <c r="Y319" i="1" s="1"/>
  <c r="R320" i="1"/>
  <c r="Y320" i="1" s="1"/>
  <c r="R321" i="1"/>
  <c r="Y321" i="1" s="1"/>
  <c r="R322" i="1"/>
  <c r="Y322" i="1" s="1"/>
  <c r="R323" i="1"/>
  <c r="Y323" i="1" s="1"/>
  <c r="R324" i="1"/>
  <c r="Y324" i="1" s="1"/>
  <c r="R325" i="1"/>
  <c r="Y325" i="1" s="1"/>
  <c r="R326" i="1"/>
  <c r="Y326" i="1" s="1"/>
  <c r="R327" i="1"/>
  <c r="Y327" i="1" s="1"/>
  <c r="R328" i="1"/>
  <c r="Y328" i="1" s="1"/>
  <c r="R329" i="1"/>
  <c r="Y329" i="1" s="1"/>
  <c r="R330" i="1"/>
  <c r="Y330" i="1" s="1"/>
  <c r="R331" i="1"/>
  <c r="Y331" i="1" s="1"/>
  <c r="R332" i="1"/>
  <c r="Y332" i="1" s="1"/>
  <c r="R333" i="1"/>
  <c r="Y333" i="1" s="1"/>
  <c r="R334" i="1"/>
  <c r="Y334" i="1" s="1"/>
  <c r="R335" i="1"/>
  <c r="Y335" i="1" s="1"/>
  <c r="R336" i="1"/>
  <c r="Y336" i="1" s="1"/>
  <c r="R337" i="1"/>
  <c r="Y337" i="1" s="1"/>
  <c r="R338" i="1"/>
  <c r="Y338" i="1" s="1"/>
  <c r="R339" i="1"/>
  <c r="Y339" i="1" s="1"/>
  <c r="R340" i="1"/>
  <c r="Y340" i="1" s="1"/>
  <c r="R341" i="1"/>
  <c r="Y341" i="1" s="1"/>
  <c r="R342" i="1"/>
  <c r="Y342" i="1" s="1"/>
  <c r="R343" i="1"/>
  <c r="Y343" i="1" s="1"/>
  <c r="R344" i="1"/>
  <c r="Y344" i="1" s="1"/>
  <c r="R345" i="1"/>
  <c r="Y345" i="1" s="1"/>
  <c r="R346" i="1"/>
  <c r="Y346" i="1" s="1"/>
  <c r="R347" i="1"/>
  <c r="Y347" i="1" s="1"/>
  <c r="R348" i="1"/>
  <c r="Y348" i="1" s="1"/>
  <c r="R349" i="1"/>
  <c r="Y349" i="1" s="1"/>
  <c r="R350" i="1"/>
  <c r="Y350" i="1" s="1"/>
  <c r="R351" i="1"/>
  <c r="Y351" i="1" s="1"/>
  <c r="R352" i="1"/>
  <c r="Y352" i="1" s="1"/>
  <c r="R353" i="1"/>
  <c r="Y353" i="1" s="1"/>
  <c r="R354" i="1"/>
  <c r="Y354" i="1" s="1"/>
  <c r="R355" i="1"/>
  <c r="Y355" i="1" s="1"/>
  <c r="R356" i="1"/>
  <c r="Y356" i="1" s="1"/>
  <c r="R357" i="1"/>
  <c r="Y357" i="1" s="1"/>
  <c r="R358" i="1"/>
  <c r="Y358" i="1" s="1"/>
  <c r="R359" i="1"/>
  <c r="Y359" i="1" s="1"/>
  <c r="R360" i="1"/>
  <c r="Y360" i="1" s="1"/>
  <c r="R361" i="1"/>
  <c r="Y361" i="1" s="1"/>
  <c r="R362" i="1"/>
  <c r="Y362" i="1" s="1"/>
  <c r="R363" i="1"/>
  <c r="Y363" i="1" s="1"/>
  <c r="R364" i="1"/>
  <c r="Y364" i="1" s="1"/>
  <c r="R365" i="1"/>
  <c r="Y365" i="1" s="1"/>
  <c r="R366" i="1"/>
  <c r="Y366" i="1" s="1"/>
  <c r="R367" i="1"/>
  <c r="Y367" i="1" s="1"/>
  <c r="R368" i="1"/>
  <c r="Y368" i="1" s="1"/>
  <c r="R369" i="1"/>
  <c r="Y369" i="1" s="1"/>
  <c r="R370" i="1"/>
  <c r="Y370" i="1" s="1"/>
  <c r="R371" i="1"/>
  <c r="Y371" i="1" s="1"/>
  <c r="R372" i="1"/>
  <c r="Y372" i="1" s="1"/>
  <c r="R373" i="1"/>
  <c r="Y373" i="1" s="1"/>
  <c r="R374" i="1"/>
  <c r="Y374" i="1" s="1"/>
  <c r="R375" i="1"/>
  <c r="Y375" i="1" s="1"/>
  <c r="R376" i="1"/>
  <c r="Y376" i="1" s="1"/>
  <c r="R377" i="1"/>
  <c r="Y377" i="1" s="1"/>
  <c r="R378" i="1"/>
  <c r="Y378" i="1" s="1"/>
  <c r="J18" i="1"/>
  <c r="V357" i="1" l="1"/>
  <c r="V19" i="1"/>
  <c r="V309" i="1"/>
  <c r="V325" i="1"/>
  <c r="V237" i="1"/>
  <c r="V277" i="1"/>
  <c r="V261" i="1"/>
  <c r="V233" i="1"/>
  <c r="Y24" i="1"/>
  <c r="V349" i="1"/>
  <c r="V212" i="1"/>
  <c r="V285" i="1"/>
  <c r="V209" i="1"/>
  <c r="V333" i="1"/>
  <c r="V301" i="1"/>
  <c r="V373" i="1"/>
  <c r="V253" i="1"/>
  <c r="Y19" i="1"/>
  <c r="V376" i="1"/>
  <c r="V372" i="1"/>
  <c r="V364" i="1"/>
  <c r="V375" i="1"/>
  <c r="V352" i="1"/>
  <c r="V360" i="1"/>
  <c r="V356" i="1"/>
  <c r="V368" i="1"/>
  <c r="V22" i="1"/>
  <c r="V30" i="1"/>
  <c r="V25" i="1"/>
  <c r="V20" i="1"/>
  <c r="V28" i="1"/>
  <c r="V23" i="1"/>
  <c r="V26" i="1"/>
  <c r="V21" i="1"/>
  <c r="V29" i="1"/>
  <c r="V24" i="1"/>
  <c r="V27" i="1"/>
  <c r="V190" i="1"/>
  <c r="V198" i="1"/>
  <c r="V193" i="1"/>
  <c r="V188" i="1"/>
  <c r="V196" i="1"/>
  <c r="V191" i="1"/>
  <c r="V194" i="1"/>
  <c r="V189" i="1"/>
  <c r="V197" i="1"/>
  <c r="V192" i="1"/>
  <c r="V187" i="1"/>
  <c r="V195" i="1"/>
  <c r="V378" i="1"/>
  <c r="V370" i="1"/>
  <c r="V362" i="1"/>
  <c r="V354" i="1"/>
  <c r="V346" i="1"/>
  <c r="V338" i="1"/>
  <c r="V330" i="1"/>
  <c r="V322" i="1"/>
  <c r="V314" i="1"/>
  <c r="V306" i="1"/>
  <c r="V298" i="1"/>
  <c r="V290" i="1"/>
  <c r="V282" i="1"/>
  <c r="V274" i="1"/>
  <c r="V266" i="1"/>
  <c r="V258" i="1"/>
  <c r="V250" i="1"/>
  <c r="V229" i="1"/>
  <c r="V182" i="1"/>
  <c r="V177" i="1"/>
  <c r="V185" i="1"/>
  <c r="V180" i="1"/>
  <c r="V175" i="1"/>
  <c r="V183" i="1"/>
  <c r="V178" i="1"/>
  <c r="V186" i="1"/>
  <c r="V181" i="1"/>
  <c r="V176" i="1"/>
  <c r="V184" i="1"/>
  <c r="V179" i="1"/>
  <c r="V235" i="1"/>
  <c r="V232" i="1"/>
  <c r="V166" i="1"/>
  <c r="V174" i="1"/>
  <c r="V169" i="1"/>
  <c r="V164" i="1"/>
  <c r="V172" i="1"/>
  <c r="V167" i="1"/>
  <c r="V170" i="1"/>
  <c r="V165" i="1"/>
  <c r="V173" i="1"/>
  <c r="V168" i="1"/>
  <c r="V163" i="1"/>
  <c r="V171" i="1"/>
  <c r="V367" i="1"/>
  <c r="V359" i="1"/>
  <c r="V351" i="1"/>
  <c r="V343" i="1"/>
  <c r="V335" i="1"/>
  <c r="V327" i="1"/>
  <c r="V319" i="1"/>
  <c r="V311" i="1"/>
  <c r="V303" i="1"/>
  <c r="V295" i="1"/>
  <c r="V287" i="1"/>
  <c r="V279" i="1"/>
  <c r="V271" i="1"/>
  <c r="V263" i="1"/>
  <c r="V255" i="1"/>
  <c r="V247" i="1"/>
  <c r="V244" i="1"/>
  <c r="V241" i="1"/>
  <c r="V218" i="1"/>
  <c r="V158" i="1"/>
  <c r="V153" i="1"/>
  <c r="V161" i="1"/>
  <c r="V156" i="1"/>
  <c r="V151" i="1"/>
  <c r="V159" i="1"/>
  <c r="V154" i="1"/>
  <c r="V162" i="1"/>
  <c r="V157" i="1"/>
  <c r="V152" i="1"/>
  <c r="V160" i="1"/>
  <c r="V155" i="1"/>
  <c r="V225" i="1"/>
  <c r="V332" i="1"/>
  <c r="V324" i="1"/>
  <c r="V316" i="1"/>
  <c r="V308" i="1"/>
  <c r="V300" i="1"/>
  <c r="V292" i="1"/>
  <c r="V284" i="1"/>
  <c r="V276" i="1"/>
  <c r="V268" i="1"/>
  <c r="V260" i="1"/>
  <c r="V252" i="1"/>
  <c r="V348" i="1"/>
  <c r="V228" i="1"/>
  <c r="V361" i="1"/>
  <c r="V353" i="1"/>
  <c r="V345" i="1"/>
  <c r="V337" i="1"/>
  <c r="V329" i="1"/>
  <c r="V321" i="1"/>
  <c r="V313" i="1"/>
  <c r="V305" i="1"/>
  <c r="V297" i="1"/>
  <c r="V289" i="1"/>
  <c r="V281" i="1"/>
  <c r="V273" i="1"/>
  <c r="V265" i="1"/>
  <c r="V257" i="1"/>
  <c r="V249" i="1"/>
  <c r="V217" i="1"/>
  <c r="V134" i="1"/>
  <c r="V129" i="1"/>
  <c r="V137" i="1"/>
  <c r="V132" i="1"/>
  <c r="V127" i="1"/>
  <c r="V135" i="1"/>
  <c r="V130" i="1"/>
  <c r="V138" i="1"/>
  <c r="V133" i="1"/>
  <c r="V128" i="1"/>
  <c r="V136" i="1"/>
  <c r="V131" i="1"/>
  <c r="V243" i="1"/>
  <c r="V240" i="1"/>
  <c r="V234" i="1"/>
  <c r="V224" i="1"/>
  <c r="V238" i="1"/>
  <c r="V246" i="1"/>
  <c r="V239" i="1"/>
  <c r="V206" i="1"/>
  <c r="V201" i="1"/>
  <c r="V199" i="1"/>
  <c r="V207" i="1"/>
  <c r="V202" i="1"/>
  <c r="V210" i="1"/>
  <c r="V205" i="1"/>
  <c r="V200" i="1"/>
  <c r="V203" i="1"/>
  <c r="V142" i="1"/>
  <c r="V150" i="1"/>
  <c r="V145" i="1"/>
  <c r="V140" i="1"/>
  <c r="V148" i="1"/>
  <c r="V143" i="1"/>
  <c r="V146" i="1"/>
  <c r="V141" i="1"/>
  <c r="V149" i="1"/>
  <c r="V144" i="1"/>
  <c r="V139" i="1"/>
  <c r="V147" i="1"/>
  <c r="V118" i="1"/>
  <c r="V126" i="1"/>
  <c r="V121" i="1"/>
  <c r="V116" i="1"/>
  <c r="V124" i="1"/>
  <c r="V119" i="1"/>
  <c r="V122" i="1"/>
  <c r="V117" i="1"/>
  <c r="V125" i="1"/>
  <c r="V120" i="1"/>
  <c r="V115" i="1"/>
  <c r="V123" i="1"/>
  <c r="V377" i="1"/>
  <c r="V369" i="1"/>
  <c r="V110" i="1"/>
  <c r="V105" i="1"/>
  <c r="V113" i="1"/>
  <c r="V108" i="1"/>
  <c r="V103" i="1"/>
  <c r="V111" i="1"/>
  <c r="V106" i="1"/>
  <c r="V114" i="1"/>
  <c r="V109" i="1"/>
  <c r="V104" i="1"/>
  <c r="V112" i="1"/>
  <c r="V107" i="1"/>
  <c r="V94" i="1"/>
  <c r="V102" i="1"/>
  <c r="V97" i="1"/>
  <c r="V92" i="1"/>
  <c r="V100" i="1"/>
  <c r="V95" i="1"/>
  <c r="V98" i="1"/>
  <c r="V93" i="1"/>
  <c r="V101" i="1"/>
  <c r="V96" i="1"/>
  <c r="V91" i="1"/>
  <c r="V99" i="1"/>
  <c r="V374" i="1"/>
  <c r="V366" i="1"/>
  <c r="V358" i="1"/>
  <c r="V350" i="1"/>
  <c r="V342" i="1"/>
  <c r="V334" i="1"/>
  <c r="V326" i="1"/>
  <c r="V318" i="1"/>
  <c r="V310" i="1"/>
  <c r="V302" i="1"/>
  <c r="V294" i="1"/>
  <c r="V286" i="1"/>
  <c r="V278" i="1"/>
  <c r="V270" i="1"/>
  <c r="V262" i="1"/>
  <c r="V254" i="1"/>
  <c r="V340" i="1"/>
  <c r="V86" i="1"/>
  <c r="V81" i="1"/>
  <c r="V89" i="1"/>
  <c r="V84" i="1"/>
  <c r="V79" i="1"/>
  <c r="V87" i="1"/>
  <c r="V82" i="1"/>
  <c r="V90" i="1"/>
  <c r="V85" i="1"/>
  <c r="V80" i="1"/>
  <c r="V88" i="1"/>
  <c r="V83" i="1"/>
  <c r="V220" i="1"/>
  <c r="V70" i="1"/>
  <c r="V78" i="1"/>
  <c r="V73" i="1"/>
  <c r="V68" i="1"/>
  <c r="V76" i="1"/>
  <c r="V71" i="1"/>
  <c r="V74" i="1"/>
  <c r="V69" i="1"/>
  <c r="V77" i="1"/>
  <c r="V72" i="1"/>
  <c r="V67" i="1"/>
  <c r="V75" i="1"/>
  <c r="V371" i="1"/>
  <c r="V363" i="1"/>
  <c r="V355" i="1"/>
  <c r="V347" i="1"/>
  <c r="V339" i="1"/>
  <c r="V331" i="1"/>
  <c r="V323" i="1"/>
  <c r="V315" i="1"/>
  <c r="V307" i="1"/>
  <c r="V299" i="1"/>
  <c r="V291" i="1"/>
  <c r="V283" i="1"/>
  <c r="V275" i="1"/>
  <c r="V267" i="1"/>
  <c r="V259" i="1"/>
  <c r="V251" i="1"/>
  <c r="V216" i="1"/>
  <c r="V204" i="1"/>
  <c r="V46" i="1"/>
  <c r="V54" i="1"/>
  <c r="V49" i="1"/>
  <c r="V44" i="1"/>
  <c r="V52" i="1"/>
  <c r="V47" i="1"/>
  <c r="V50" i="1"/>
  <c r="V45" i="1"/>
  <c r="V53" i="1"/>
  <c r="V48" i="1"/>
  <c r="V43" i="1"/>
  <c r="V51" i="1"/>
  <c r="V62" i="1"/>
  <c r="V57" i="1"/>
  <c r="V65" i="1"/>
  <c r="V60" i="1"/>
  <c r="V55" i="1"/>
  <c r="V63" i="1"/>
  <c r="V58" i="1"/>
  <c r="V66" i="1"/>
  <c r="V61" i="1"/>
  <c r="V56" i="1"/>
  <c r="V64" i="1"/>
  <c r="V59" i="1"/>
  <c r="V208" i="1"/>
  <c r="V344" i="1"/>
  <c r="V336" i="1"/>
  <c r="V328" i="1"/>
  <c r="V320" i="1"/>
  <c r="V312" i="1"/>
  <c r="V304" i="1"/>
  <c r="V296" i="1"/>
  <c r="V288" i="1"/>
  <c r="V280" i="1"/>
  <c r="V272" i="1"/>
  <c r="V264" i="1"/>
  <c r="V256" i="1"/>
  <c r="V248" i="1"/>
  <c r="V236" i="1"/>
  <c r="V38" i="1"/>
  <c r="V33" i="1"/>
  <c r="V41" i="1"/>
  <c r="V36" i="1"/>
  <c r="V31" i="1"/>
  <c r="V39" i="1"/>
  <c r="V34" i="1"/>
  <c r="V42" i="1"/>
  <c r="V37" i="1"/>
  <c r="V32" i="1"/>
  <c r="V40" i="1"/>
  <c r="V35" i="1"/>
  <c r="V245" i="1"/>
  <c r="V242" i="1"/>
  <c r="V230" i="1"/>
  <c r="V223" i="1"/>
  <c r="V231" i="1"/>
  <c r="V227" i="1"/>
  <c r="V214" i="1"/>
  <c r="V222" i="1"/>
  <c r="V215" i="1"/>
  <c r="V213" i="1"/>
  <c r="V221" i="1"/>
  <c r="V211" i="1"/>
  <c r="V219" i="1"/>
  <c r="Y27" i="1"/>
  <c r="Y22" i="1"/>
  <c r="Y30" i="1"/>
  <c r="Y25" i="1"/>
  <c r="Y20" i="1"/>
  <c r="Y28" i="1"/>
  <c r="Y23" i="1"/>
  <c r="Y26" i="1"/>
  <c r="Y21" i="1"/>
  <c r="Y29" i="1"/>
  <c r="V365" i="1"/>
  <c r="V341" i="1"/>
  <c r="V317" i="1"/>
  <c r="V293" i="1"/>
  <c r="V269" i="1"/>
  <c r="V226" i="1"/>
  <c r="K18" i="1"/>
  <c r="J19" i="1" l="1"/>
  <c r="Y35" i="1" l="1"/>
  <c r="Y38" i="1"/>
  <c r="Y33" i="1"/>
  <c r="Y41" i="1"/>
  <c r="Y36" i="1"/>
  <c r="Y31" i="1"/>
  <c r="Y39" i="1"/>
  <c r="Y34" i="1"/>
  <c r="Y42" i="1"/>
  <c r="Y37" i="1"/>
  <c r="Y32" i="1"/>
  <c r="Y40" i="1"/>
  <c r="K19" i="1"/>
  <c r="J20" i="1" s="1"/>
  <c r="K20" i="1" l="1"/>
  <c r="J21" i="1" s="1"/>
  <c r="Y43" i="1"/>
  <c r="Y51" i="1"/>
  <c r="Y46" i="1"/>
  <c r="Y54" i="1"/>
  <c r="Y49" i="1"/>
  <c r="Y44" i="1"/>
  <c r="Y52" i="1"/>
  <c r="Y47" i="1"/>
  <c r="Y50" i="1"/>
  <c r="Y45" i="1"/>
  <c r="Y53" i="1"/>
  <c r="Y48" i="1"/>
  <c r="K21" i="1"/>
  <c r="J22" i="1" s="1"/>
  <c r="Y67" i="1" l="1"/>
  <c r="Y75" i="1"/>
  <c r="Y70" i="1"/>
  <c r="Y78" i="1"/>
  <c r="Y73" i="1"/>
  <c r="Y68" i="1"/>
  <c r="Y76" i="1"/>
  <c r="Y71" i="1"/>
  <c r="Y74" i="1"/>
  <c r="Y69" i="1"/>
  <c r="Y77" i="1"/>
  <c r="Y72" i="1"/>
  <c r="Y59" i="1"/>
  <c r="Y62" i="1"/>
  <c r="Y57" i="1"/>
  <c r="Y65" i="1"/>
  <c r="Y60" i="1"/>
  <c r="Y55" i="1"/>
  <c r="Y63" i="1"/>
  <c r="Y58" i="1"/>
  <c r="Y66" i="1"/>
  <c r="Y61" i="1"/>
  <c r="Y64" i="1"/>
  <c r="Y56" i="1"/>
  <c r="K22" i="1"/>
  <c r="J23" i="1"/>
  <c r="Y83" i="1" l="1"/>
  <c r="Y86" i="1"/>
  <c r="Y81" i="1"/>
  <c r="Y89" i="1"/>
  <c r="Y84" i="1"/>
  <c r="Y79" i="1"/>
  <c r="Y87" i="1"/>
  <c r="Y82" i="1"/>
  <c r="Y90" i="1"/>
  <c r="Y85" i="1"/>
  <c r="Y80" i="1"/>
  <c r="Y88" i="1"/>
  <c r="K23" i="1"/>
  <c r="J24" i="1"/>
  <c r="Y91" i="1" l="1"/>
  <c r="Y99" i="1"/>
  <c r="Y94" i="1"/>
  <c r="Y102" i="1"/>
  <c r="Y97" i="1"/>
  <c r="Y92" i="1"/>
  <c r="Y100" i="1"/>
  <c r="Y95" i="1"/>
  <c r="Y98" i="1"/>
  <c r="Y93" i="1"/>
  <c r="Y101" i="1"/>
  <c r="Y96" i="1"/>
  <c r="K24" i="1"/>
  <c r="J25" i="1"/>
  <c r="Y107" i="1" l="1"/>
  <c r="Y110" i="1"/>
  <c r="Y105" i="1"/>
  <c r="Y113" i="1"/>
  <c r="Y108" i="1"/>
  <c r="Y103" i="1"/>
  <c r="Y111" i="1"/>
  <c r="Y106" i="1"/>
  <c r="Y114" i="1"/>
  <c r="Y109" i="1"/>
  <c r="Y104" i="1"/>
  <c r="Y112" i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J48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1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L84" i="1"/>
  <c r="L86" i="1" s="1"/>
  <c r="Q26" i="1" l="1"/>
  <c r="Q48" i="1"/>
  <c r="Q40" i="1"/>
  <c r="Q310" i="1"/>
  <c r="Q302" i="1"/>
  <c r="Q294" i="1"/>
  <c r="Q286" i="1"/>
  <c r="Q278" i="1"/>
  <c r="Q270" i="1"/>
  <c r="Q262" i="1"/>
  <c r="Q254" i="1"/>
  <c r="Q246" i="1"/>
  <c r="Q238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0" i="1"/>
  <c r="W201" i="1"/>
  <c r="W199" i="1"/>
  <c r="W207" i="1"/>
  <c r="W203" i="1"/>
  <c r="W208" i="1"/>
  <c r="W204" i="1"/>
  <c r="W200" i="1"/>
  <c r="W205" i="1"/>
  <c r="W209" i="1"/>
  <c r="W210" i="1"/>
  <c r="W202" i="1"/>
  <c r="W206" i="1"/>
  <c r="W22" i="1"/>
  <c r="W30" i="1"/>
  <c r="W25" i="1"/>
  <c r="W20" i="1"/>
  <c r="W28" i="1"/>
  <c r="W23" i="1"/>
  <c r="W26" i="1"/>
  <c r="W21" i="1"/>
  <c r="W29" i="1"/>
  <c r="W24" i="1"/>
  <c r="W19" i="1"/>
  <c r="W27" i="1"/>
  <c r="W193" i="1"/>
  <c r="W191" i="1"/>
  <c r="W194" i="1"/>
  <c r="W189" i="1"/>
  <c r="W197" i="1"/>
  <c r="W188" i="1"/>
  <c r="W196" i="1"/>
  <c r="W190" i="1"/>
  <c r="W198" i="1"/>
  <c r="W192" i="1"/>
  <c r="W187" i="1"/>
  <c r="W195" i="1"/>
  <c r="W373" i="1"/>
  <c r="W368" i="1"/>
  <c r="W376" i="1"/>
  <c r="W371" i="1"/>
  <c r="W377" i="1"/>
  <c r="W374" i="1"/>
  <c r="W369" i="1"/>
  <c r="W370" i="1"/>
  <c r="W372" i="1"/>
  <c r="W378" i="1"/>
  <c r="W367" i="1"/>
  <c r="W375" i="1"/>
  <c r="W177" i="1"/>
  <c r="W185" i="1"/>
  <c r="W175" i="1"/>
  <c r="W183" i="1"/>
  <c r="W178" i="1"/>
  <c r="W186" i="1"/>
  <c r="W181" i="1"/>
  <c r="W176" i="1"/>
  <c r="W180" i="1"/>
  <c r="W182" i="1"/>
  <c r="W184" i="1"/>
  <c r="W179" i="1"/>
  <c r="W357" i="1"/>
  <c r="W365" i="1"/>
  <c r="W360" i="1"/>
  <c r="W355" i="1"/>
  <c r="W363" i="1"/>
  <c r="W358" i="1"/>
  <c r="W366" i="1"/>
  <c r="W361" i="1"/>
  <c r="W356" i="1"/>
  <c r="W364" i="1"/>
  <c r="W359" i="1"/>
  <c r="W362" i="1"/>
  <c r="W169" i="1"/>
  <c r="W164" i="1"/>
  <c r="W172" i="1"/>
  <c r="W167" i="1"/>
  <c r="W170" i="1"/>
  <c r="W165" i="1"/>
  <c r="W173" i="1"/>
  <c r="W168" i="1"/>
  <c r="W171" i="1"/>
  <c r="W163" i="1"/>
  <c r="W174" i="1"/>
  <c r="W166" i="1"/>
  <c r="W349" i="1"/>
  <c r="W344" i="1"/>
  <c r="W352" i="1"/>
  <c r="W354" i="1"/>
  <c r="W347" i="1"/>
  <c r="W350" i="1"/>
  <c r="W353" i="1"/>
  <c r="W345" i="1"/>
  <c r="W346" i="1"/>
  <c r="W348" i="1"/>
  <c r="W343" i="1"/>
  <c r="W351" i="1"/>
  <c r="W153" i="1"/>
  <c r="W161" i="1"/>
  <c r="W156" i="1"/>
  <c r="W151" i="1"/>
  <c r="W159" i="1"/>
  <c r="W154" i="1"/>
  <c r="W162" i="1"/>
  <c r="W157" i="1"/>
  <c r="W152" i="1"/>
  <c r="W160" i="1"/>
  <c r="W155" i="1"/>
  <c r="W158" i="1"/>
  <c r="W333" i="1"/>
  <c r="W341" i="1"/>
  <c r="W336" i="1"/>
  <c r="W338" i="1"/>
  <c r="W331" i="1"/>
  <c r="W339" i="1"/>
  <c r="W337" i="1"/>
  <c r="W334" i="1"/>
  <c r="W342" i="1"/>
  <c r="W332" i="1"/>
  <c r="W340" i="1"/>
  <c r="W335" i="1"/>
  <c r="W142" i="1"/>
  <c r="W145" i="1"/>
  <c r="W140" i="1"/>
  <c r="W148" i="1"/>
  <c r="W143" i="1"/>
  <c r="W146" i="1"/>
  <c r="W141" i="1"/>
  <c r="W149" i="1"/>
  <c r="W144" i="1"/>
  <c r="W150" i="1"/>
  <c r="W139" i="1"/>
  <c r="W147" i="1"/>
  <c r="W325" i="1"/>
  <c r="W320" i="1"/>
  <c r="W328" i="1"/>
  <c r="W322" i="1"/>
  <c r="W323" i="1"/>
  <c r="W330" i="1"/>
  <c r="W326" i="1"/>
  <c r="W321" i="1"/>
  <c r="W329" i="1"/>
  <c r="W324" i="1"/>
  <c r="W319" i="1"/>
  <c r="W327" i="1"/>
  <c r="W134" i="1"/>
  <c r="W129" i="1"/>
  <c r="W137" i="1"/>
  <c r="W132" i="1"/>
  <c r="W127" i="1"/>
  <c r="W135" i="1"/>
  <c r="W130" i="1"/>
  <c r="W138" i="1"/>
  <c r="W133" i="1"/>
  <c r="W128" i="1"/>
  <c r="W136" i="1"/>
  <c r="W131" i="1"/>
  <c r="W309" i="1"/>
  <c r="W317" i="1"/>
  <c r="W312" i="1"/>
  <c r="W307" i="1"/>
  <c r="W315" i="1"/>
  <c r="W310" i="1"/>
  <c r="W318" i="1"/>
  <c r="W313" i="1"/>
  <c r="W308" i="1"/>
  <c r="W316" i="1"/>
  <c r="W311" i="1"/>
  <c r="W314" i="1"/>
  <c r="W118" i="1"/>
  <c r="W126" i="1"/>
  <c r="W121" i="1"/>
  <c r="W116" i="1"/>
  <c r="W124" i="1"/>
  <c r="W119" i="1"/>
  <c r="W122" i="1"/>
  <c r="W117" i="1"/>
  <c r="W125" i="1"/>
  <c r="W120" i="1"/>
  <c r="W115" i="1"/>
  <c r="W123" i="1"/>
  <c r="W301" i="1"/>
  <c r="W296" i="1"/>
  <c r="W304" i="1"/>
  <c r="W299" i="1"/>
  <c r="W298" i="1"/>
  <c r="W302" i="1"/>
  <c r="W297" i="1"/>
  <c r="W305" i="1"/>
  <c r="W300" i="1"/>
  <c r="W306" i="1"/>
  <c r="W295" i="1"/>
  <c r="W303" i="1"/>
  <c r="W110" i="1"/>
  <c r="W105" i="1"/>
  <c r="W113" i="1"/>
  <c r="W108" i="1"/>
  <c r="W103" i="1"/>
  <c r="W111" i="1"/>
  <c r="W106" i="1"/>
  <c r="W114" i="1"/>
  <c r="W109" i="1"/>
  <c r="W104" i="1"/>
  <c r="W112" i="1"/>
  <c r="W107" i="1"/>
  <c r="W285" i="1"/>
  <c r="W293" i="1"/>
  <c r="W288" i="1"/>
  <c r="W283" i="1"/>
  <c r="W291" i="1"/>
  <c r="W286" i="1"/>
  <c r="W294" i="1"/>
  <c r="W290" i="1"/>
  <c r="W289" i="1"/>
  <c r="W284" i="1"/>
  <c r="W292" i="1"/>
  <c r="W287" i="1"/>
  <c r="W94" i="1"/>
  <c r="W102" i="1"/>
  <c r="W97" i="1"/>
  <c r="W92" i="1"/>
  <c r="W100" i="1"/>
  <c r="W95" i="1"/>
  <c r="W98" i="1"/>
  <c r="W93" i="1"/>
  <c r="W101" i="1"/>
  <c r="W96" i="1"/>
  <c r="W91" i="1"/>
  <c r="W99" i="1"/>
  <c r="W277" i="1"/>
  <c r="W272" i="1"/>
  <c r="W280" i="1"/>
  <c r="W282" i="1"/>
  <c r="W275" i="1"/>
  <c r="W278" i="1"/>
  <c r="W273" i="1"/>
  <c r="W281" i="1"/>
  <c r="W274" i="1"/>
  <c r="W276" i="1"/>
  <c r="W271" i="1"/>
  <c r="W279" i="1"/>
  <c r="W86" i="1"/>
  <c r="W81" i="1"/>
  <c r="W89" i="1"/>
  <c r="W84" i="1"/>
  <c r="W79" i="1"/>
  <c r="W87" i="1"/>
  <c r="W82" i="1"/>
  <c r="W90" i="1"/>
  <c r="W85" i="1"/>
  <c r="W80" i="1"/>
  <c r="W88" i="1"/>
  <c r="W83" i="1"/>
  <c r="W261" i="1"/>
  <c r="W269" i="1"/>
  <c r="W264" i="1"/>
  <c r="W259" i="1"/>
  <c r="W267" i="1"/>
  <c r="W262" i="1"/>
  <c r="W270" i="1"/>
  <c r="W265" i="1"/>
  <c r="W260" i="1"/>
  <c r="W268" i="1"/>
  <c r="W263" i="1"/>
  <c r="W266" i="1"/>
  <c r="W70" i="1"/>
  <c r="W78" i="1"/>
  <c r="W73" i="1"/>
  <c r="W68" i="1"/>
  <c r="W76" i="1"/>
  <c r="W71" i="1"/>
  <c r="W74" i="1"/>
  <c r="W69" i="1"/>
  <c r="W77" i="1"/>
  <c r="W72" i="1"/>
  <c r="W67" i="1"/>
  <c r="W75" i="1"/>
  <c r="W253" i="1"/>
  <c r="W248" i="1"/>
  <c r="W256" i="1"/>
  <c r="W251" i="1"/>
  <c r="W254" i="1"/>
  <c r="W249" i="1"/>
  <c r="W257" i="1"/>
  <c r="W252" i="1"/>
  <c r="W258" i="1"/>
  <c r="W247" i="1"/>
  <c r="W255" i="1"/>
  <c r="W250" i="1"/>
  <c r="W62" i="1"/>
  <c r="W57" i="1"/>
  <c r="W65" i="1"/>
  <c r="W60" i="1"/>
  <c r="W55" i="1"/>
  <c r="W63" i="1"/>
  <c r="W58" i="1"/>
  <c r="W66" i="1"/>
  <c r="W61" i="1"/>
  <c r="W56" i="1"/>
  <c r="W64" i="1"/>
  <c r="W59" i="1"/>
  <c r="W239" i="1"/>
  <c r="W242" i="1"/>
  <c r="W245" i="1"/>
  <c r="W236" i="1"/>
  <c r="W246" i="1"/>
  <c r="W237" i="1"/>
  <c r="W240" i="1"/>
  <c r="W243" i="1"/>
  <c r="W238" i="1"/>
  <c r="W241" i="1"/>
  <c r="W244" i="1"/>
  <c r="W235" i="1"/>
  <c r="W46" i="1"/>
  <c r="W54" i="1"/>
  <c r="W49" i="1"/>
  <c r="W44" i="1"/>
  <c r="W52" i="1"/>
  <c r="W47" i="1"/>
  <c r="W50" i="1"/>
  <c r="W45" i="1"/>
  <c r="W53" i="1"/>
  <c r="W48" i="1"/>
  <c r="W43" i="1"/>
  <c r="W51" i="1"/>
  <c r="W226" i="1"/>
  <c r="W223" i="1"/>
  <c r="W230" i="1"/>
  <c r="W233" i="1"/>
  <c r="W227" i="1"/>
  <c r="W224" i="1"/>
  <c r="W231" i="1"/>
  <c r="W234" i="1"/>
  <c r="W228" i="1"/>
  <c r="W225" i="1"/>
  <c r="W232" i="1"/>
  <c r="W229" i="1"/>
  <c r="W38" i="1"/>
  <c r="W33" i="1"/>
  <c r="W41" i="1"/>
  <c r="W36" i="1"/>
  <c r="W31" i="1"/>
  <c r="W39" i="1"/>
  <c r="W34" i="1"/>
  <c r="W42" i="1"/>
  <c r="W37" i="1"/>
  <c r="W32" i="1"/>
  <c r="W40" i="1"/>
  <c r="W35" i="1"/>
  <c r="W215" i="1"/>
  <c r="W219" i="1"/>
  <c r="W212" i="1"/>
  <c r="W216" i="1"/>
  <c r="W220" i="1"/>
  <c r="W213" i="1"/>
  <c r="W217" i="1"/>
  <c r="W221" i="1"/>
  <c r="W214" i="1"/>
  <c r="W218" i="1"/>
  <c r="W222" i="1"/>
  <c r="W211" i="1"/>
  <c r="Q372" i="1"/>
  <c r="Q356" i="1"/>
  <c r="Q364" i="1"/>
  <c r="Q140" i="1"/>
  <c r="Q132" i="1"/>
  <c r="Q92" i="1"/>
  <c r="Q52" i="1"/>
  <c r="Q55" i="1"/>
  <c r="Q37" i="1"/>
  <c r="Q29" i="1"/>
  <c r="Q63" i="1"/>
  <c r="Q21" i="1"/>
  <c r="Q62" i="1"/>
  <c r="Q54" i="1"/>
  <c r="Q348" i="1"/>
  <c r="Q340" i="1"/>
  <c r="Q332" i="1"/>
  <c r="Q324" i="1"/>
  <c r="Q316" i="1"/>
  <c r="Q308" i="1"/>
  <c r="Q292" i="1"/>
  <c r="Q180" i="1"/>
  <c r="Q36" i="1"/>
  <c r="Q28" i="1"/>
  <c r="C18" i="1"/>
  <c r="Q284" i="1"/>
  <c r="Q212" i="1"/>
  <c r="Q300" i="1"/>
  <c r="Q276" i="1"/>
  <c r="Q268" i="1"/>
  <c r="Q252" i="1"/>
  <c r="Q244" i="1"/>
  <c r="Q236" i="1"/>
  <c r="Q228" i="1"/>
  <c r="Q220" i="1"/>
  <c r="Q204" i="1"/>
  <c r="Q196" i="1"/>
  <c r="Q188" i="1"/>
  <c r="Q172" i="1"/>
  <c r="Q164" i="1"/>
  <c r="Q156" i="1"/>
  <c r="Q148" i="1"/>
  <c r="Q124" i="1"/>
  <c r="Q116" i="1"/>
  <c r="Q108" i="1"/>
  <c r="Q100" i="1"/>
  <c r="Q84" i="1"/>
  <c r="Q76" i="1"/>
  <c r="Q68" i="1"/>
  <c r="Q34" i="1"/>
  <c r="Q241" i="1"/>
  <c r="Q233" i="1"/>
  <c r="Q225" i="1"/>
  <c r="Q217" i="1"/>
  <c r="Q209" i="1"/>
  <c r="Q201" i="1"/>
  <c r="Q193" i="1"/>
  <c r="Q185" i="1"/>
  <c r="Q177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358" i="1"/>
  <c r="Q326" i="1"/>
  <c r="Q20" i="1"/>
  <c r="Q318" i="1"/>
  <c r="Q366" i="1"/>
  <c r="Q334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350" i="1"/>
  <c r="Q374" i="1"/>
  <c r="Q342" i="1"/>
  <c r="Q260" i="1"/>
  <c r="Q65" i="1"/>
  <c r="Q43" i="1"/>
  <c r="Q35" i="1"/>
  <c r="Q362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32" i="1"/>
  <c r="Q378" i="1"/>
  <c r="Q249" i="1"/>
  <c r="Q57" i="1"/>
  <c r="Q49" i="1"/>
  <c r="Q31" i="1"/>
  <c r="Q23" i="1"/>
  <c r="Q346" i="1"/>
  <c r="Q281" i="1"/>
  <c r="Q338" i="1"/>
  <c r="Q257" i="1"/>
  <c r="Q330" i="1"/>
  <c r="Q273" i="1"/>
  <c r="Q370" i="1"/>
  <c r="Q265" i="1"/>
  <c r="Q375" i="1"/>
  <c r="Q367" i="1"/>
  <c r="Q359" i="1"/>
  <c r="Q351" i="1"/>
  <c r="Q343" i="1"/>
  <c r="Q335" i="1"/>
  <c r="Q327" i="1"/>
  <c r="Q319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354" i="1"/>
  <c r="Q42" i="1"/>
  <c r="Q293" i="1"/>
  <c r="Q277" i="1"/>
  <c r="Q261" i="1"/>
  <c r="Q245" i="1"/>
  <c r="Q27" i="1"/>
  <c r="Q309" i="1"/>
  <c r="Q301" i="1"/>
  <c r="Q285" i="1"/>
  <c r="Q269" i="1"/>
  <c r="Q253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33" i="1"/>
  <c r="Q25" i="1"/>
  <c r="Q47" i="1"/>
  <c r="Q39" i="1"/>
  <c r="Q24" i="1"/>
  <c r="Q46" i="1"/>
  <c r="Q45" i="1"/>
  <c r="Q377" i="1"/>
  <c r="Q329" i="1"/>
  <c r="Q345" i="1"/>
  <c r="Q305" i="1"/>
  <c r="Q360" i="1"/>
  <c r="Q320" i="1"/>
  <c r="Q296" i="1"/>
  <c r="Q264" i="1"/>
  <c r="Q248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38" i="1"/>
  <c r="Q30" i="1"/>
  <c r="Q22" i="1"/>
  <c r="Q44" i="1"/>
  <c r="Q369" i="1"/>
  <c r="Q353" i="1"/>
  <c r="Q321" i="1"/>
  <c r="Q297" i="1"/>
  <c r="Q368" i="1"/>
  <c r="Q344" i="1"/>
  <c r="Q328" i="1"/>
  <c r="Q312" i="1"/>
  <c r="Q288" i="1"/>
  <c r="Q280" i="1"/>
  <c r="Q256" i="1"/>
  <c r="Q240" i="1"/>
  <c r="Q361" i="1"/>
  <c r="Q337" i="1"/>
  <c r="Q313" i="1"/>
  <c r="Q289" i="1"/>
  <c r="Q376" i="1"/>
  <c r="Q352" i="1"/>
  <c r="Q336" i="1"/>
  <c r="Q304" i="1"/>
  <c r="Q272" i="1"/>
  <c r="Q357" i="1"/>
  <c r="Q325" i="1"/>
  <c r="Q19" i="1"/>
  <c r="Q41" i="1"/>
  <c r="Q373" i="1"/>
  <c r="Q349" i="1"/>
  <c r="Q333" i="1"/>
  <c r="Q317" i="1"/>
  <c r="Q365" i="1"/>
  <c r="Q341" i="1"/>
  <c r="H48" i="1"/>
  <c r="D38" i="1"/>
  <c r="F38" i="1" s="1"/>
  <c r="C38" i="1"/>
  <c r="D47" i="1"/>
  <c r="F47" i="1" s="1"/>
  <c r="D45" i="1"/>
  <c r="F45" i="1" s="1"/>
  <c r="D43" i="1"/>
  <c r="F43" i="1" s="1"/>
  <c r="D41" i="1"/>
  <c r="F41" i="1" s="1"/>
  <c r="D39" i="1"/>
  <c r="F39" i="1" s="1"/>
  <c r="C47" i="1"/>
  <c r="C45" i="1"/>
  <c r="C43" i="1"/>
  <c r="C41" i="1"/>
  <c r="C39" i="1"/>
  <c r="D46" i="1"/>
  <c r="F46" i="1" s="1"/>
  <c r="D44" i="1"/>
  <c r="F44" i="1" s="1"/>
  <c r="D42" i="1"/>
  <c r="F42" i="1" s="1"/>
  <c r="D40" i="1"/>
  <c r="F40" i="1" s="1"/>
  <c r="C46" i="1"/>
  <c r="C44" i="1"/>
  <c r="C42" i="1"/>
  <c r="C40" i="1"/>
  <c r="F9" i="1"/>
  <c r="C11" i="1"/>
  <c r="E45" i="1" l="1"/>
  <c r="E39" i="1"/>
  <c r="E41" i="1"/>
  <c r="E43" i="1"/>
  <c r="E47" i="1"/>
  <c r="E38" i="1"/>
  <c r="E18" i="1"/>
  <c r="E44" i="1"/>
  <c r="E40" i="1"/>
  <c r="E46" i="1"/>
  <c r="E42" i="1"/>
  <c r="I39" i="1"/>
  <c r="X282" i="1" s="1"/>
  <c r="I41" i="1"/>
  <c r="X306" i="1" s="1"/>
  <c r="I43" i="1"/>
  <c r="X321" i="1" s="1"/>
  <c r="I45" i="1"/>
  <c r="X351" i="1" s="1"/>
  <c r="I47" i="1"/>
  <c r="X372" i="1" s="1"/>
  <c r="I38" i="1"/>
  <c r="X269" i="1" s="1"/>
  <c r="I40" i="1"/>
  <c r="X293" i="1" s="1"/>
  <c r="I42" i="1"/>
  <c r="X314" i="1" s="1"/>
  <c r="I44" i="1"/>
  <c r="X333" i="1" s="1"/>
  <c r="I46" i="1"/>
  <c r="X359" i="1" s="1"/>
  <c r="C19" i="1"/>
  <c r="E19" i="1" s="1"/>
  <c r="D18" i="1"/>
  <c r="F18" i="1" s="1"/>
  <c r="U19" i="1" s="1"/>
  <c r="C36" i="1"/>
  <c r="E36" i="1" s="1"/>
  <c r="D34" i="1"/>
  <c r="F34" i="1" s="1"/>
  <c r="C32" i="1"/>
  <c r="E32" i="1" s="1"/>
  <c r="D28" i="1"/>
  <c r="F28" i="1" s="1"/>
  <c r="C22" i="1"/>
  <c r="E22" i="1" s="1"/>
  <c r="C35" i="1"/>
  <c r="E35" i="1" s="1"/>
  <c r="D31" i="1"/>
  <c r="F31" i="1" s="1"/>
  <c r="C37" i="1"/>
  <c r="E37" i="1" s="1"/>
  <c r="C21" i="1"/>
  <c r="E21" i="1" s="1"/>
  <c r="D33" i="1"/>
  <c r="F33" i="1" s="1"/>
  <c r="C20" i="1"/>
  <c r="E20" i="1" s="1"/>
  <c r="C34" i="1"/>
  <c r="E34" i="1" s="1"/>
  <c r="D30" i="1"/>
  <c r="F30" i="1" s="1"/>
  <c r="D32" i="1"/>
  <c r="F32" i="1" s="1"/>
  <c r="C33" i="1"/>
  <c r="E33" i="1" s="1"/>
  <c r="D29" i="1"/>
  <c r="F29" i="1" s="1"/>
  <c r="C31" i="1"/>
  <c r="E31" i="1" s="1"/>
  <c r="D27" i="1"/>
  <c r="F27" i="1" s="1"/>
  <c r="C29" i="1"/>
  <c r="E29" i="1" s="1"/>
  <c r="D25" i="1"/>
  <c r="F25" i="1" s="1"/>
  <c r="C30" i="1"/>
  <c r="E30" i="1" s="1"/>
  <c r="C28" i="1"/>
  <c r="E28" i="1" s="1"/>
  <c r="D24" i="1"/>
  <c r="F24" i="1" s="1"/>
  <c r="D26" i="1"/>
  <c r="F26" i="1" s="1"/>
  <c r="C25" i="1"/>
  <c r="E25" i="1" s="1"/>
  <c r="C24" i="1"/>
  <c r="E24" i="1" s="1"/>
  <c r="D36" i="1"/>
  <c r="F36" i="1" s="1"/>
  <c r="D20" i="1"/>
  <c r="F20" i="1" s="1"/>
  <c r="C27" i="1"/>
  <c r="E27" i="1" s="1"/>
  <c r="D22" i="1"/>
  <c r="F22" i="1" s="1"/>
  <c r="D21" i="1"/>
  <c r="F21" i="1" s="1"/>
  <c r="C23" i="1"/>
  <c r="E23" i="1" s="1"/>
  <c r="D35" i="1"/>
  <c r="F35" i="1" s="1"/>
  <c r="D23" i="1"/>
  <c r="F23" i="1" s="1"/>
  <c r="C26" i="1"/>
  <c r="E26" i="1" s="1"/>
  <c r="D37" i="1"/>
  <c r="F37" i="1" s="1"/>
  <c r="D19" i="1"/>
  <c r="F19" i="1" s="1"/>
  <c r="X279" i="1" l="1"/>
  <c r="X271" i="1"/>
  <c r="X278" i="1"/>
  <c r="X267" i="1"/>
  <c r="X281" i="1"/>
  <c r="X275" i="1"/>
  <c r="X280" i="1"/>
  <c r="X277" i="1"/>
  <c r="X261" i="1"/>
  <c r="X273" i="1"/>
  <c r="X274" i="1"/>
  <c r="X337" i="1"/>
  <c r="X338" i="1"/>
  <c r="X358" i="1"/>
  <c r="X335" i="1"/>
  <c r="X363" i="1"/>
  <c r="X340" i="1"/>
  <c r="X366" i="1"/>
  <c r="X362" i="1"/>
  <c r="X332" i="1"/>
  <c r="X342" i="1"/>
  <c r="X334" i="1"/>
  <c r="X266" i="1"/>
  <c r="X331" i="1"/>
  <c r="X339" i="1"/>
  <c r="X341" i="1"/>
  <c r="X336" i="1"/>
  <c r="X377" i="1"/>
  <c r="X374" i="1"/>
  <c r="X369" i="1"/>
  <c r="X364" i="1"/>
  <c r="X356" i="1"/>
  <c r="X368" i="1"/>
  <c r="X263" i="1"/>
  <c r="X260" i="1"/>
  <c r="X265" i="1"/>
  <c r="X270" i="1"/>
  <c r="X262" i="1"/>
  <c r="X323" i="1"/>
  <c r="X328" i="1"/>
  <c r="X350" i="1"/>
  <c r="X320" i="1"/>
  <c r="X276" i="1"/>
  <c r="X343" i="1"/>
  <c r="X325" i="1"/>
  <c r="X355" i="1"/>
  <c r="X330" i="1"/>
  <c r="X322" i="1"/>
  <c r="X353" i="1"/>
  <c r="X347" i="1"/>
  <c r="X361" i="1"/>
  <c r="X352" i="1"/>
  <c r="X360" i="1"/>
  <c r="X344" i="1"/>
  <c r="X303" i="1"/>
  <c r="X326" i="1"/>
  <c r="X348" i="1"/>
  <c r="X345" i="1"/>
  <c r="X365" i="1"/>
  <c r="X349" i="1"/>
  <c r="X295" i="1"/>
  <c r="X357" i="1"/>
  <c r="X354" i="1"/>
  <c r="X300" i="1"/>
  <c r="X272" i="1"/>
  <c r="X346" i="1"/>
  <c r="X305" i="1"/>
  <c r="X327" i="1"/>
  <c r="X297" i="1"/>
  <c r="X319" i="1"/>
  <c r="X302" i="1"/>
  <c r="X324" i="1"/>
  <c r="X299" i="1"/>
  <c r="X329" i="1"/>
  <c r="X304" i="1"/>
  <c r="X301" i="1"/>
  <c r="X298" i="1"/>
  <c r="X268" i="1"/>
  <c r="X259" i="1"/>
  <c r="X264" i="1"/>
  <c r="X371" i="1"/>
  <c r="X376" i="1"/>
  <c r="X378" i="1"/>
  <c r="X370" i="1"/>
  <c r="X296" i="1"/>
  <c r="X287" i="1"/>
  <c r="X284" i="1"/>
  <c r="X289" i="1"/>
  <c r="X292" i="1"/>
  <c r="X294" i="1"/>
  <c r="X286" i="1"/>
  <c r="X373" i="1"/>
  <c r="X285" i="1"/>
  <c r="X291" i="1"/>
  <c r="X283" i="1"/>
  <c r="X290" i="1"/>
  <c r="X288" i="1"/>
  <c r="X375" i="1"/>
  <c r="X367" i="1"/>
  <c r="U294" i="1"/>
  <c r="U289" i="1"/>
  <c r="U284" i="1"/>
  <c r="U292" i="1"/>
  <c r="U287" i="1"/>
  <c r="U285" i="1"/>
  <c r="U290" i="1"/>
  <c r="U293" i="1"/>
  <c r="U286" i="1"/>
  <c r="U288" i="1"/>
  <c r="U283" i="1"/>
  <c r="U291" i="1"/>
  <c r="I26" i="1"/>
  <c r="X117" i="1" s="1"/>
  <c r="I19" i="1"/>
  <c r="X38" i="1" s="1"/>
  <c r="I25" i="1"/>
  <c r="X107" i="1" s="1"/>
  <c r="I28" i="1"/>
  <c r="X145" i="1" s="1"/>
  <c r="X311" i="1"/>
  <c r="U270" i="1"/>
  <c r="U265" i="1"/>
  <c r="U260" i="1"/>
  <c r="U268" i="1"/>
  <c r="U261" i="1"/>
  <c r="U263" i="1"/>
  <c r="U266" i="1"/>
  <c r="U269" i="1"/>
  <c r="U262" i="1"/>
  <c r="U264" i="1"/>
  <c r="U259" i="1"/>
  <c r="U267" i="1"/>
  <c r="X316" i="1"/>
  <c r="I23" i="1"/>
  <c r="X85" i="1" s="1"/>
  <c r="I27" i="1"/>
  <c r="X135" i="1" s="1"/>
  <c r="I34" i="1"/>
  <c r="X218" i="1" s="1"/>
  <c r="X308" i="1"/>
  <c r="U375" i="1"/>
  <c r="U369" i="1"/>
  <c r="U377" i="1"/>
  <c r="U373" i="1"/>
  <c r="U372" i="1"/>
  <c r="U367" i="1"/>
  <c r="U370" i="1"/>
  <c r="U378" i="1"/>
  <c r="U368" i="1"/>
  <c r="U376" i="1"/>
  <c r="U374" i="1"/>
  <c r="U371" i="1"/>
  <c r="I37" i="1"/>
  <c r="X250" i="1" s="1"/>
  <c r="X313" i="1"/>
  <c r="I29" i="1"/>
  <c r="X161" i="1" s="1"/>
  <c r="I18" i="1"/>
  <c r="X318" i="1"/>
  <c r="U345" i="1"/>
  <c r="U353" i="1"/>
  <c r="U348" i="1"/>
  <c r="U350" i="1"/>
  <c r="U343" i="1"/>
  <c r="U351" i="1"/>
  <c r="U346" i="1"/>
  <c r="U354" i="1"/>
  <c r="U349" i="1"/>
  <c r="U344" i="1"/>
  <c r="U352" i="1"/>
  <c r="U347" i="1"/>
  <c r="X310" i="1"/>
  <c r="U318" i="1"/>
  <c r="U309" i="1"/>
  <c r="U313" i="1"/>
  <c r="U308" i="1"/>
  <c r="U316" i="1"/>
  <c r="U317" i="1"/>
  <c r="U311" i="1"/>
  <c r="U314" i="1"/>
  <c r="U310" i="1"/>
  <c r="U312" i="1"/>
  <c r="U307" i="1"/>
  <c r="U315" i="1"/>
  <c r="I21" i="1"/>
  <c r="X60" i="1" s="1"/>
  <c r="I22" i="1"/>
  <c r="X68" i="1" s="1"/>
  <c r="I32" i="1"/>
  <c r="X188" i="1" s="1"/>
  <c r="X315" i="1"/>
  <c r="U321" i="1"/>
  <c r="U329" i="1"/>
  <c r="U324" i="1"/>
  <c r="U319" i="1"/>
  <c r="U327" i="1"/>
  <c r="U322" i="1"/>
  <c r="U330" i="1"/>
  <c r="U325" i="1"/>
  <c r="U320" i="1"/>
  <c r="U328" i="1"/>
  <c r="U326" i="1"/>
  <c r="U323" i="1"/>
  <c r="I35" i="1"/>
  <c r="X223" i="1" s="1"/>
  <c r="I30" i="1"/>
  <c r="X171" i="1" s="1"/>
  <c r="X307" i="1"/>
  <c r="X312" i="1"/>
  <c r="U366" i="1"/>
  <c r="U356" i="1"/>
  <c r="U361" i="1"/>
  <c r="U364" i="1"/>
  <c r="U357" i="1"/>
  <c r="U359" i="1"/>
  <c r="U365" i="1"/>
  <c r="U362" i="1"/>
  <c r="U358" i="1"/>
  <c r="U360" i="1"/>
  <c r="U355" i="1"/>
  <c r="U363" i="1"/>
  <c r="U302" i="1"/>
  <c r="U297" i="1"/>
  <c r="U305" i="1"/>
  <c r="U300" i="1"/>
  <c r="U295" i="1"/>
  <c r="U303" i="1"/>
  <c r="U298" i="1"/>
  <c r="U306" i="1"/>
  <c r="U296" i="1"/>
  <c r="U304" i="1"/>
  <c r="U301" i="1"/>
  <c r="U299" i="1"/>
  <c r="I36" i="1"/>
  <c r="X241" i="1" s="1"/>
  <c r="X317" i="1"/>
  <c r="I24" i="1"/>
  <c r="X97" i="1" s="1"/>
  <c r="I20" i="1"/>
  <c r="X50" i="1" s="1"/>
  <c r="I33" i="1"/>
  <c r="X203" i="1" s="1"/>
  <c r="X309" i="1"/>
  <c r="U342" i="1"/>
  <c r="U337" i="1"/>
  <c r="U341" i="1"/>
  <c r="U332" i="1"/>
  <c r="U340" i="1"/>
  <c r="U335" i="1"/>
  <c r="U338" i="1"/>
  <c r="U333" i="1"/>
  <c r="U334" i="1"/>
  <c r="U336" i="1"/>
  <c r="U331" i="1"/>
  <c r="U339" i="1"/>
  <c r="U273" i="1"/>
  <c r="U281" i="1"/>
  <c r="U276" i="1"/>
  <c r="U271" i="1"/>
  <c r="U279" i="1"/>
  <c r="U277" i="1"/>
  <c r="U274" i="1"/>
  <c r="U278" i="1"/>
  <c r="U282" i="1"/>
  <c r="U272" i="1"/>
  <c r="U280" i="1"/>
  <c r="U275" i="1"/>
  <c r="I31" i="1"/>
  <c r="X179" i="1" s="1"/>
  <c r="T296" i="1"/>
  <c r="T304" i="1"/>
  <c r="T299" i="1"/>
  <c r="T302" i="1"/>
  <c r="T297" i="1"/>
  <c r="T305" i="1"/>
  <c r="T300" i="1"/>
  <c r="T295" i="1"/>
  <c r="T303" i="1"/>
  <c r="T298" i="1"/>
  <c r="T306" i="1"/>
  <c r="T301" i="1"/>
  <c r="T336" i="1"/>
  <c r="T331" i="1"/>
  <c r="T339" i="1"/>
  <c r="T334" i="1"/>
  <c r="T342" i="1"/>
  <c r="T337" i="1"/>
  <c r="T335" i="1"/>
  <c r="T332" i="1"/>
  <c r="T340" i="1"/>
  <c r="T338" i="1"/>
  <c r="T333" i="1"/>
  <c r="T341" i="1"/>
  <c r="T272" i="1"/>
  <c r="T280" i="1"/>
  <c r="T275" i="1"/>
  <c r="T278" i="1"/>
  <c r="T273" i="1"/>
  <c r="T281" i="1"/>
  <c r="T276" i="1"/>
  <c r="T271" i="1"/>
  <c r="T279" i="1"/>
  <c r="T274" i="1"/>
  <c r="T282" i="1"/>
  <c r="T277" i="1"/>
  <c r="T312" i="1"/>
  <c r="T307" i="1"/>
  <c r="T315" i="1"/>
  <c r="T310" i="1"/>
  <c r="T318" i="1"/>
  <c r="T313" i="1"/>
  <c r="T308" i="1"/>
  <c r="T316" i="1"/>
  <c r="T311" i="1"/>
  <c r="T314" i="1"/>
  <c r="T309" i="1"/>
  <c r="T317" i="1"/>
  <c r="T320" i="1"/>
  <c r="T328" i="1"/>
  <c r="T323" i="1"/>
  <c r="T326" i="1"/>
  <c r="T321" i="1"/>
  <c r="T329" i="1"/>
  <c r="T324" i="1"/>
  <c r="T319" i="1"/>
  <c r="T327" i="1"/>
  <c r="T322" i="1"/>
  <c r="T330" i="1"/>
  <c r="T325" i="1"/>
  <c r="T288" i="1"/>
  <c r="T283" i="1"/>
  <c r="T291" i="1"/>
  <c r="T286" i="1"/>
  <c r="T294" i="1"/>
  <c r="T289" i="1"/>
  <c r="T284" i="1"/>
  <c r="T292" i="1"/>
  <c r="T287" i="1"/>
  <c r="T290" i="1"/>
  <c r="T285" i="1"/>
  <c r="T293" i="1"/>
  <c r="T368" i="1"/>
  <c r="T376" i="1"/>
  <c r="T371" i="1"/>
  <c r="T374" i="1"/>
  <c r="T375" i="1"/>
  <c r="T369" i="1"/>
  <c r="T377" i="1"/>
  <c r="T372" i="1"/>
  <c r="T367" i="1"/>
  <c r="T370" i="1"/>
  <c r="T378" i="1"/>
  <c r="T373" i="1"/>
  <c r="T264" i="1"/>
  <c r="T259" i="1"/>
  <c r="T267" i="1"/>
  <c r="T262" i="1"/>
  <c r="T270" i="1"/>
  <c r="T265" i="1"/>
  <c r="T260" i="1"/>
  <c r="T268" i="1"/>
  <c r="T263" i="1"/>
  <c r="T266" i="1"/>
  <c r="T261" i="1"/>
  <c r="T269" i="1"/>
  <c r="T360" i="1"/>
  <c r="T355" i="1"/>
  <c r="T363" i="1"/>
  <c r="T358" i="1"/>
  <c r="T366" i="1"/>
  <c r="T361" i="1"/>
  <c r="T356" i="1"/>
  <c r="T364" i="1"/>
  <c r="T359" i="1"/>
  <c r="T362" i="1"/>
  <c r="T357" i="1"/>
  <c r="T365" i="1"/>
  <c r="T344" i="1"/>
  <c r="T352" i="1"/>
  <c r="T347" i="1"/>
  <c r="T350" i="1"/>
  <c r="T351" i="1"/>
  <c r="T345" i="1"/>
  <c r="T353" i="1"/>
  <c r="T348" i="1"/>
  <c r="T343" i="1"/>
  <c r="T346" i="1"/>
  <c r="T354" i="1"/>
  <c r="T349" i="1"/>
  <c r="L38" i="1"/>
  <c r="L45" i="1"/>
  <c r="L47" i="1"/>
  <c r="L39" i="1"/>
  <c r="L46" i="1"/>
  <c r="L44" i="1"/>
  <c r="L41" i="1"/>
  <c r="L42" i="1"/>
  <c r="L40" i="1"/>
  <c r="L43" i="1"/>
  <c r="D48" i="1"/>
  <c r="C48" i="1"/>
  <c r="X20" i="1" l="1"/>
  <c r="L18" i="1"/>
  <c r="L19" i="1"/>
  <c r="L20" i="1"/>
  <c r="L25" i="1"/>
  <c r="L31" i="1"/>
  <c r="X67" i="1"/>
  <c r="X235" i="1"/>
  <c r="L27" i="1"/>
  <c r="L28" i="1"/>
  <c r="L26" i="1"/>
  <c r="L24" i="1"/>
  <c r="L30" i="1"/>
  <c r="L23" i="1"/>
  <c r="L32" i="1"/>
  <c r="L22" i="1"/>
  <c r="L29" i="1"/>
  <c r="L33" i="1"/>
  <c r="L35" i="1"/>
  <c r="L21" i="1"/>
  <c r="L34" i="1"/>
  <c r="X99" i="1"/>
  <c r="Z372" i="1"/>
  <c r="X137" i="1"/>
  <c r="X127" i="1"/>
  <c r="X129" i="1"/>
  <c r="X134" i="1"/>
  <c r="Z349" i="1"/>
  <c r="X131" i="1"/>
  <c r="X159" i="1"/>
  <c r="X214" i="1"/>
  <c r="X247" i="1"/>
  <c r="X217" i="1"/>
  <c r="X252" i="1"/>
  <c r="X257" i="1"/>
  <c r="X71" i="1"/>
  <c r="X254" i="1"/>
  <c r="X213" i="1"/>
  <c r="X74" i="1"/>
  <c r="X73" i="1"/>
  <c r="Z293" i="1"/>
  <c r="X62" i="1"/>
  <c r="X222" i="1"/>
  <c r="X78" i="1"/>
  <c r="Z374" i="1"/>
  <c r="Z365" i="1"/>
  <c r="Z260" i="1"/>
  <c r="Z265" i="1"/>
  <c r="Z270" i="1"/>
  <c r="Z352" i="1"/>
  <c r="Z328" i="1"/>
  <c r="Z362" i="1"/>
  <c r="X237" i="1"/>
  <c r="X255" i="1"/>
  <c r="Z292" i="1"/>
  <c r="Z326" i="1"/>
  <c r="X221" i="1"/>
  <c r="X246" i="1"/>
  <c r="Z358" i="1"/>
  <c r="X249" i="1"/>
  <c r="X64" i="1"/>
  <c r="X216" i="1"/>
  <c r="X220" i="1"/>
  <c r="X251" i="1"/>
  <c r="X256" i="1"/>
  <c r="X58" i="1"/>
  <c r="X219" i="1"/>
  <c r="X248" i="1"/>
  <c r="X63" i="1"/>
  <c r="X211" i="1"/>
  <c r="X66" i="1"/>
  <c r="X253" i="1"/>
  <c r="X55" i="1"/>
  <c r="X150" i="1"/>
  <c r="X215" i="1"/>
  <c r="X61" i="1"/>
  <c r="X212" i="1"/>
  <c r="X258" i="1"/>
  <c r="X65" i="1"/>
  <c r="Z320" i="1"/>
  <c r="X90" i="1"/>
  <c r="X57" i="1"/>
  <c r="X82" i="1"/>
  <c r="X147" i="1"/>
  <c r="X139" i="1"/>
  <c r="Z360" i="1"/>
  <c r="X81" i="1"/>
  <c r="Z330" i="1"/>
  <c r="Z314" i="1"/>
  <c r="X87" i="1"/>
  <c r="Z343" i="1"/>
  <c r="X89" i="1"/>
  <c r="X83" i="1"/>
  <c r="Z376" i="1"/>
  <c r="X153" i="1"/>
  <c r="X146" i="1"/>
  <c r="X84" i="1"/>
  <c r="Z316" i="1"/>
  <c r="X141" i="1"/>
  <c r="Z368" i="1"/>
  <c r="Z321" i="1"/>
  <c r="X158" i="1"/>
  <c r="X143" i="1"/>
  <c r="Z322" i="1"/>
  <c r="X144" i="1"/>
  <c r="Z346" i="1"/>
  <c r="Z357" i="1"/>
  <c r="Z345" i="1"/>
  <c r="X88" i="1"/>
  <c r="Z364" i="1"/>
  <c r="Z262" i="1"/>
  <c r="X148" i="1"/>
  <c r="Z344" i="1"/>
  <c r="Z327" i="1"/>
  <c r="Z351" i="1"/>
  <c r="X80" i="1"/>
  <c r="Z284" i="1"/>
  <c r="X140" i="1"/>
  <c r="X142" i="1"/>
  <c r="X79" i="1"/>
  <c r="X86" i="1"/>
  <c r="X149" i="1"/>
  <c r="Z361" i="1"/>
  <c r="Z289" i="1"/>
  <c r="X155" i="1"/>
  <c r="X70" i="1"/>
  <c r="X75" i="1"/>
  <c r="X184" i="1"/>
  <c r="Z268" i="1"/>
  <c r="X160" i="1"/>
  <c r="X72" i="1"/>
  <c r="X157" i="1"/>
  <c r="Z274" i="1"/>
  <c r="Z347" i="1"/>
  <c r="X162" i="1"/>
  <c r="X152" i="1"/>
  <c r="X77" i="1"/>
  <c r="X69" i="1"/>
  <c r="Z323" i="1"/>
  <c r="X154" i="1"/>
  <c r="Z286" i="1"/>
  <c r="X151" i="1"/>
  <c r="X76" i="1"/>
  <c r="X156" i="1"/>
  <c r="X22" i="1"/>
  <c r="Z369" i="1"/>
  <c r="X30" i="1"/>
  <c r="X198" i="1"/>
  <c r="X190" i="1"/>
  <c r="Z273" i="1"/>
  <c r="X28" i="1"/>
  <c r="X25" i="1"/>
  <c r="X193" i="1"/>
  <c r="X102" i="1"/>
  <c r="X195" i="1"/>
  <c r="Z263" i="1"/>
  <c r="X187" i="1"/>
  <c r="X181" i="1"/>
  <c r="X225" i="1"/>
  <c r="X229" i="1"/>
  <c r="X224" i="1"/>
  <c r="Z285" i="1"/>
  <c r="X27" i="1"/>
  <c r="X226" i="1"/>
  <c r="X91" i="1"/>
  <c r="X24" i="1"/>
  <c r="X192" i="1"/>
  <c r="X228" i="1"/>
  <c r="X29" i="1"/>
  <c r="X197" i="1"/>
  <c r="X19" i="1"/>
  <c r="X21" i="1"/>
  <c r="X189" i="1"/>
  <c r="X26" i="1"/>
  <c r="X194" i="1"/>
  <c r="X23" i="1"/>
  <c r="X191" i="1"/>
  <c r="Z363" i="1"/>
  <c r="X196" i="1"/>
  <c r="X59" i="1"/>
  <c r="Z335" i="1"/>
  <c r="X56" i="1"/>
  <c r="X98" i="1"/>
  <c r="X100" i="1"/>
  <c r="X240" i="1"/>
  <c r="X47" i="1"/>
  <c r="X122" i="1"/>
  <c r="Z279" i="1"/>
  <c r="Z298" i="1"/>
  <c r="Z308" i="1"/>
  <c r="Z333" i="1"/>
  <c r="Z261" i="1"/>
  <c r="Z282" i="1"/>
  <c r="Z280" i="1"/>
  <c r="Z277" i="1"/>
  <c r="Z337" i="1"/>
  <c r="Z275" i="1"/>
  <c r="X163" i="1"/>
  <c r="X44" i="1"/>
  <c r="X176" i="1"/>
  <c r="Z290" i="1"/>
  <c r="X121" i="1"/>
  <c r="X227" i="1"/>
  <c r="X186" i="1"/>
  <c r="X116" i="1"/>
  <c r="X54" i="1"/>
  <c r="X46" i="1"/>
  <c r="X126" i="1"/>
  <c r="X168" i="1"/>
  <c r="X178" i="1"/>
  <c r="Z334" i="1"/>
  <c r="X183" i="1"/>
  <c r="X119" i="1"/>
  <c r="X175" i="1"/>
  <c r="Z331" i="1"/>
  <c r="Z373" i="1"/>
  <c r="X49" i="1"/>
  <c r="X173" i="1"/>
  <c r="X115" i="1"/>
  <c r="X170" i="1"/>
  <c r="Z375" i="1"/>
  <c r="X180" i="1"/>
  <c r="Z336" i="1"/>
  <c r="X124" i="1"/>
  <c r="X51" i="1"/>
  <c r="X123" i="1"/>
  <c r="Z269" i="1"/>
  <c r="X167" i="1"/>
  <c r="X232" i="1"/>
  <c r="X185" i="1"/>
  <c r="X93" i="1"/>
  <c r="Z291" i="1"/>
  <c r="X177" i="1"/>
  <c r="X172" i="1"/>
  <c r="Z355" i="1"/>
  <c r="Z266" i="1"/>
  <c r="X164" i="1"/>
  <c r="X234" i="1"/>
  <c r="Z283" i="1"/>
  <c r="X182" i="1"/>
  <c r="Z313" i="1"/>
  <c r="X95" i="1"/>
  <c r="X118" i="1"/>
  <c r="Z288" i="1"/>
  <c r="Z318" i="1"/>
  <c r="Z377" i="1"/>
  <c r="X48" i="1"/>
  <c r="X169" i="1"/>
  <c r="X231" i="1"/>
  <c r="X53" i="1"/>
  <c r="X120" i="1"/>
  <c r="X174" i="1"/>
  <c r="X233" i="1"/>
  <c r="Z310" i="1"/>
  <c r="X92" i="1"/>
  <c r="Z297" i="1"/>
  <c r="X52" i="1"/>
  <c r="X45" i="1"/>
  <c r="X125" i="1"/>
  <c r="X166" i="1"/>
  <c r="X230" i="1"/>
  <c r="Z315" i="1"/>
  <c r="Z302" i="1"/>
  <c r="X43" i="1"/>
  <c r="X165" i="1"/>
  <c r="X94" i="1"/>
  <c r="X238" i="1"/>
  <c r="Z299" i="1"/>
  <c r="X96" i="1"/>
  <c r="X245" i="1"/>
  <c r="X101" i="1"/>
  <c r="X242" i="1"/>
  <c r="Z339" i="1"/>
  <c r="Z272" i="1"/>
  <c r="X239" i="1"/>
  <c r="X244" i="1"/>
  <c r="X236" i="1"/>
  <c r="Z338" i="1"/>
  <c r="X243" i="1"/>
  <c r="Z267" i="1"/>
  <c r="Z378" i="1"/>
  <c r="Z309" i="1"/>
  <c r="X112" i="1"/>
  <c r="Z356" i="1"/>
  <c r="X104" i="1"/>
  <c r="X109" i="1"/>
  <c r="Z350" i="1"/>
  <c r="Z294" i="1"/>
  <c r="X114" i="1"/>
  <c r="X106" i="1"/>
  <c r="X111" i="1"/>
  <c r="X103" i="1"/>
  <c r="X108" i="1"/>
  <c r="X113" i="1"/>
  <c r="X105" i="1"/>
  <c r="X110" i="1"/>
  <c r="Z342" i="1"/>
  <c r="Z303" i="1"/>
  <c r="Z319" i="1"/>
  <c r="Z271" i="1"/>
  <c r="X132" i="1"/>
  <c r="Z359" i="1"/>
  <c r="Z287" i="1"/>
  <c r="Z311" i="1"/>
  <c r="Z278" i="1"/>
  <c r="Z304" i="1"/>
  <c r="X136" i="1"/>
  <c r="Z371" i="1"/>
  <c r="X133" i="1"/>
  <c r="Z307" i="1"/>
  <c r="X138" i="1"/>
  <c r="X130" i="1"/>
  <c r="Z325" i="1"/>
  <c r="Z332" i="1"/>
  <c r="Z354" i="1"/>
  <c r="X128" i="1"/>
  <c r="Z306" i="1"/>
  <c r="Z296" i="1"/>
  <c r="Z341" i="1"/>
  <c r="Z340" i="1"/>
  <c r="Z301" i="1"/>
  <c r="Z305" i="1"/>
  <c r="F48" i="1"/>
  <c r="X35" i="1"/>
  <c r="X206" i="1"/>
  <c r="Z353" i="1"/>
  <c r="Z324" i="1"/>
  <c r="X209" i="1"/>
  <c r="U43" i="1"/>
  <c r="U51" i="1"/>
  <c r="U46" i="1"/>
  <c r="U54" i="1"/>
  <c r="U48" i="1"/>
  <c r="U49" i="1"/>
  <c r="U44" i="1"/>
  <c r="U52" i="1"/>
  <c r="U47" i="1"/>
  <c r="U50" i="1"/>
  <c r="U45" i="1"/>
  <c r="U53" i="1"/>
  <c r="U115" i="1"/>
  <c r="U123" i="1"/>
  <c r="U126" i="1"/>
  <c r="U118" i="1"/>
  <c r="U120" i="1"/>
  <c r="U121" i="1"/>
  <c r="U116" i="1"/>
  <c r="U124" i="1"/>
  <c r="U119" i="1"/>
  <c r="U122" i="1"/>
  <c r="U117" i="1"/>
  <c r="U125" i="1"/>
  <c r="Z348" i="1"/>
  <c r="Z370" i="1"/>
  <c r="Z329" i="1"/>
  <c r="X205" i="1"/>
  <c r="U171" i="1"/>
  <c r="U174" i="1"/>
  <c r="U166" i="1"/>
  <c r="U163" i="1"/>
  <c r="U169" i="1"/>
  <c r="U164" i="1"/>
  <c r="U172" i="1"/>
  <c r="U167" i="1"/>
  <c r="U170" i="1"/>
  <c r="U165" i="1"/>
  <c r="U173" i="1"/>
  <c r="U168" i="1"/>
  <c r="Z367" i="1"/>
  <c r="X208" i="1"/>
  <c r="U91" i="1"/>
  <c r="U99" i="1"/>
  <c r="U96" i="1"/>
  <c r="U102" i="1"/>
  <c r="U94" i="1"/>
  <c r="U97" i="1"/>
  <c r="U92" i="1"/>
  <c r="U100" i="1"/>
  <c r="U95" i="1"/>
  <c r="U98" i="1"/>
  <c r="U93" i="1"/>
  <c r="U101" i="1"/>
  <c r="U191" i="1"/>
  <c r="U193" i="1"/>
  <c r="U187" i="1"/>
  <c r="U195" i="1"/>
  <c r="U188" i="1"/>
  <c r="U196" i="1"/>
  <c r="U194" i="1"/>
  <c r="U189" i="1"/>
  <c r="U197" i="1"/>
  <c r="U192" i="1"/>
  <c r="U198" i="1"/>
  <c r="U190" i="1"/>
  <c r="U26" i="1"/>
  <c r="U21" i="1"/>
  <c r="U29" i="1"/>
  <c r="U24" i="1"/>
  <c r="U27" i="1"/>
  <c r="U22" i="1"/>
  <c r="U30" i="1"/>
  <c r="U25" i="1"/>
  <c r="U20" i="1"/>
  <c r="U23" i="1"/>
  <c r="U28" i="1"/>
  <c r="X40" i="1"/>
  <c r="X200" i="1"/>
  <c r="U183" i="1"/>
  <c r="U177" i="1"/>
  <c r="U185" i="1"/>
  <c r="U182" i="1"/>
  <c r="U179" i="1"/>
  <c r="U180" i="1"/>
  <c r="U175" i="1"/>
  <c r="U178" i="1"/>
  <c r="U186" i="1"/>
  <c r="U181" i="1"/>
  <c r="U176" i="1"/>
  <c r="U184" i="1"/>
  <c r="U233" i="1"/>
  <c r="U223" i="1"/>
  <c r="U230" i="1"/>
  <c r="U227" i="1"/>
  <c r="U224" i="1"/>
  <c r="U234" i="1"/>
  <c r="U231" i="1"/>
  <c r="U228" i="1"/>
  <c r="U225" i="1"/>
  <c r="U232" i="1"/>
  <c r="U229" i="1"/>
  <c r="U226" i="1"/>
  <c r="X32" i="1"/>
  <c r="X210" i="1"/>
  <c r="U67" i="1"/>
  <c r="U75" i="1"/>
  <c r="U70" i="1"/>
  <c r="U72" i="1"/>
  <c r="U78" i="1"/>
  <c r="U73" i="1"/>
  <c r="U68" i="1"/>
  <c r="U76" i="1"/>
  <c r="U71" i="1"/>
  <c r="U74" i="1"/>
  <c r="U69" i="1"/>
  <c r="U77" i="1"/>
  <c r="U155" i="1"/>
  <c r="U161" i="1"/>
  <c r="U153" i="1"/>
  <c r="U158" i="1"/>
  <c r="U160" i="1"/>
  <c r="U156" i="1"/>
  <c r="U151" i="1"/>
  <c r="U159" i="1"/>
  <c r="U154" i="1"/>
  <c r="U162" i="1"/>
  <c r="U157" i="1"/>
  <c r="U152" i="1"/>
  <c r="Z259" i="1"/>
  <c r="X37" i="1"/>
  <c r="X202" i="1"/>
  <c r="U237" i="1"/>
  <c r="U240" i="1"/>
  <c r="U239" i="1"/>
  <c r="U243" i="1"/>
  <c r="U246" i="1"/>
  <c r="U241" i="1"/>
  <c r="U244" i="1"/>
  <c r="U235" i="1"/>
  <c r="U238" i="1"/>
  <c r="U242" i="1"/>
  <c r="U245" i="1"/>
  <c r="U236" i="1"/>
  <c r="Z264" i="1"/>
  <c r="X42" i="1"/>
  <c r="X207" i="1"/>
  <c r="Z312" i="1"/>
  <c r="U56" i="1"/>
  <c r="U64" i="1"/>
  <c r="U59" i="1"/>
  <c r="U62" i="1"/>
  <c r="U61" i="1"/>
  <c r="U57" i="1"/>
  <c r="U65" i="1"/>
  <c r="U60" i="1"/>
  <c r="U55" i="1"/>
  <c r="U63" i="1"/>
  <c r="U58" i="1"/>
  <c r="U66" i="1"/>
  <c r="U211" i="1"/>
  <c r="U218" i="1"/>
  <c r="U215" i="1"/>
  <c r="U219" i="1"/>
  <c r="U212" i="1"/>
  <c r="U216" i="1"/>
  <c r="U220" i="1"/>
  <c r="U213" i="1"/>
  <c r="U217" i="1"/>
  <c r="U221" i="1"/>
  <c r="U214" i="1"/>
  <c r="U222" i="1"/>
  <c r="X34" i="1"/>
  <c r="X199" i="1"/>
  <c r="U249" i="1"/>
  <c r="U257" i="1"/>
  <c r="U253" i="1"/>
  <c r="U252" i="1"/>
  <c r="U247" i="1"/>
  <c r="U255" i="1"/>
  <c r="U250" i="1"/>
  <c r="U258" i="1"/>
  <c r="U248" i="1"/>
  <c r="U256" i="1"/>
  <c r="U254" i="1"/>
  <c r="U251" i="1"/>
  <c r="I48" i="1"/>
  <c r="X39" i="1"/>
  <c r="X204" i="1"/>
  <c r="U128" i="1"/>
  <c r="U136" i="1"/>
  <c r="U133" i="1"/>
  <c r="U131" i="1"/>
  <c r="U134" i="1"/>
  <c r="U129" i="1"/>
  <c r="U137" i="1"/>
  <c r="U132" i="1"/>
  <c r="U127" i="1"/>
  <c r="U135" i="1"/>
  <c r="U130" i="1"/>
  <c r="U138" i="1"/>
  <c r="U205" i="1"/>
  <c r="U201" i="1"/>
  <c r="U206" i="1"/>
  <c r="U203" i="1"/>
  <c r="U202" i="1"/>
  <c r="U210" i="1"/>
  <c r="U200" i="1"/>
  <c r="U207" i="1"/>
  <c r="U208" i="1"/>
  <c r="U204" i="1"/>
  <c r="U209" i="1"/>
  <c r="U199" i="1"/>
  <c r="X31" i="1"/>
  <c r="X201" i="1"/>
  <c r="Z366" i="1"/>
  <c r="X36" i="1"/>
  <c r="U80" i="1"/>
  <c r="U88" i="1"/>
  <c r="U83" i="1"/>
  <c r="U86" i="1"/>
  <c r="U81" i="1"/>
  <c r="U89" i="1"/>
  <c r="U84" i="1"/>
  <c r="U79" i="1"/>
  <c r="U87" i="1"/>
  <c r="U82" i="1"/>
  <c r="U85" i="1"/>
  <c r="U90" i="1"/>
  <c r="U139" i="1"/>
  <c r="U147" i="1"/>
  <c r="U150" i="1"/>
  <c r="U142" i="1"/>
  <c r="U144" i="1"/>
  <c r="U145" i="1"/>
  <c r="U140" i="1"/>
  <c r="U148" i="1"/>
  <c r="U143" i="1"/>
  <c r="U146" i="1"/>
  <c r="U141" i="1"/>
  <c r="U149" i="1"/>
  <c r="X41" i="1"/>
  <c r="Z317" i="1"/>
  <c r="Z295" i="1"/>
  <c r="X33" i="1"/>
  <c r="Z276" i="1"/>
  <c r="Z300" i="1"/>
  <c r="U104" i="1"/>
  <c r="U112" i="1"/>
  <c r="U107" i="1"/>
  <c r="U110" i="1"/>
  <c r="U109" i="1"/>
  <c r="U105" i="1"/>
  <c r="U113" i="1"/>
  <c r="U108" i="1"/>
  <c r="U103" i="1"/>
  <c r="U111" i="1"/>
  <c r="U106" i="1"/>
  <c r="U114" i="1"/>
  <c r="U39" i="1"/>
  <c r="U34" i="1"/>
  <c r="U42" i="1"/>
  <c r="U37" i="1"/>
  <c r="U32" i="1"/>
  <c r="U40" i="1"/>
  <c r="U35" i="1"/>
  <c r="U38" i="1"/>
  <c r="U33" i="1"/>
  <c r="U41" i="1"/>
  <c r="U31" i="1"/>
  <c r="U36" i="1"/>
  <c r="Z281" i="1"/>
  <c r="T73" i="1"/>
  <c r="T68" i="1"/>
  <c r="T76" i="1"/>
  <c r="T71" i="1"/>
  <c r="T74" i="1"/>
  <c r="T69" i="1"/>
  <c r="T77" i="1"/>
  <c r="T72" i="1"/>
  <c r="T67" i="1"/>
  <c r="T75" i="1"/>
  <c r="T70" i="1"/>
  <c r="T78" i="1"/>
  <c r="T25" i="1"/>
  <c r="T20" i="1"/>
  <c r="T28" i="1"/>
  <c r="T23" i="1"/>
  <c r="T26" i="1"/>
  <c r="T21" i="1"/>
  <c r="T29" i="1"/>
  <c r="T24" i="1"/>
  <c r="T27" i="1"/>
  <c r="T22" i="1"/>
  <c r="T30" i="1"/>
  <c r="T19" i="1"/>
  <c r="T169" i="1"/>
  <c r="T164" i="1"/>
  <c r="T172" i="1"/>
  <c r="T167" i="1"/>
  <c r="T170" i="1"/>
  <c r="T165" i="1"/>
  <c r="T173" i="1"/>
  <c r="T168" i="1"/>
  <c r="T163" i="1"/>
  <c r="T171" i="1"/>
  <c r="T166" i="1"/>
  <c r="T174" i="1"/>
  <c r="T217" i="1"/>
  <c r="T218" i="1"/>
  <c r="T216" i="1"/>
  <c r="T214" i="1"/>
  <c r="T222" i="1"/>
  <c r="T212" i="1"/>
  <c r="T220" i="1"/>
  <c r="T213" i="1"/>
  <c r="T221" i="1"/>
  <c r="T211" i="1"/>
  <c r="T215" i="1"/>
  <c r="T219" i="1"/>
  <c r="T57" i="1"/>
  <c r="T65" i="1"/>
  <c r="T60" i="1"/>
  <c r="T55" i="1"/>
  <c r="T63" i="1"/>
  <c r="T58" i="1"/>
  <c r="T66" i="1"/>
  <c r="T61" i="1"/>
  <c r="T56" i="1"/>
  <c r="T64" i="1"/>
  <c r="T59" i="1"/>
  <c r="T62" i="1"/>
  <c r="T81" i="1"/>
  <c r="T89" i="1"/>
  <c r="T84" i="1"/>
  <c r="T79" i="1"/>
  <c r="T87" i="1"/>
  <c r="T82" i="1"/>
  <c r="T90" i="1"/>
  <c r="T85" i="1"/>
  <c r="T80" i="1"/>
  <c r="T88" i="1"/>
  <c r="T83" i="1"/>
  <c r="T86" i="1"/>
  <c r="L37" i="1"/>
  <c r="T248" i="1"/>
  <c r="T256" i="1"/>
  <c r="T251" i="1"/>
  <c r="T254" i="1"/>
  <c r="T249" i="1"/>
  <c r="T257" i="1"/>
  <c r="T252" i="1"/>
  <c r="T247" i="1"/>
  <c r="T255" i="1"/>
  <c r="T250" i="1"/>
  <c r="T258" i="1"/>
  <c r="T253" i="1"/>
  <c r="T129" i="1"/>
  <c r="T137" i="1"/>
  <c r="T132" i="1"/>
  <c r="T127" i="1"/>
  <c r="T135" i="1"/>
  <c r="T130" i="1"/>
  <c r="T138" i="1"/>
  <c r="T133" i="1"/>
  <c r="T128" i="1"/>
  <c r="T136" i="1"/>
  <c r="T131" i="1"/>
  <c r="T134" i="1"/>
  <c r="T201" i="1"/>
  <c r="T209" i="1"/>
  <c r="T199" i="1"/>
  <c r="T202" i="1"/>
  <c r="T210" i="1"/>
  <c r="T205" i="1"/>
  <c r="T200" i="1"/>
  <c r="T208" i="1"/>
  <c r="T206" i="1"/>
  <c r="T204" i="1"/>
  <c r="T203" i="1"/>
  <c r="T207" i="1"/>
  <c r="T193" i="1"/>
  <c r="T188" i="1"/>
  <c r="T196" i="1"/>
  <c r="T191" i="1"/>
  <c r="T194" i="1"/>
  <c r="T189" i="1"/>
  <c r="T197" i="1"/>
  <c r="T192" i="1"/>
  <c r="T187" i="1"/>
  <c r="T195" i="1"/>
  <c r="T190" i="1"/>
  <c r="T198" i="1"/>
  <c r="T225" i="1"/>
  <c r="T233" i="1"/>
  <c r="T226" i="1"/>
  <c r="T234" i="1"/>
  <c r="T224" i="1"/>
  <c r="T230" i="1"/>
  <c r="T223" i="1"/>
  <c r="T227" i="1"/>
  <c r="T231" i="1"/>
  <c r="T228" i="1"/>
  <c r="T232" i="1"/>
  <c r="T229" i="1"/>
  <c r="T121" i="1"/>
  <c r="T116" i="1"/>
  <c r="T124" i="1"/>
  <c r="T119" i="1"/>
  <c r="T122" i="1"/>
  <c r="T117" i="1"/>
  <c r="T125" i="1"/>
  <c r="T120" i="1"/>
  <c r="T115" i="1"/>
  <c r="T123" i="1"/>
  <c r="T118" i="1"/>
  <c r="T126" i="1"/>
  <c r="T33" i="1"/>
  <c r="T41" i="1"/>
  <c r="T36" i="1"/>
  <c r="T31" i="1"/>
  <c r="T39" i="1"/>
  <c r="T34" i="1"/>
  <c r="T42" i="1"/>
  <c r="T37" i="1"/>
  <c r="T32" i="1"/>
  <c r="T40" i="1"/>
  <c r="T35" i="1"/>
  <c r="T38" i="1"/>
  <c r="T177" i="1"/>
  <c r="T185" i="1"/>
  <c r="T180" i="1"/>
  <c r="T175" i="1"/>
  <c r="T183" i="1"/>
  <c r="T178" i="1"/>
  <c r="T186" i="1"/>
  <c r="T181" i="1"/>
  <c r="T176" i="1"/>
  <c r="T184" i="1"/>
  <c r="T179" i="1"/>
  <c r="T182" i="1"/>
  <c r="T153" i="1"/>
  <c r="T161" i="1"/>
  <c r="T156" i="1"/>
  <c r="T151" i="1"/>
  <c r="T159" i="1"/>
  <c r="T154" i="1"/>
  <c r="T162" i="1"/>
  <c r="T157" i="1"/>
  <c r="T152" i="1"/>
  <c r="T160" i="1"/>
  <c r="T155" i="1"/>
  <c r="T158" i="1"/>
  <c r="T145" i="1"/>
  <c r="T140" i="1"/>
  <c r="T148" i="1"/>
  <c r="T143" i="1"/>
  <c r="T146" i="1"/>
  <c r="T141" i="1"/>
  <c r="T149" i="1"/>
  <c r="T144" i="1"/>
  <c r="T139" i="1"/>
  <c r="T147" i="1"/>
  <c r="T142" i="1"/>
  <c r="T150" i="1"/>
  <c r="T105" i="1"/>
  <c r="T113" i="1"/>
  <c r="T108" i="1"/>
  <c r="T103" i="1"/>
  <c r="T111" i="1"/>
  <c r="T106" i="1"/>
  <c r="T114" i="1"/>
  <c r="T109" i="1"/>
  <c r="T104" i="1"/>
  <c r="T112" i="1"/>
  <c r="T107" i="1"/>
  <c r="T110" i="1"/>
  <c r="T49" i="1"/>
  <c r="T44" i="1"/>
  <c r="T52" i="1"/>
  <c r="T47" i="1"/>
  <c r="T50" i="1"/>
  <c r="T45" i="1"/>
  <c r="T53" i="1"/>
  <c r="T48" i="1"/>
  <c r="T43" i="1"/>
  <c r="T51" i="1"/>
  <c r="T46" i="1"/>
  <c r="T54" i="1"/>
  <c r="T97" i="1"/>
  <c r="T92" i="1"/>
  <c r="T100" i="1"/>
  <c r="T95" i="1"/>
  <c r="T98" i="1"/>
  <c r="T93" i="1"/>
  <c r="T101" i="1"/>
  <c r="T96" i="1"/>
  <c r="T91" i="1"/>
  <c r="T99" i="1"/>
  <c r="T94" i="1"/>
  <c r="T102" i="1"/>
  <c r="L36" i="1"/>
  <c r="T241" i="1"/>
  <c r="T242" i="1"/>
  <c r="T236" i="1"/>
  <c r="T239" i="1"/>
  <c r="T237" i="1"/>
  <c r="T240" i="1"/>
  <c r="T243" i="1"/>
  <c r="T246" i="1"/>
  <c r="T244" i="1"/>
  <c r="T235" i="1"/>
  <c r="T238" i="1"/>
  <c r="T245" i="1"/>
  <c r="G48" i="1"/>
  <c r="E48" i="1"/>
  <c r="Z21" i="1" l="1"/>
  <c r="Z67" i="1"/>
  <c r="Z24" i="1"/>
  <c r="Z30" i="1"/>
  <c r="Z198" i="1"/>
  <c r="Z22" i="1"/>
  <c r="Z29" i="1"/>
  <c r="Z193" i="1"/>
  <c r="Z182" i="1"/>
  <c r="Z52" i="1"/>
  <c r="Z70" i="1"/>
  <c r="Z75" i="1"/>
  <c r="Z116" i="1"/>
  <c r="Z26" i="1"/>
  <c r="Z46" i="1"/>
  <c r="Z244" i="1"/>
  <c r="Z214" i="1"/>
  <c r="Z156" i="1"/>
  <c r="Z196" i="1"/>
  <c r="Z27" i="1"/>
  <c r="Z65" i="1"/>
  <c r="Z226" i="1"/>
  <c r="Z145" i="1"/>
  <c r="Z99" i="1"/>
  <c r="Z53" i="1"/>
  <c r="Z184" i="1"/>
  <c r="Z20" i="1"/>
  <c r="Z91" i="1"/>
  <c r="Z45" i="1"/>
  <c r="Z125" i="1"/>
  <c r="Z31" i="1"/>
  <c r="Z178" i="1"/>
  <c r="Z38" i="1"/>
  <c r="Z48" i="1"/>
  <c r="Z245" i="1"/>
  <c r="Z176" i="1"/>
  <c r="Z122" i="1"/>
  <c r="Z165" i="1"/>
  <c r="Z232" i="1"/>
  <c r="Z49" i="1"/>
  <c r="Z101" i="1"/>
  <c r="Z180" i="1"/>
  <c r="Z237" i="1"/>
  <c r="Z250" i="1"/>
  <c r="Z117" i="1"/>
  <c r="Z173" i="1"/>
  <c r="Z127" i="1"/>
  <c r="Z155" i="1"/>
  <c r="Z64" i="1"/>
  <c r="Z44" i="1"/>
  <c r="Z56" i="1"/>
  <c r="Z212" i="1"/>
  <c r="Z229" i="1"/>
  <c r="Z139" i="1"/>
  <c r="Z216" i="1"/>
  <c r="Z240" i="1"/>
  <c r="Z191" i="1"/>
  <c r="Z258" i="1"/>
  <c r="Z19" i="1"/>
  <c r="Z254" i="1"/>
  <c r="Z158" i="1"/>
  <c r="Z195" i="1"/>
  <c r="Z50" i="1"/>
  <c r="Z132" i="1"/>
  <c r="Z175" i="1"/>
  <c r="Z90" i="1"/>
  <c r="Z160" i="1"/>
  <c r="Z25" i="1"/>
  <c r="Z108" i="1"/>
  <c r="Z192" i="1"/>
  <c r="Z162" i="1"/>
  <c r="Z227" i="1"/>
  <c r="Z58" i="1"/>
  <c r="Z118" i="1"/>
  <c r="Z110" i="1"/>
  <c r="Z97" i="1"/>
  <c r="Z146" i="1"/>
  <c r="Z163" i="1"/>
  <c r="Z43" i="1"/>
  <c r="Z169" i="1"/>
  <c r="Z66" i="1"/>
  <c r="Z157" i="1"/>
  <c r="Z92" i="1"/>
  <c r="Z236" i="1"/>
  <c r="Z200" i="1"/>
  <c r="Z183" i="1"/>
  <c r="Z120" i="1"/>
  <c r="Z224" i="1"/>
  <c r="Z181" i="1"/>
  <c r="Z121" i="1"/>
  <c r="Z190" i="1"/>
  <c r="Z221" i="1"/>
  <c r="Z36" i="1"/>
  <c r="Z205" i="1"/>
  <c r="Z246" i="1"/>
  <c r="Z142" i="1"/>
  <c r="Z210" i="1"/>
  <c r="Z61" i="1"/>
  <c r="Z112" i="1"/>
  <c r="Z141" i="1"/>
  <c r="Z217" i="1"/>
  <c r="Z144" i="1"/>
  <c r="Z188" i="1"/>
  <c r="Z241" i="1"/>
  <c r="Z51" i="1"/>
  <c r="Z136" i="1"/>
  <c r="Z57" i="1"/>
  <c r="Z257" i="1"/>
  <c r="Z84" i="1"/>
  <c r="Z68" i="1"/>
  <c r="Z107" i="1"/>
  <c r="Z103" i="1"/>
  <c r="Z133" i="1"/>
  <c r="Z211" i="1"/>
  <c r="Z152" i="1"/>
  <c r="Z164" i="1"/>
  <c r="Z100" i="1"/>
  <c r="Z253" i="1"/>
  <c r="Z149" i="1"/>
  <c r="Z177" i="1"/>
  <c r="Z234" i="1"/>
  <c r="Z79" i="1"/>
  <c r="Z76" i="1"/>
  <c r="Z111" i="1"/>
  <c r="Z207" i="1"/>
  <c r="Z249" i="1"/>
  <c r="Z89" i="1"/>
  <c r="Z73" i="1"/>
  <c r="Z161" i="1"/>
  <c r="Z168" i="1"/>
  <c r="Z251" i="1"/>
  <c r="Z135" i="1"/>
  <c r="Z248" i="1"/>
  <c r="Z59" i="1"/>
  <c r="Z220" i="1"/>
  <c r="Z147" i="1"/>
  <c r="Z80" i="1"/>
  <c r="Z239" i="1"/>
  <c r="Z201" i="1"/>
  <c r="Z77" i="1"/>
  <c r="Z86" i="1"/>
  <c r="Z197" i="1"/>
  <c r="Z78" i="1"/>
  <c r="Z154" i="1"/>
  <c r="Z126" i="1"/>
  <c r="Z189" i="1"/>
  <c r="Z199" i="1"/>
  <c r="Z159" i="1"/>
  <c r="Z72" i="1"/>
  <c r="Z123" i="1"/>
  <c r="Z223" i="1"/>
  <c r="Z63" i="1"/>
  <c r="Z230" i="1"/>
  <c r="Z55" i="1"/>
  <c r="Z242" i="1"/>
  <c r="Z174" i="1"/>
  <c r="Z166" i="1"/>
  <c r="Z148" i="1"/>
  <c r="Z40" i="1"/>
  <c r="Z102" i="1"/>
  <c r="Z128" i="1"/>
  <c r="Z143" i="1"/>
  <c r="Z203" i="1"/>
  <c r="Z94" i="1"/>
  <c r="Z138" i="1"/>
  <c r="Z81" i="1"/>
  <c r="Z113" i="1"/>
  <c r="Z34" i="1"/>
  <c r="Z28" i="1"/>
  <c r="Z238" i="1"/>
  <c r="Z105" i="1"/>
  <c r="Z42" i="1"/>
  <c r="Z124" i="1"/>
  <c r="Z204" i="1"/>
  <c r="Z215" i="1"/>
  <c r="Z208" i="1"/>
  <c r="Z167" i="1"/>
  <c r="Z172" i="1"/>
  <c r="Z98" i="1"/>
  <c r="Z41" i="1"/>
  <c r="Z95" i="1"/>
  <c r="Z228" i="1"/>
  <c r="Z129" i="1"/>
  <c r="Z231" i="1"/>
  <c r="Z37" i="1"/>
  <c r="Z185" i="1"/>
  <c r="Z218" i="1"/>
  <c r="Z54" i="1"/>
  <c r="Z134" i="1"/>
  <c r="Z82" i="1"/>
  <c r="Z74" i="1"/>
  <c r="Z114" i="1"/>
  <c r="Z247" i="1"/>
  <c r="Z71" i="1"/>
  <c r="Z106" i="1"/>
  <c r="Z252" i="1"/>
  <c r="Z119" i="1"/>
  <c r="Z225" i="1"/>
  <c r="Z170" i="1"/>
  <c r="Z93" i="1"/>
  <c r="Z137" i="1"/>
  <c r="Z179" i="1"/>
  <c r="Z85" i="1"/>
  <c r="Z255" i="1"/>
  <c r="Z35" i="1"/>
  <c r="Z131" i="1"/>
  <c r="Z87" i="1"/>
  <c r="Z209" i="1"/>
  <c r="Z104" i="1"/>
  <c r="Z69" i="1"/>
  <c r="Z153" i="1"/>
  <c r="Z32" i="1"/>
  <c r="Z219" i="1"/>
  <c r="Z130" i="1"/>
  <c r="Z256" i="1"/>
  <c r="Z62" i="1"/>
  <c r="Z47" i="1"/>
  <c r="Z186" i="1"/>
  <c r="Z213" i="1"/>
  <c r="Z150" i="1"/>
  <c r="Z187" i="1"/>
  <c r="Z243" i="1"/>
  <c r="Z202" i="1"/>
  <c r="Z83" i="1"/>
  <c r="Z222" i="1"/>
  <c r="Z88" i="1"/>
  <c r="Z194" i="1"/>
  <c r="Z115" i="1"/>
  <c r="Z33" i="1"/>
  <c r="Z151" i="1"/>
  <c r="Z109" i="1"/>
  <c r="Z60" i="1"/>
  <c r="Z171" i="1"/>
  <c r="Z140" i="1"/>
  <c r="Z233" i="1"/>
  <c r="Z23" i="1"/>
  <c r="Z206" i="1"/>
  <c r="Z39" i="1"/>
  <c r="Z96" i="1"/>
  <c r="Z235" i="1"/>
  <c r="L48" i="1"/>
  <c r="F11" i="1" l="1"/>
  <c r="E14" i="1" s="1"/>
</calcChain>
</file>

<file path=xl/sharedStrings.xml><?xml version="1.0" encoding="utf-8"?>
<sst xmlns="http://schemas.openxmlformats.org/spreadsheetml/2006/main" count="44" uniqueCount="33">
  <si>
    <t>Year</t>
  </si>
  <si>
    <t xml:space="preserve">Downpayment </t>
  </si>
  <si>
    <t>No. of years</t>
  </si>
  <si>
    <t>EMI</t>
  </si>
  <si>
    <t>Co-borrowers</t>
  </si>
  <si>
    <t xml:space="preserve">80C utilized </t>
  </si>
  <si>
    <t>Principal</t>
  </si>
  <si>
    <t>Interest</t>
  </si>
  <si>
    <t>Month</t>
  </si>
  <si>
    <t>80C benefit</t>
  </si>
  <si>
    <t>Sec.24 benefit</t>
  </si>
  <si>
    <t>Total</t>
  </si>
  <si>
    <t xml:space="preserve">80C available </t>
  </si>
  <si>
    <t>Tax bracket</t>
  </si>
  <si>
    <t>Effective EMI</t>
  </si>
  <si>
    <t>Effective Interest rate</t>
  </si>
  <si>
    <t xml:space="preserve">Expected return from investing </t>
  </si>
  <si>
    <t>Loan Details</t>
  </si>
  <si>
    <t>Tax details</t>
  </si>
  <si>
    <t>80E</t>
  </si>
  <si>
    <t>80EEB</t>
  </si>
  <si>
    <t>Interest expense</t>
  </si>
  <si>
    <t>Accumulated dep</t>
  </si>
  <si>
    <t>Depreciation tax benefits</t>
  </si>
  <si>
    <t>Year-breakup</t>
  </si>
  <si>
    <t>This workbook along with all its contents are the intellectual property of Finance with Sharan, distribution of which is strictly prohibited.</t>
  </si>
  <si>
    <t>Step 1:- Enter your loan details in the green cells.</t>
  </si>
  <si>
    <t>Step 2:- If your spouse/parents is a co-borrower and co-owner of the property, enter YES.</t>
  </si>
  <si>
    <t>Step 3:- Enter how much of 80C limit has been utilized by you (&amp; your spouse if there is a co-borrower).</t>
  </si>
  <si>
    <t>Home Loan prepayment Schedule</t>
  </si>
  <si>
    <t xml:space="preserve">Monthly Payment Schedule </t>
  </si>
  <si>
    <t>Home Cost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</si>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</sst>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₹&quot;\ #,##0;[Red]&quot;₹&quot;\ \-#,##0"/>
    <numFmt numFmtId="165" formatCode="&quot;₹&quot;\ #,##0.00;[Red]&quot;₹&quot;\ \-#,##0.00"/>
    <numFmt numFmtId="166" formatCode="_ * #,##0.00_ ;_ * \-#,##0.00_ ;_ * &quot;-&quot;??_ ;_ @_ "/>
    <numFmt numFmtId="167" formatCode="_ * #,##0_ ;_ * \-#,##0_ ;_ * &quot;-&quot;??_ ;_ @_ "/>
    <numFmt numFmtId="168" formatCode="_ &quot;₹&quot;\ * #,##0_ ;_ &quot;₹&quot;\ * \-#,##0_ ;_ &quot;₹&quot;\ * &quot;-&quot;??_ ;_ @_ "/>
    <numFmt numFmtId="169" formatCode="0.000%"/>
    <numFmt numFmtId="170" formatCode="0.0"/>
    <numFmt numFmtId="171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</font>
    <font>
      <i/>
      <sz val="8.5"/>
      <color theme="1"/>
      <name val="Times New Roman"/>
      <family val="1"/>
    </font>
    <font>
      <b/>
      <sz val="15"/>
      <color rgb="FF44546A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protection hidden="1"/>
    </xf>
    <xf numFmtId="0" fontId="0" fillId="0" borderId="0" xfId="0" applyFill="1" applyProtection="1"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64" fontId="0" fillId="0" borderId="0" xfId="0" applyNumberFormat="1" applyFill="1" applyProtection="1">
      <protection hidden="1"/>
    </xf>
    <xf numFmtId="0" fontId="8" fillId="0" borderId="0" xfId="3" applyFont="1" applyProtection="1">
      <protection hidden="1"/>
    </xf>
    <xf numFmtId="0" fontId="5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6" fillId="0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7" fontId="0" fillId="0" borderId="0" xfId="1" applyNumberFormat="1" applyFont="1" applyFill="1" applyProtection="1">
      <protection hidden="1"/>
    </xf>
    <xf numFmtId="2" fontId="0" fillId="0" borderId="0" xfId="1" applyNumberFormat="1" applyFont="1" applyProtection="1">
      <protection hidden="1"/>
    </xf>
    <xf numFmtId="9" fontId="0" fillId="0" borderId="0" xfId="0" applyNumberFormat="1" applyFill="1" applyProtection="1">
      <protection hidden="1"/>
    </xf>
    <xf numFmtId="10" fontId="0" fillId="0" borderId="0" xfId="0" applyNumberFormat="1" applyProtection="1">
      <protection hidden="1"/>
    </xf>
    <xf numFmtId="10" fontId="0" fillId="3" borderId="0" xfId="0" applyNumberFormat="1" applyFill="1" applyProtection="1">
      <protection hidden="1"/>
    </xf>
    <xf numFmtId="10" fontId="0" fillId="0" borderId="0" xfId="0" applyNumberFormat="1" applyFill="1" applyProtection="1">
      <protection hidden="1"/>
    </xf>
    <xf numFmtId="2" fontId="0" fillId="0" borderId="0" xfId="0" applyNumberFormat="1" applyFill="1" applyProtection="1">
      <protection hidden="1"/>
    </xf>
    <xf numFmtId="169" fontId="0" fillId="0" borderId="0" xfId="0" applyNumberFormat="1" applyProtection="1">
      <protection hidden="1"/>
    </xf>
    <xf numFmtId="9" fontId="0" fillId="0" borderId="0" xfId="0" applyNumberFormat="1" applyProtection="1">
      <protection hidden="1"/>
    </xf>
    <xf numFmtId="165" fontId="0" fillId="3" borderId="0" xfId="0" applyNumberFormat="1" applyFill="1" applyProtection="1">
      <protection hidden="1"/>
    </xf>
    <xf numFmtId="169" fontId="0" fillId="0" borderId="0" xfId="0" applyNumberFormat="1" applyFill="1" applyProtection="1">
      <protection hidden="1"/>
    </xf>
    <xf numFmtId="0" fontId="0" fillId="2" borderId="0" xfId="0" applyFont="1" applyFill="1" applyBorder="1" applyProtection="1">
      <protection hidden="1"/>
    </xf>
    <xf numFmtId="9" fontId="3" fillId="0" borderId="0" xfId="0" applyNumberFormat="1" applyFont="1" applyFill="1" applyBorder="1" applyProtection="1">
      <protection hidden="1"/>
    </xf>
    <xf numFmtId="165" fontId="0" fillId="0" borderId="0" xfId="0" applyNumberFormat="1" applyProtection="1"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168" fontId="0" fillId="0" borderId="0" xfId="0" applyNumberFormat="1" applyProtection="1">
      <protection hidden="1"/>
    </xf>
    <xf numFmtId="168" fontId="0" fillId="0" borderId="0" xfId="0" applyNumberFormat="1" applyFill="1" applyProtection="1">
      <protection hidden="1"/>
    </xf>
    <xf numFmtId="0" fontId="3" fillId="0" borderId="0" xfId="0" applyFo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10" fontId="3" fillId="0" borderId="0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>
      <protection hidden="1"/>
    </xf>
    <xf numFmtId="164" fontId="3" fillId="2" borderId="0" xfId="0" applyNumberFormat="1" applyFont="1" applyFill="1" applyBorder="1" applyProtection="1">
      <protection hidden="1"/>
    </xf>
    <xf numFmtId="2" fontId="3" fillId="2" borderId="0" xfId="0" applyNumberFormat="1" applyFont="1" applyFill="1" applyBorder="1" applyProtection="1">
      <protection hidden="1"/>
    </xf>
    <xf numFmtId="0" fontId="3" fillId="2" borderId="0" xfId="0" applyFont="1" applyFill="1" applyBorder="1" applyProtection="1">
      <protection hidden="1"/>
    </xf>
    <xf numFmtId="0" fontId="0" fillId="3" borderId="0" xfId="0" applyFill="1" applyBorder="1" applyAlignment="1" applyProtection="1">
      <alignment horizontal="center"/>
      <protection hidden="1"/>
    </xf>
    <xf numFmtId="168" fontId="0" fillId="3" borderId="0" xfId="1" applyNumberFormat="1" applyFont="1" applyFill="1" applyBorder="1" applyProtection="1">
      <protection hidden="1"/>
    </xf>
    <xf numFmtId="168" fontId="0" fillId="0" borderId="0" xfId="1" applyNumberFormat="1" applyFont="1" applyFill="1" applyBorder="1" applyProtection="1">
      <protection hidden="1"/>
    </xf>
    <xf numFmtId="1" fontId="0" fillId="3" borderId="0" xfId="0" applyNumberFormat="1" applyFill="1" applyBorder="1" applyAlignment="1" applyProtection="1">
      <alignment horizontal="center"/>
      <protection hidden="1"/>
    </xf>
    <xf numFmtId="164" fontId="0" fillId="3" borderId="0" xfId="0" applyNumberFormat="1" applyFill="1" applyBorder="1" applyProtection="1">
      <protection hidden="1"/>
    </xf>
    <xf numFmtId="2" fontId="0" fillId="3" borderId="0" xfId="0" applyNumberFormat="1" applyFill="1" applyBorder="1" applyProtection="1">
      <protection hidden="1"/>
    </xf>
    <xf numFmtId="164" fontId="0" fillId="3" borderId="0" xfId="0" applyNumberFormat="1" applyFill="1" applyProtection="1">
      <protection hidden="1"/>
    </xf>
    <xf numFmtId="0" fontId="0" fillId="3" borderId="0" xfId="0" applyFill="1" applyProtection="1">
      <protection hidden="1"/>
    </xf>
    <xf numFmtId="167" fontId="0" fillId="3" borderId="0" xfId="1" applyNumberFormat="1" applyFont="1" applyFill="1" applyProtection="1">
      <protection hidden="1"/>
    </xf>
    <xf numFmtId="0" fontId="3" fillId="3" borderId="1" xfId="0" applyFont="1" applyFill="1" applyBorder="1" applyProtection="1">
      <protection hidden="1"/>
    </xf>
    <xf numFmtId="168" fontId="3" fillId="3" borderId="2" xfId="1" applyNumberFormat="1" applyFont="1" applyFill="1" applyBorder="1" applyProtection="1">
      <protection hidden="1"/>
    </xf>
    <xf numFmtId="166" fontId="0" fillId="0" borderId="0" xfId="1" applyFont="1" applyProtection="1">
      <protection hidden="1"/>
    </xf>
    <xf numFmtId="167" fontId="0" fillId="0" borderId="0" xfId="1" applyNumberFormat="1" applyFont="1" applyProtection="1">
      <protection hidden="1"/>
    </xf>
    <xf numFmtId="9" fontId="3" fillId="4" borderId="0" xfId="0" applyNumberFormat="1" applyFont="1" applyFill="1" applyBorder="1" applyProtection="1">
      <protection locked="0" hidden="1"/>
    </xf>
    <xf numFmtId="0" fontId="0" fillId="4" borderId="0" xfId="0" applyFill="1" applyAlignment="1" applyProtection="1">
      <alignment horizontal="center"/>
      <protection locked="0" hidden="1"/>
    </xf>
    <xf numFmtId="167" fontId="0" fillId="4" borderId="0" xfId="1" applyNumberFormat="1" applyFont="1" applyFill="1" applyProtection="1">
      <protection locked="0" hidden="1"/>
    </xf>
    <xf numFmtId="9" fontId="0" fillId="4" borderId="0" xfId="0" applyNumberFormat="1" applyFill="1" applyProtection="1">
      <protection locked="0" hidden="1"/>
    </xf>
    <xf numFmtId="9" fontId="0" fillId="4" borderId="0" xfId="2" applyFont="1" applyFill="1" applyProtection="1">
      <protection locked="0" hidden="1"/>
    </xf>
    <xf numFmtId="171" fontId="0" fillId="4" borderId="0" xfId="2" applyNumberFormat="1" applyFont="1" applyFill="1" applyProtection="1">
      <protection locked="0" hidden="1"/>
    </xf>
    <xf numFmtId="0" fontId="0" fillId="4" borderId="0" xfId="0" applyFill="1" applyProtection="1">
      <protection locked="0" hidden="1"/>
    </xf>
    <xf numFmtId="165" fontId="0" fillId="0" borderId="0" xfId="0" applyNumberFormat="1" applyFill="1" applyAlignment="1" applyProtection="1">
      <alignment horizontal="center"/>
      <protection hidden="1"/>
    </xf>
    <xf numFmtId="168" fontId="3" fillId="0" borderId="0" xfId="1" applyNumberFormat="1" applyFont="1" applyFill="1" applyBorder="1" applyProtection="1">
      <protection hidden="1"/>
    </xf>
    <xf numFmtId="0" fontId="0" fillId="5" borderId="0" xfId="0" applyFill="1" applyProtection="1">
      <protection hidden="1"/>
    </xf>
    <xf numFmtId="170" fontId="0" fillId="5" borderId="0" xfId="0" applyNumberFormat="1" applyFill="1" applyProtection="1">
      <protection hidden="1"/>
    </xf>
    <xf numFmtId="170" fontId="3" fillId="5" borderId="0" xfId="0" applyNumberFormat="1" applyFont="1" applyFill="1" applyBorder="1" applyProtection="1">
      <protection hidden="1"/>
    </xf>
    <xf numFmtId="170" fontId="0" fillId="5" borderId="0" xfId="0" applyNumberFormat="1" applyFill="1" applyBorder="1" applyProtection="1">
      <protection hidden="1"/>
    </xf>
    <xf numFmtId="170" fontId="0" fillId="5" borderId="0" xfId="0" applyNumberFormat="1" applyFill="1" applyBorder="1" applyAlignment="1" applyProtection="1">
      <alignment horizontal="center"/>
      <protection hidden="1"/>
    </xf>
    <xf numFmtId="0" fontId="7" fillId="0" borderId="0" xfId="3" applyFont="1" applyAlignment="1" applyProtection="1">
      <alignment vertical="top" wrapText="1"/>
      <protection hidden="1"/>
    </xf>
    <xf numFmtId="0" fontId="10" fillId="3" borderId="0" xfId="0" applyFont="1" applyFill="1" applyBorder="1" applyAlignment="1" applyProtection="1">
      <alignment horizontal="center"/>
      <protection hidden="1"/>
    </xf>
  </cellXfs>
  <cellStyles count="4">
    <cellStyle name="Comma" xfId="1" builtinId="3"/>
    <cellStyle name="Normal" xfId="0" builtinId="0"/>
    <cellStyle name="Normal 2" xfId="3" xr:uid="{B12C0E77-E4CA-4F8E-AFD2-0011D7E006E9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369075</xdr:colOff>
      <xdr:row>0</xdr:row>
      <xdr:rowOff>0</xdr:rowOff>
    </xdr:from>
    <xdr:to>
      <xdr:col>19</xdr:col>
      <xdr:colOff>202247</xdr:colOff>
      <xdr:row>4</xdr:row>
      <xdr:rowOff>150233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F09A6-3CA8-438B-97D6-9A65D95A4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775" y="0"/>
          <a:ext cx="1551165" cy="881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6984-D6A6-439C-903B-E916A3250BD0}">
  <sheetPr>
    <pageSetUpPr fitToPage="1"/>
  </sheetPr>
  <dimension ref="B1:AC1048468"/>
  <sheetViews>
    <sheetView showGridLines="0" tabSelected="1" zoomScale="160" zoomScaleNormal="160" workbookViewId="0">
      <selection activeCell="L8" sqref="L8"/>
    </sheetView>
  </sheetViews>
  <sheetFormatPr baseColWidth="10" defaultColWidth="8.83203125" defaultRowHeight="15" x14ac:dyDescent="0.2"/>
  <cols>
    <col min="1" max="1" width="2.83203125" style="1" customWidth="1"/>
    <col min="2" max="2" width="19.1640625" style="1" bestFit="1" customWidth="1"/>
    <col min="3" max="3" width="11.5" style="1" bestFit="1" customWidth="1"/>
    <col min="4" max="4" width="14.83203125" style="1" bestFit="1" customWidth="1"/>
    <col min="5" max="5" width="26.83203125" style="1" bestFit="1" customWidth="1"/>
    <col min="6" max="6" width="14.83203125" style="1" bestFit="1" customWidth="1"/>
    <col min="7" max="9" width="14.83203125" style="1" hidden="1" customWidth="1"/>
    <col min="10" max="10" width="22.1640625" style="1" hidden="1" customWidth="1"/>
    <col min="11" max="11" width="15.83203125" style="1" hidden="1" customWidth="1"/>
    <col min="12" max="12" width="13.1640625" style="1" bestFit="1" customWidth="1"/>
    <col min="13" max="13" width="14.83203125" style="5" customWidth="1"/>
    <col min="14" max="14" width="6.83203125" style="1" bestFit="1" customWidth="1"/>
    <col min="15" max="15" width="8.1640625" style="6" bestFit="1" customWidth="1"/>
    <col min="16" max="16" width="7.83203125" style="6" bestFit="1" customWidth="1"/>
    <col min="17" max="17" width="11.5" style="6" customWidth="1"/>
    <col min="18" max="18" width="11.6640625" style="64" hidden="1" customWidth="1"/>
    <col min="19" max="19" width="5.5" style="7" customWidth="1"/>
    <col min="20" max="20" width="10.5" style="6" bestFit="1" customWidth="1"/>
    <col min="21" max="21" width="12.83203125" style="6" bestFit="1" customWidth="1"/>
    <col min="22" max="22" width="7.83203125" style="6" hidden="1" customWidth="1"/>
    <col min="23" max="23" width="10" style="8" hidden="1" customWidth="1"/>
    <col min="24" max="24" width="14.83203125" style="1" hidden="1" customWidth="1"/>
    <col min="25" max="25" width="22.1640625" style="1" hidden="1" customWidth="1"/>
    <col min="26" max="26" width="12.33203125" style="1" bestFit="1" customWidth="1"/>
    <col min="27" max="16384" width="8.83203125" style="1"/>
  </cols>
  <sheetData>
    <row r="1" spans="2:26" x14ac:dyDescent="0.2">
      <c r="P1" s="1"/>
      <c r="Q1" s="1"/>
      <c r="R1" s="63"/>
      <c r="S1" s="1"/>
      <c r="T1" s="1"/>
      <c r="U1" s="1"/>
      <c r="V1" s="1"/>
      <c r="W1" s="1"/>
    </row>
    <row r="2" spans="2:26" x14ac:dyDescent="0.2">
      <c r="P2" s="1"/>
      <c r="Q2" s="1"/>
      <c r="R2" s="63"/>
      <c r="S2" s="1"/>
      <c r="T2" s="1"/>
      <c r="U2" s="1"/>
      <c r="V2" s="1"/>
      <c r="W2" s="1"/>
    </row>
    <row r="3" spans="2:26" x14ac:dyDescent="0.2">
      <c r="B3" s="9" t="s">
        <v>26</v>
      </c>
      <c r="C3" s="2"/>
      <c r="G3" s="5"/>
      <c r="K3" s="5"/>
    </row>
    <row r="4" spans="2:26" ht="14.5" customHeight="1" x14ac:dyDescent="0.2">
      <c r="B4" s="9" t="s">
        <v>27</v>
      </c>
      <c r="M4" s="1"/>
    </row>
    <row r="5" spans="2:26" x14ac:dyDescent="0.2">
      <c r="B5" s="9" t="s">
        <v>28</v>
      </c>
      <c r="M5" s="1"/>
      <c r="P5" s="68" t="s">
        <v>25</v>
      </c>
      <c r="Q5" s="68"/>
      <c r="R5" s="68"/>
      <c r="S5" s="68"/>
      <c r="T5" s="68"/>
      <c r="U5" s="68"/>
      <c r="V5" s="68"/>
      <c r="W5" s="68"/>
    </row>
    <row r="6" spans="2:26" s="11" customFormat="1" ht="19" x14ac:dyDescent="0.25">
      <c r="B6" s="10" t="s">
        <v>17</v>
      </c>
      <c r="C6" s="1"/>
      <c r="E6" s="10" t="s">
        <v>18</v>
      </c>
      <c r="G6" s="12"/>
      <c r="M6" s="12"/>
      <c r="P6" s="68"/>
      <c r="Q6" s="68"/>
      <c r="R6" s="68"/>
      <c r="S6" s="68"/>
      <c r="T6" s="68"/>
      <c r="U6" s="68"/>
      <c r="V6" s="68"/>
      <c r="W6" s="68"/>
    </row>
    <row r="7" spans="2:26" x14ac:dyDescent="0.2">
      <c r="B7" s="13" t="s">
        <v>31</v>
      </c>
      <c r="C7" s="56">
        <v>12500000</v>
      </c>
      <c r="E7" s="13" t="s">
        <v>4</v>
      </c>
      <c r="F7" s="55" t="s">
        <v>32</v>
      </c>
      <c r="G7" s="14"/>
      <c r="L7" s="14"/>
      <c r="M7" s="14"/>
    </row>
    <row r="8" spans="2:26" x14ac:dyDescent="0.2">
      <c r="B8" s="13" t="s">
        <v>1</v>
      </c>
      <c r="C8" s="58">
        <v>0.2</v>
      </c>
      <c r="E8" s="13" t="s">
        <v>5</v>
      </c>
      <c r="F8" s="56">
        <v>150000</v>
      </c>
      <c r="G8" s="15"/>
      <c r="K8" s="15"/>
      <c r="L8" s="15"/>
      <c r="M8" s="15"/>
    </row>
    <row r="9" spans="2:26" x14ac:dyDescent="0.2">
      <c r="B9" s="13" t="s">
        <v>7</v>
      </c>
      <c r="C9" s="59">
        <v>0.08</v>
      </c>
      <c r="E9" s="13" t="s">
        <v>12</v>
      </c>
      <c r="F9" s="56">
        <f>IF(F7="no",150000-F8,150000*2-F8)</f>
        <v>150000</v>
      </c>
      <c r="G9" s="15"/>
      <c r="K9" s="15"/>
      <c r="L9" s="15"/>
      <c r="M9" s="15"/>
    </row>
    <row r="10" spans="2:26" x14ac:dyDescent="0.2">
      <c r="B10" s="13" t="s">
        <v>2</v>
      </c>
      <c r="C10" s="60">
        <v>20</v>
      </c>
      <c r="D10" s="16"/>
      <c r="E10" s="13" t="s">
        <v>13</v>
      </c>
      <c r="F10" s="57">
        <v>0.3</v>
      </c>
      <c r="G10" s="17"/>
      <c r="K10" s="17"/>
      <c r="L10" s="17"/>
      <c r="M10" s="17"/>
      <c r="X10" s="6"/>
    </row>
    <row r="11" spans="2:26" x14ac:dyDescent="0.2">
      <c r="B11" s="13" t="s">
        <v>3</v>
      </c>
      <c r="C11" s="24">
        <f>-PMT(C9/12,C10*12,C7*(1-C8))</f>
        <v>83644.006899346277</v>
      </c>
      <c r="D11" s="18"/>
      <c r="E11" s="13" t="s">
        <v>15</v>
      </c>
      <c r="F11" s="19">
        <f ca="1">IRR(OFFSET(Z17:Z378,1,0,COUNTIF(Z18:Z378,"&lt;&gt;0"),1))*12</f>
        <v>5.8447335086875718E-2</v>
      </c>
      <c r="G11" s="20"/>
      <c r="H11" s="15"/>
      <c r="I11" s="20"/>
      <c r="J11" s="21"/>
      <c r="K11" s="20"/>
      <c r="L11" s="22"/>
      <c r="W11" s="21"/>
      <c r="X11" s="18"/>
      <c r="Z11" s="23"/>
    </row>
    <row r="12" spans="2:26" s="5" customFormat="1" x14ac:dyDescent="0.2">
      <c r="D12" s="20"/>
      <c r="F12" s="20"/>
      <c r="G12" s="20"/>
      <c r="I12" s="20"/>
      <c r="J12" s="20"/>
      <c r="K12" s="20"/>
      <c r="L12" s="25"/>
      <c r="P12" s="8"/>
      <c r="Q12" s="8"/>
      <c r="R12" s="64"/>
      <c r="S12" s="21"/>
      <c r="T12" s="8"/>
      <c r="U12" s="8"/>
      <c r="V12" s="8"/>
      <c r="W12" s="8"/>
    </row>
    <row r="13" spans="2:26" s="5" customFormat="1" x14ac:dyDescent="0.2">
      <c r="E13" s="26" t="s">
        <v>16</v>
      </c>
      <c r="F13" s="54">
        <v>0.1</v>
      </c>
      <c r="G13" s="27"/>
      <c r="H13" s="27"/>
      <c r="I13" s="27"/>
      <c r="J13" s="27"/>
      <c r="K13" s="27"/>
      <c r="L13" s="25"/>
      <c r="P13" s="8"/>
      <c r="Q13" s="8"/>
      <c r="R13" s="64"/>
      <c r="S13" s="21"/>
      <c r="T13" s="8"/>
      <c r="U13" s="8"/>
      <c r="V13" s="8"/>
      <c r="W13" s="8"/>
    </row>
    <row r="14" spans="2:26" ht="16" x14ac:dyDescent="0.2">
      <c r="E14" s="69" t="str">
        <f ca="1">IF(F13-F11&gt;1%,"Do not prepay your loan","prepay your loan")</f>
        <v>Do not prepay your loan</v>
      </c>
      <c r="F14" s="69"/>
      <c r="G14" s="29"/>
      <c r="H14" s="29"/>
      <c r="I14" s="29"/>
      <c r="J14" s="29"/>
      <c r="K14" s="29"/>
      <c r="L14" s="30"/>
      <c r="M14" s="31"/>
    </row>
    <row r="15" spans="2:26" ht="11" customHeight="1" x14ac:dyDescent="0.2">
      <c r="C15" s="28"/>
      <c r="E15" s="32"/>
      <c r="F15" s="32"/>
      <c r="G15" s="32"/>
      <c r="H15" s="32"/>
      <c r="I15" s="32"/>
      <c r="J15" s="32"/>
      <c r="K15" s="32"/>
      <c r="L15" s="30"/>
      <c r="M15" s="31"/>
    </row>
    <row r="16" spans="2:26" ht="18" customHeight="1" x14ac:dyDescent="0.25">
      <c r="B16" s="4" t="s">
        <v>29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3"/>
      <c r="N16" s="34" t="s">
        <v>30</v>
      </c>
      <c r="W16" s="35"/>
    </row>
    <row r="17" spans="2:26" x14ac:dyDescent="0.2">
      <c r="B17" s="36" t="s">
        <v>0</v>
      </c>
      <c r="C17" s="36" t="s">
        <v>6</v>
      </c>
      <c r="D17" s="36" t="s">
        <v>7</v>
      </c>
      <c r="E17" s="36" t="s">
        <v>9</v>
      </c>
      <c r="F17" s="36" t="s">
        <v>10</v>
      </c>
      <c r="G17" s="36" t="s">
        <v>19</v>
      </c>
      <c r="H17" s="36" t="s">
        <v>20</v>
      </c>
      <c r="I17" s="36" t="s">
        <v>21</v>
      </c>
      <c r="J17" s="36" t="s">
        <v>23</v>
      </c>
      <c r="K17" s="36" t="s">
        <v>22</v>
      </c>
      <c r="L17" s="36" t="s">
        <v>14</v>
      </c>
      <c r="M17" s="37"/>
      <c r="N17" s="36" t="s">
        <v>8</v>
      </c>
      <c r="O17" s="38" t="s">
        <v>6</v>
      </c>
      <c r="P17" s="38" t="s">
        <v>7</v>
      </c>
      <c r="Q17" s="38" t="s">
        <v>3</v>
      </c>
      <c r="R17" s="65" t="s">
        <v>24</v>
      </c>
      <c r="S17" s="39"/>
      <c r="T17" s="40" t="s">
        <v>9</v>
      </c>
      <c r="U17" s="40" t="s">
        <v>10</v>
      </c>
      <c r="V17" s="40" t="s">
        <v>19</v>
      </c>
      <c r="W17" s="40" t="s">
        <v>20</v>
      </c>
      <c r="X17" s="40" t="s">
        <v>21</v>
      </c>
      <c r="Y17" s="40" t="s">
        <v>23</v>
      </c>
      <c r="Z17" s="40" t="s">
        <v>14</v>
      </c>
    </row>
    <row r="18" spans="2:26" x14ac:dyDescent="0.2">
      <c r="B18" s="41">
        <v>1</v>
      </c>
      <c r="C18" s="42">
        <f>SUMIFS(O:O,$N:$N,"&lt;="&amp;B18*12)</f>
        <v>211366.62993235764</v>
      </c>
      <c r="D18" s="42">
        <f>SUMIFS(P:P,$N:$N,"&lt;="&amp;B18*12)</f>
        <v>792361.45285979775</v>
      </c>
      <c r="E18" s="42">
        <f>IF($F$7="No",IF(C18&lt;$F$9,C18,$F$9),IF(C18&lt;$F$9,C18,$F$9))*$F$10</f>
        <v>45000</v>
      </c>
      <c r="F18" s="42">
        <f>IF($F$7="No",IF(D18&lt;200000,D18,200000),IF(D18&lt;400000,D18,400000))*$F$10</f>
        <v>120000</v>
      </c>
      <c r="G18" s="42">
        <f t="shared" ref="G18:G47" si="0">IF($AC$1048468="education",D18*$F$10,0)</f>
        <v>0</v>
      </c>
      <c r="H18" s="42">
        <f t="shared" ref="H18:H47" si="1">IF($AC$1048468="E.V",IF(D18&gt;150000,150000,D18)*$F$10,0)</f>
        <v>0</v>
      </c>
      <c r="I18" s="42">
        <f t="shared" ref="I18:I47" si="2">IF(OR($AC$1048468="vehicle(business)",$AC$1048468="E.V(business)"),D18*$F$10,0)</f>
        <v>0</v>
      </c>
      <c r="J18" s="42">
        <f>IF(AC1048468="vehicle(business)",C7*15%,IF(AC1048468="E.V(business)",C7*40%,0))*30%</f>
        <v>0</v>
      </c>
      <c r="K18" s="42">
        <f>J18/$F$10</f>
        <v>0</v>
      </c>
      <c r="L18" s="42">
        <f>SUM(C18:D18)-SUM(E18:J18)</f>
        <v>838728.08279215544</v>
      </c>
      <c r="M18" s="43"/>
      <c r="N18" s="44">
        <v>0</v>
      </c>
      <c r="O18" s="45"/>
      <c r="P18" s="45"/>
      <c r="Q18" s="45">
        <f>C7*(1-C8)</f>
        <v>10000000</v>
      </c>
      <c r="R18" s="66"/>
      <c r="S18" s="46"/>
      <c r="T18" s="45"/>
      <c r="U18" s="45"/>
      <c r="V18" s="45"/>
      <c r="W18" s="47"/>
      <c r="X18" s="48"/>
      <c r="Y18" s="48"/>
      <c r="Z18" s="49">
        <f>C7*(1-C8)</f>
        <v>10000000</v>
      </c>
    </row>
    <row r="19" spans="2:26" x14ac:dyDescent="0.2">
      <c r="B19" s="41">
        <v>2</v>
      </c>
      <c r="C19" s="42">
        <f t="shared" ref="C19:C47" si="3">SUMIFS(O:O,$N:$N,"&lt;="&amp;$B19*12)-SUMIFS(O:O,$N:$N,"&lt;="&amp;$B18*12)</f>
        <v>228909.95597230899</v>
      </c>
      <c r="D19" s="42">
        <f t="shared" ref="D19:D47" si="4">SUMIFS(P:P,$N:$N,"&lt;="&amp;$B19*12)-SUMIFS(P:P,$N:$N,"&lt;="&amp;$B18*12)</f>
        <v>774818.12681984622</v>
      </c>
      <c r="E19" s="42">
        <f t="shared" ref="E19:E47" si="5">IF($F$7="No",IF(C19&lt;$F$9,C19,$F$9),IF(C19&lt;$F$9,C19,$F$9))*$F$10</f>
        <v>45000</v>
      </c>
      <c r="F19" s="42">
        <f t="shared" ref="F19:F47" si="6">IF($F$7="No",IF(D19&lt;200000,D19,200000),IF(D19&lt;400000,D19,400000))*$F$10</f>
        <v>120000</v>
      </c>
      <c r="G19" s="42">
        <f t="shared" si="0"/>
        <v>0</v>
      </c>
      <c r="H19" s="42">
        <f t="shared" si="1"/>
        <v>0</v>
      </c>
      <c r="I19" s="42">
        <f t="shared" si="2"/>
        <v>0</v>
      </c>
      <c r="J19" s="42">
        <f t="shared" ref="J19:J25" si="7">IF($AC$1048468="vehicle(business)",($C$7-K18)*15%,IF($AC$1048468="E.V(business)",($C$7-K18)*40%,0))*30%</f>
        <v>0</v>
      </c>
      <c r="K19" s="42">
        <f t="shared" ref="K19:K25" si="8">(J19/$F$10)+K18</f>
        <v>0</v>
      </c>
      <c r="L19" s="42">
        <f t="shared" ref="L19:L35" si="9">SUM(C19:D19)-SUM(E19:J19)</f>
        <v>838728.08279215521</v>
      </c>
      <c r="M19" s="43"/>
      <c r="N19" s="41">
        <v>1</v>
      </c>
      <c r="O19" s="45">
        <f t="shared" ref="O19:O82" si="10">IFERROR(-PPMT($C$9/12,N19,$C$10*12,$C$7*(1-$C$8)),0)</f>
        <v>16977.340232679613</v>
      </c>
      <c r="P19" s="45">
        <f t="shared" ref="P19:P82" si="11">IFERROR(-IPMT($C$9/12,N19,$C$10*12,$C$7*(1-$C$8)),0)</f>
        <v>66666.666666666672</v>
      </c>
      <c r="Q19" s="45">
        <f>-SUM(O19:P19)</f>
        <v>-83644.006899346277</v>
      </c>
      <c r="R19" s="67">
        <f t="shared" ref="R19:R30" si="12">ROUNDUP(N19/12,0)</f>
        <v>1</v>
      </c>
      <c r="S19" s="46"/>
      <c r="T19" s="45">
        <f t="shared" ref="T19:T82" si="13">SUMIFS(E$17:E$48,$B$17:$B$48,$R19)/12</f>
        <v>3750</v>
      </c>
      <c r="U19" s="45">
        <f>SUMIFS(F$17:F$48,$B$17:$B$48,$R19)/12</f>
        <v>10000</v>
      </c>
      <c r="V19" s="45">
        <f t="shared" ref="V19:V82" si="14">SUMIFS(G$17:G$48,$B$17:$B$48,$R19)/12</f>
        <v>0</v>
      </c>
      <c r="W19" s="45">
        <f t="shared" ref="W19:W82" si="15">SUMIFS(H$17:H$48,$B$17:$B$48,$R19)/12</f>
        <v>0</v>
      </c>
      <c r="X19" s="45">
        <f t="shared" ref="X19:X82" si="16">SUMIFS(I$17:I$48,$B$17:$B$48,$R19)/12</f>
        <v>0</v>
      </c>
      <c r="Y19" s="45">
        <f t="shared" ref="Y19:Y82" si="17">SUMIFS(J$17:J$48,$B$17:$B$48,$R19)/12</f>
        <v>0</v>
      </c>
      <c r="Z19" s="45">
        <f>IF(-SUM(O19:P19)+SUM(T19:Y19)&gt;0,0,-SUM(O19:P19)+SUM(T19:Y19))</f>
        <v>-69894.006899346277</v>
      </c>
    </row>
    <row r="20" spans="2:26" x14ac:dyDescent="0.2">
      <c r="B20" s="41">
        <v>3</v>
      </c>
      <c r="C20" s="42">
        <f t="shared" si="3"/>
        <v>247909.36942133977</v>
      </c>
      <c r="D20" s="42">
        <f t="shared" si="4"/>
        <v>755818.71337081608</v>
      </c>
      <c r="E20" s="42">
        <f t="shared" si="5"/>
        <v>45000</v>
      </c>
      <c r="F20" s="42">
        <f t="shared" si="6"/>
        <v>120000</v>
      </c>
      <c r="G20" s="42">
        <f t="shared" si="0"/>
        <v>0</v>
      </c>
      <c r="H20" s="42">
        <f t="shared" si="1"/>
        <v>0</v>
      </c>
      <c r="I20" s="42">
        <f t="shared" si="2"/>
        <v>0</v>
      </c>
      <c r="J20" s="42">
        <f t="shared" si="7"/>
        <v>0</v>
      </c>
      <c r="K20" s="42">
        <f t="shared" si="8"/>
        <v>0</v>
      </c>
      <c r="L20" s="42">
        <f t="shared" si="9"/>
        <v>838728.08279215591</v>
      </c>
      <c r="M20" s="43"/>
      <c r="N20" s="41">
        <v>2</v>
      </c>
      <c r="O20" s="45">
        <f t="shared" si="10"/>
        <v>17090.522500897481</v>
      </c>
      <c r="P20" s="45">
        <f t="shared" si="11"/>
        <v>66553.484398448811</v>
      </c>
      <c r="Q20" s="45">
        <f t="shared" ref="Q20:Q83" si="18">-SUM(O20:P20)</f>
        <v>-83644.006899346292</v>
      </c>
      <c r="R20" s="67">
        <f t="shared" si="12"/>
        <v>1</v>
      </c>
      <c r="S20" s="46"/>
      <c r="T20" s="45">
        <f t="shared" si="13"/>
        <v>3750</v>
      </c>
      <c r="U20" s="45">
        <f t="shared" ref="U20:U82" si="19">SUMIFS(F$17:F$48,$B$17:$B$48,$R20)/12</f>
        <v>10000</v>
      </c>
      <c r="V20" s="45">
        <f t="shared" si="14"/>
        <v>0</v>
      </c>
      <c r="W20" s="45">
        <f t="shared" si="15"/>
        <v>0</v>
      </c>
      <c r="X20" s="45">
        <f t="shared" si="16"/>
        <v>0</v>
      </c>
      <c r="Y20" s="45">
        <f t="shared" si="17"/>
        <v>0</v>
      </c>
      <c r="Z20" s="45">
        <f t="shared" ref="Z20:Z83" si="20">IF(-SUM(O20:P20)+SUM(T20:Y20)&gt;0,0,-SUM(O20:P20)+SUM(T20:Y20))</f>
        <v>-69894.006899346292</v>
      </c>
    </row>
    <row r="21" spans="2:26" x14ac:dyDescent="0.2">
      <c r="B21" s="41">
        <v>4</v>
      </c>
      <c r="C21" s="42">
        <f t="shared" si="3"/>
        <v>268485.72481627169</v>
      </c>
      <c r="D21" s="42">
        <f t="shared" si="4"/>
        <v>735242.35797588388</v>
      </c>
      <c r="E21" s="42">
        <f t="shared" si="5"/>
        <v>45000</v>
      </c>
      <c r="F21" s="42">
        <f t="shared" si="6"/>
        <v>120000</v>
      </c>
      <c r="G21" s="42">
        <f t="shared" si="0"/>
        <v>0</v>
      </c>
      <c r="H21" s="42">
        <f t="shared" si="1"/>
        <v>0</v>
      </c>
      <c r="I21" s="42">
        <f t="shared" si="2"/>
        <v>0</v>
      </c>
      <c r="J21" s="42">
        <f t="shared" si="7"/>
        <v>0</v>
      </c>
      <c r="K21" s="42">
        <f t="shared" si="8"/>
        <v>0</v>
      </c>
      <c r="L21" s="42">
        <f t="shared" si="9"/>
        <v>838728.08279215556</v>
      </c>
      <c r="M21" s="43"/>
      <c r="N21" s="41">
        <v>3</v>
      </c>
      <c r="O21" s="45">
        <f t="shared" si="10"/>
        <v>17204.45931757013</v>
      </c>
      <c r="P21" s="45">
        <f t="shared" si="11"/>
        <v>66439.547581776147</v>
      </c>
      <c r="Q21" s="45">
        <f t="shared" si="18"/>
        <v>-83644.006899346277</v>
      </c>
      <c r="R21" s="67">
        <f t="shared" si="12"/>
        <v>1</v>
      </c>
      <c r="S21" s="46"/>
      <c r="T21" s="45">
        <f t="shared" si="13"/>
        <v>3750</v>
      </c>
      <c r="U21" s="45">
        <f t="shared" si="19"/>
        <v>10000</v>
      </c>
      <c r="V21" s="45">
        <f t="shared" si="14"/>
        <v>0</v>
      </c>
      <c r="W21" s="45">
        <f t="shared" si="15"/>
        <v>0</v>
      </c>
      <c r="X21" s="45">
        <f t="shared" si="16"/>
        <v>0</v>
      </c>
      <c r="Y21" s="45">
        <f t="shared" si="17"/>
        <v>0</v>
      </c>
      <c r="Z21" s="45">
        <f t="shared" si="20"/>
        <v>-69894.006899346277</v>
      </c>
    </row>
    <row r="22" spans="2:26" x14ac:dyDescent="0.2">
      <c r="B22" s="41">
        <v>5</v>
      </c>
      <c r="C22" s="42">
        <f t="shared" si="3"/>
        <v>290769.90756087983</v>
      </c>
      <c r="D22" s="42">
        <f t="shared" si="4"/>
        <v>712958.17523127515</v>
      </c>
      <c r="E22" s="42">
        <f t="shared" si="5"/>
        <v>45000</v>
      </c>
      <c r="F22" s="42">
        <f t="shared" si="6"/>
        <v>120000</v>
      </c>
      <c r="G22" s="42">
        <f t="shared" si="0"/>
        <v>0</v>
      </c>
      <c r="H22" s="42">
        <f t="shared" si="1"/>
        <v>0</v>
      </c>
      <c r="I22" s="42">
        <f t="shared" si="2"/>
        <v>0</v>
      </c>
      <c r="J22" s="42">
        <f t="shared" si="7"/>
        <v>0</v>
      </c>
      <c r="K22" s="42">
        <f t="shared" si="8"/>
        <v>0</v>
      </c>
      <c r="L22" s="42">
        <f t="shared" si="9"/>
        <v>838728.08279215498</v>
      </c>
      <c r="M22" s="43"/>
      <c r="N22" s="41">
        <v>4</v>
      </c>
      <c r="O22" s="45">
        <f t="shared" si="10"/>
        <v>17319.155713020595</v>
      </c>
      <c r="P22" s="45">
        <f t="shared" si="11"/>
        <v>66324.851186325686</v>
      </c>
      <c r="Q22" s="45">
        <f t="shared" si="18"/>
        <v>-83644.006899346277</v>
      </c>
      <c r="R22" s="67">
        <f t="shared" si="12"/>
        <v>1</v>
      </c>
      <c r="S22" s="46"/>
      <c r="T22" s="45">
        <f t="shared" si="13"/>
        <v>3750</v>
      </c>
      <c r="U22" s="45">
        <f t="shared" si="19"/>
        <v>10000</v>
      </c>
      <c r="V22" s="45">
        <f t="shared" si="14"/>
        <v>0</v>
      </c>
      <c r="W22" s="45">
        <f t="shared" si="15"/>
        <v>0</v>
      </c>
      <c r="X22" s="45">
        <f t="shared" si="16"/>
        <v>0</v>
      </c>
      <c r="Y22" s="45">
        <f t="shared" si="17"/>
        <v>0</v>
      </c>
      <c r="Z22" s="45">
        <f t="shared" si="20"/>
        <v>-69894.006899346277</v>
      </c>
    </row>
    <row r="23" spans="2:26" x14ac:dyDescent="0.2">
      <c r="B23" s="41">
        <v>6</v>
      </c>
      <c r="C23" s="42">
        <f t="shared" si="3"/>
        <v>314903.66648289817</v>
      </c>
      <c r="D23" s="42">
        <f t="shared" si="4"/>
        <v>688824.41630925704</v>
      </c>
      <c r="E23" s="42">
        <f t="shared" si="5"/>
        <v>45000</v>
      </c>
      <c r="F23" s="42">
        <f t="shared" si="6"/>
        <v>120000</v>
      </c>
      <c r="G23" s="42">
        <f t="shared" si="0"/>
        <v>0</v>
      </c>
      <c r="H23" s="42">
        <f t="shared" si="1"/>
        <v>0</v>
      </c>
      <c r="I23" s="42">
        <f t="shared" si="2"/>
        <v>0</v>
      </c>
      <c r="J23" s="42">
        <f t="shared" si="7"/>
        <v>0</v>
      </c>
      <c r="K23" s="42">
        <f t="shared" si="8"/>
        <v>0</v>
      </c>
      <c r="L23" s="42">
        <f t="shared" si="9"/>
        <v>838728.08279215521</v>
      </c>
      <c r="M23" s="43"/>
      <c r="N23" s="41">
        <v>5</v>
      </c>
      <c r="O23" s="45">
        <f t="shared" si="10"/>
        <v>17434.616751107398</v>
      </c>
      <c r="P23" s="45">
        <f t="shared" si="11"/>
        <v>66209.390148238876</v>
      </c>
      <c r="Q23" s="45">
        <f t="shared" si="18"/>
        <v>-83644.006899346277</v>
      </c>
      <c r="R23" s="67">
        <f t="shared" si="12"/>
        <v>1</v>
      </c>
      <c r="S23" s="46"/>
      <c r="T23" s="45">
        <f t="shared" si="13"/>
        <v>3750</v>
      </c>
      <c r="U23" s="45">
        <f t="shared" si="19"/>
        <v>10000</v>
      </c>
      <c r="V23" s="45">
        <f t="shared" si="14"/>
        <v>0</v>
      </c>
      <c r="W23" s="45">
        <f t="shared" si="15"/>
        <v>0</v>
      </c>
      <c r="X23" s="45">
        <f t="shared" si="16"/>
        <v>0</v>
      </c>
      <c r="Y23" s="45">
        <f t="shared" si="17"/>
        <v>0</v>
      </c>
      <c r="Z23" s="45">
        <f t="shared" si="20"/>
        <v>-69894.006899346277</v>
      </c>
    </row>
    <row r="24" spans="2:26" x14ac:dyDescent="0.2">
      <c r="B24" s="41">
        <v>7</v>
      </c>
      <c r="C24" s="42">
        <f t="shared" si="3"/>
        <v>341040.51549285534</v>
      </c>
      <c r="D24" s="42">
        <f t="shared" si="4"/>
        <v>662687.56729929894</v>
      </c>
      <c r="E24" s="42">
        <f t="shared" si="5"/>
        <v>45000</v>
      </c>
      <c r="F24" s="42">
        <f t="shared" si="6"/>
        <v>120000</v>
      </c>
      <c r="G24" s="42">
        <f t="shared" si="0"/>
        <v>0</v>
      </c>
      <c r="H24" s="42">
        <f t="shared" si="1"/>
        <v>0</v>
      </c>
      <c r="I24" s="42">
        <f t="shared" si="2"/>
        <v>0</v>
      </c>
      <c r="J24" s="42">
        <f t="shared" si="7"/>
        <v>0</v>
      </c>
      <c r="K24" s="42">
        <f t="shared" si="8"/>
        <v>0</v>
      </c>
      <c r="L24" s="42">
        <f t="shared" si="9"/>
        <v>838728.08279215428</v>
      </c>
      <c r="M24" s="43"/>
      <c r="N24" s="41">
        <v>6</v>
      </c>
      <c r="O24" s="45">
        <f t="shared" si="10"/>
        <v>17550.847529448114</v>
      </c>
      <c r="P24" s="45">
        <f t="shared" si="11"/>
        <v>66093.159369898174</v>
      </c>
      <c r="Q24" s="45">
        <f t="shared" si="18"/>
        <v>-83644.006899346292</v>
      </c>
      <c r="R24" s="67">
        <f t="shared" si="12"/>
        <v>1</v>
      </c>
      <c r="S24" s="46"/>
      <c r="T24" s="45">
        <f t="shared" si="13"/>
        <v>3750</v>
      </c>
      <c r="U24" s="45">
        <f t="shared" si="19"/>
        <v>10000</v>
      </c>
      <c r="V24" s="45">
        <f t="shared" si="14"/>
        <v>0</v>
      </c>
      <c r="W24" s="45">
        <f t="shared" si="15"/>
        <v>0</v>
      </c>
      <c r="X24" s="45">
        <f t="shared" si="16"/>
        <v>0</v>
      </c>
      <c r="Y24" s="45">
        <f t="shared" si="17"/>
        <v>0</v>
      </c>
      <c r="Z24" s="45">
        <f t="shared" si="20"/>
        <v>-69894.006899346292</v>
      </c>
    </row>
    <row r="25" spans="2:26" x14ac:dyDescent="0.2">
      <c r="B25" s="41">
        <v>8</v>
      </c>
      <c r="C25" s="42">
        <f t="shared" si="3"/>
        <v>369346.71008014097</v>
      </c>
      <c r="D25" s="42">
        <f t="shared" si="4"/>
        <v>634381.37271201331</v>
      </c>
      <c r="E25" s="42">
        <f t="shared" si="5"/>
        <v>45000</v>
      </c>
      <c r="F25" s="42">
        <f t="shared" si="6"/>
        <v>120000</v>
      </c>
      <c r="G25" s="42">
        <f t="shared" si="0"/>
        <v>0</v>
      </c>
      <c r="H25" s="42">
        <f t="shared" si="1"/>
        <v>0</v>
      </c>
      <c r="I25" s="42">
        <f t="shared" si="2"/>
        <v>0</v>
      </c>
      <c r="J25" s="42">
        <f t="shared" si="7"/>
        <v>0</v>
      </c>
      <c r="K25" s="42">
        <f t="shared" si="8"/>
        <v>0</v>
      </c>
      <c r="L25" s="42">
        <f t="shared" si="9"/>
        <v>838728.08279215428</v>
      </c>
      <c r="M25" s="43"/>
      <c r="N25" s="41">
        <v>7</v>
      </c>
      <c r="O25" s="45">
        <f t="shared" si="10"/>
        <v>17667.853179644433</v>
      </c>
      <c r="P25" s="45">
        <f t="shared" si="11"/>
        <v>65976.153719701848</v>
      </c>
      <c r="Q25" s="45">
        <f t="shared" si="18"/>
        <v>-83644.006899346277</v>
      </c>
      <c r="R25" s="67">
        <f t="shared" si="12"/>
        <v>1</v>
      </c>
      <c r="S25" s="46"/>
      <c r="T25" s="45">
        <f t="shared" si="13"/>
        <v>3750</v>
      </c>
      <c r="U25" s="45">
        <f t="shared" si="19"/>
        <v>10000</v>
      </c>
      <c r="V25" s="45">
        <f t="shared" si="14"/>
        <v>0</v>
      </c>
      <c r="W25" s="45">
        <f t="shared" si="15"/>
        <v>0</v>
      </c>
      <c r="X25" s="45">
        <f t="shared" si="16"/>
        <v>0</v>
      </c>
      <c r="Y25" s="45">
        <f t="shared" si="17"/>
        <v>0</v>
      </c>
      <c r="Z25" s="45">
        <f t="shared" si="20"/>
        <v>-69894.006899346277</v>
      </c>
    </row>
    <row r="26" spans="2:26" x14ac:dyDescent="0.2">
      <c r="B26" s="41">
        <v>9</v>
      </c>
      <c r="C26" s="42">
        <f t="shared" si="3"/>
        <v>400002.30485777091</v>
      </c>
      <c r="D26" s="42">
        <f t="shared" si="4"/>
        <v>603725.77793438639</v>
      </c>
      <c r="E26" s="42">
        <f t="shared" si="5"/>
        <v>45000</v>
      </c>
      <c r="F26" s="42">
        <f t="shared" si="6"/>
        <v>120000</v>
      </c>
      <c r="G26" s="42">
        <f t="shared" si="0"/>
        <v>0</v>
      </c>
      <c r="H26" s="42">
        <f t="shared" si="1"/>
        <v>0</v>
      </c>
      <c r="I26" s="42">
        <f t="shared" si="2"/>
        <v>0</v>
      </c>
      <c r="J26" s="42">
        <v>0</v>
      </c>
      <c r="K26" s="42">
        <f t="shared" ref="K26:K47" si="21">J26+K25</f>
        <v>0</v>
      </c>
      <c r="L26" s="42">
        <f t="shared" si="9"/>
        <v>838728.08279215731</v>
      </c>
      <c r="M26" s="43"/>
      <c r="N26" s="41">
        <v>8</v>
      </c>
      <c r="O26" s="45">
        <f t="shared" si="10"/>
        <v>17785.638867508736</v>
      </c>
      <c r="P26" s="45">
        <f t="shared" si="11"/>
        <v>65858.368031837541</v>
      </c>
      <c r="Q26" s="45">
        <f t="shared" si="18"/>
        <v>-83644.006899346277</v>
      </c>
      <c r="R26" s="67">
        <f t="shared" si="12"/>
        <v>1</v>
      </c>
      <c r="S26" s="46"/>
      <c r="T26" s="45">
        <f t="shared" si="13"/>
        <v>3750</v>
      </c>
      <c r="U26" s="45">
        <f t="shared" si="19"/>
        <v>10000</v>
      </c>
      <c r="V26" s="45">
        <f t="shared" si="14"/>
        <v>0</v>
      </c>
      <c r="W26" s="45">
        <f t="shared" si="15"/>
        <v>0</v>
      </c>
      <c r="X26" s="45">
        <f t="shared" si="16"/>
        <v>0</v>
      </c>
      <c r="Y26" s="45">
        <f t="shared" si="17"/>
        <v>0</v>
      </c>
      <c r="Z26" s="45">
        <f t="shared" si="20"/>
        <v>-69894.006899346277</v>
      </c>
    </row>
    <row r="27" spans="2:26" x14ac:dyDescent="0.2">
      <c r="B27" s="41">
        <v>10</v>
      </c>
      <c r="C27" s="42">
        <f t="shared" si="3"/>
        <v>433202.29888283229</v>
      </c>
      <c r="D27" s="42">
        <f t="shared" si="4"/>
        <v>570525.78390932269</v>
      </c>
      <c r="E27" s="42">
        <f t="shared" si="5"/>
        <v>45000</v>
      </c>
      <c r="F27" s="42">
        <f t="shared" si="6"/>
        <v>120000</v>
      </c>
      <c r="G27" s="42">
        <f t="shared" si="0"/>
        <v>0</v>
      </c>
      <c r="H27" s="42">
        <f t="shared" si="1"/>
        <v>0</v>
      </c>
      <c r="I27" s="42">
        <f t="shared" si="2"/>
        <v>0</v>
      </c>
      <c r="J27" s="42">
        <v>0</v>
      </c>
      <c r="K27" s="42">
        <f t="shared" si="21"/>
        <v>0</v>
      </c>
      <c r="L27" s="42">
        <f t="shared" si="9"/>
        <v>838728.08279215498</v>
      </c>
      <c r="M27" s="43"/>
      <c r="N27" s="41">
        <v>9</v>
      </c>
      <c r="O27" s="45">
        <f t="shared" si="10"/>
        <v>17904.209793292128</v>
      </c>
      <c r="P27" s="45">
        <f t="shared" si="11"/>
        <v>65739.797106054146</v>
      </c>
      <c r="Q27" s="45">
        <f t="shared" si="18"/>
        <v>-83644.006899346277</v>
      </c>
      <c r="R27" s="67">
        <f t="shared" si="12"/>
        <v>1</v>
      </c>
      <c r="S27" s="46"/>
      <c r="T27" s="45">
        <f t="shared" si="13"/>
        <v>3750</v>
      </c>
      <c r="U27" s="45">
        <f t="shared" si="19"/>
        <v>10000</v>
      </c>
      <c r="V27" s="45">
        <f t="shared" si="14"/>
        <v>0</v>
      </c>
      <c r="W27" s="45">
        <f t="shared" si="15"/>
        <v>0</v>
      </c>
      <c r="X27" s="45">
        <f t="shared" si="16"/>
        <v>0</v>
      </c>
      <c r="Y27" s="45">
        <f t="shared" si="17"/>
        <v>0</v>
      </c>
      <c r="Z27" s="45">
        <f t="shared" si="20"/>
        <v>-69894.006899346277</v>
      </c>
    </row>
    <row r="28" spans="2:26" x14ac:dyDescent="0.2">
      <c r="B28" s="41">
        <v>11</v>
      </c>
      <c r="C28" s="42">
        <f t="shared" si="3"/>
        <v>469157.87603798788</v>
      </c>
      <c r="D28" s="42">
        <f t="shared" si="4"/>
        <v>534570.20675416756</v>
      </c>
      <c r="E28" s="42">
        <f t="shared" si="5"/>
        <v>45000</v>
      </c>
      <c r="F28" s="42">
        <f t="shared" si="6"/>
        <v>120000</v>
      </c>
      <c r="G28" s="42">
        <f t="shared" si="0"/>
        <v>0</v>
      </c>
      <c r="H28" s="42">
        <f t="shared" si="1"/>
        <v>0</v>
      </c>
      <c r="I28" s="42">
        <f t="shared" si="2"/>
        <v>0</v>
      </c>
      <c r="J28" s="42">
        <v>0</v>
      </c>
      <c r="K28" s="42">
        <f t="shared" si="21"/>
        <v>0</v>
      </c>
      <c r="L28" s="42">
        <f t="shared" si="9"/>
        <v>838728.08279215544</v>
      </c>
      <c r="M28" s="43"/>
      <c r="N28" s="41">
        <v>10</v>
      </c>
      <c r="O28" s="45">
        <f t="shared" si="10"/>
        <v>18023.571191914074</v>
      </c>
      <c r="P28" s="45">
        <f t="shared" si="11"/>
        <v>65620.435707432203</v>
      </c>
      <c r="Q28" s="45">
        <f t="shared" si="18"/>
        <v>-83644.006899346277</v>
      </c>
      <c r="R28" s="67">
        <f t="shared" si="12"/>
        <v>1</v>
      </c>
      <c r="S28" s="46"/>
      <c r="T28" s="45">
        <f t="shared" si="13"/>
        <v>3750</v>
      </c>
      <c r="U28" s="45">
        <f t="shared" si="19"/>
        <v>10000</v>
      </c>
      <c r="V28" s="45">
        <f t="shared" si="14"/>
        <v>0</v>
      </c>
      <c r="W28" s="45">
        <f t="shared" si="15"/>
        <v>0</v>
      </c>
      <c r="X28" s="45">
        <f t="shared" si="16"/>
        <v>0</v>
      </c>
      <c r="Y28" s="45">
        <f t="shared" si="17"/>
        <v>0</v>
      </c>
      <c r="Z28" s="45">
        <f t="shared" si="20"/>
        <v>-69894.006899346277</v>
      </c>
    </row>
    <row r="29" spans="2:26" x14ac:dyDescent="0.2">
      <c r="B29" s="41">
        <v>12</v>
      </c>
      <c r="C29" s="42">
        <f t="shared" si="3"/>
        <v>508097.74836400058</v>
      </c>
      <c r="D29" s="42">
        <f t="shared" si="4"/>
        <v>495630.33442815579</v>
      </c>
      <c r="E29" s="42">
        <f t="shared" si="5"/>
        <v>45000</v>
      </c>
      <c r="F29" s="42">
        <f t="shared" si="6"/>
        <v>120000</v>
      </c>
      <c r="G29" s="42">
        <f t="shared" si="0"/>
        <v>0</v>
      </c>
      <c r="H29" s="42">
        <f t="shared" si="1"/>
        <v>0</v>
      </c>
      <c r="I29" s="42">
        <f t="shared" si="2"/>
        <v>0</v>
      </c>
      <c r="J29" s="42">
        <v>0</v>
      </c>
      <c r="K29" s="42">
        <f t="shared" si="21"/>
        <v>0</v>
      </c>
      <c r="L29" s="42">
        <f t="shared" si="9"/>
        <v>838728.08279215638</v>
      </c>
      <c r="M29" s="43"/>
      <c r="N29" s="41">
        <v>11</v>
      </c>
      <c r="O29" s="45">
        <f t="shared" si="10"/>
        <v>18143.7283331935</v>
      </c>
      <c r="P29" s="45">
        <f t="shared" si="11"/>
        <v>65500.278566152781</v>
      </c>
      <c r="Q29" s="45">
        <f t="shared" si="18"/>
        <v>-83644.006899346277</v>
      </c>
      <c r="R29" s="67">
        <f t="shared" si="12"/>
        <v>1</v>
      </c>
      <c r="S29" s="46"/>
      <c r="T29" s="45">
        <f t="shared" si="13"/>
        <v>3750</v>
      </c>
      <c r="U29" s="45">
        <f t="shared" si="19"/>
        <v>10000</v>
      </c>
      <c r="V29" s="45">
        <f t="shared" si="14"/>
        <v>0</v>
      </c>
      <c r="W29" s="45">
        <f t="shared" si="15"/>
        <v>0</v>
      </c>
      <c r="X29" s="45">
        <f t="shared" si="16"/>
        <v>0</v>
      </c>
      <c r="Y29" s="45">
        <f t="shared" si="17"/>
        <v>0</v>
      </c>
      <c r="Z29" s="45">
        <f t="shared" si="20"/>
        <v>-69894.006899346277</v>
      </c>
    </row>
    <row r="30" spans="2:26" x14ac:dyDescent="0.2">
      <c r="B30" s="41">
        <v>13</v>
      </c>
      <c r="C30" s="42">
        <f t="shared" si="3"/>
        <v>550269.61088821711</v>
      </c>
      <c r="D30" s="42">
        <f t="shared" si="4"/>
        <v>453458.47190393787</v>
      </c>
      <c r="E30" s="42">
        <f t="shared" si="5"/>
        <v>45000</v>
      </c>
      <c r="F30" s="42">
        <f t="shared" si="6"/>
        <v>120000</v>
      </c>
      <c r="G30" s="42">
        <f t="shared" si="0"/>
        <v>0</v>
      </c>
      <c r="H30" s="42">
        <f t="shared" si="1"/>
        <v>0</v>
      </c>
      <c r="I30" s="42">
        <f t="shared" si="2"/>
        <v>0</v>
      </c>
      <c r="J30" s="42">
        <v>0</v>
      </c>
      <c r="K30" s="42">
        <f t="shared" si="21"/>
        <v>0</v>
      </c>
      <c r="L30" s="42">
        <f t="shared" si="9"/>
        <v>838728.08279215498</v>
      </c>
      <c r="M30" s="43"/>
      <c r="N30" s="41">
        <v>12</v>
      </c>
      <c r="O30" s="45">
        <f t="shared" si="10"/>
        <v>18264.686522081454</v>
      </c>
      <c r="P30" s="45">
        <f t="shared" si="11"/>
        <v>65379.320377264819</v>
      </c>
      <c r="Q30" s="45">
        <f t="shared" si="18"/>
        <v>-83644.006899346277</v>
      </c>
      <c r="R30" s="67">
        <f t="shared" si="12"/>
        <v>1</v>
      </c>
      <c r="S30" s="46"/>
      <c r="T30" s="45">
        <f t="shared" si="13"/>
        <v>3750</v>
      </c>
      <c r="U30" s="45">
        <f t="shared" si="19"/>
        <v>10000</v>
      </c>
      <c r="V30" s="45">
        <f t="shared" si="14"/>
        <v>0</v>
      </c>
      <c r="W30" s="45">
        <f t="shared" si="15"/>
        <v>0</v>
      </c>
      <c r="X30" s="45">
        <f t="shared" si="16"/>
        <v>0</v>
      </c>
      <c r="Y30" s="45">
        <f t="shared" si="17"/>
        <v>0</v>
      </c>
      <c r="Z30" s="45">
        <f t="shared" si="20"/>
        <v>-69894.006899346277</v>
      </c>
    </row>
    <row r="31" spans="2:26" x14ac:dyDescent="0.2">
      <c r="B31" s="41">
        <v>14</v>
      </c>
      <c r="C31" s="42">
        <f t="shared" si="3"/>
        <v>595941.71720310021</v>
      </c>
      <c r="D31" s="42">
        <f t="shared" si="4"/>
        <v>407786.36558905616</v>
      </c>
      <c r="E31" s="42">
        <f t="shared" si="5"/>
        <v>45000</v>
      </c>
      <c r="F31" s="42">
        <f t="shared" si="6"/>
        <v>120000</v>
      </c>
      <c r="G31" s="42">
        <f t="shared" si="0"/>
        <v>0</v>
      </c>
      <c r="H31" s="42">
        <f t="shared" si="1"/>
        <v>0</v>
      </c>
      <c r="I31" s="42">
        <f t="shared" si="2"/>
        <v>0</v>
      </c>
      <c r="J31" s="42">
        <v>0</v>
      </c>
      <c r="K31" s="42">
        <f t="shared" si="21"/>
        <v>0</v>
      </c>
      <c r="L31" s="42">
        <f t="shared" si="9"/>
        <v>838728.08279215638</v>
      </c>
      <c r="M31" s="43"/>
      <c r="N31" s="41">
        <v>13</v>
      </c>
      <c r="O31" s="45">
        <f t="shared" si="10"/>
        <v>18386.451098895333</v>
      </c>
      <c r="P31" s="45">
        <f t="shared" si="11"/>
        <v>65257.555800450958</v>
      </c>
      <c r="Q31" s="45">
        <f t="shared" si="18"/>
        <v>-83644.006899346292</v>
      </c>
      <c r="R31" s="67">
        <f t="shared" ref="R31:R83" si="22">ROUNDUP(N31/12,0)</f>
        <v>2</v>
      </c>
      <c r="S31" s="46"/>
      <c r="T31" s="45">
        <f t="shared" si="13"/>
        <v>3750</v>
      </c>
      <c r="U31" s="45">
        <f t="shared" si="19"/>
        <v>10000</v>
      </c>
      <c r="V31" s="45">
        <f t="shared" si="14"/>
        <v>0</v>
      </c>
      <c r="W31" s="45">
        <f t="shared" si="15"/>
        <v>0</v>
      </c>
      <c r="X31" s="45">
        <f t="shared" si="16"/>
        <v>0</v>
      </c>
      <c r="Y31" s="45">
        <f t="shared" si="17"/>
        <v>0</v>
      </c>
      <c r="Z31" s="45">
        <f t="shared" si="20"/>
        <v>-69894.006899346292</v>
      </c>
    </row>
    <row r="32" spans="2:26" x14ac:dyDescent="0.2">
      <c r="B32" s="41">
        <v>15</v>
      </c>
      <c r="C32" s="42">
        <f t="shared" si="3"/>
        <v>645404.58581698034</v>
      </c>
      <c r="D32" s="42">
        <f t="shared" si="4"/>
        <v>358323.4969751779</v>
      </c>
      <c r="E32" s="42">
        <f t="shared" si="5"/>
        <v>45000</v>
      </c>
      <c r="F32" s="42">
        <f t="shared" si="6"/>
        <v>107497.04909255337</v>
      </c>
      <c r="G32" s="42">
        <f t="shared" si="0"/>
        <v>0</v>
      </c>
      <c r="H32" s="42">
        <f t="shared" si="1"/>
        <v>0</v>
      </c>
      <c r="I32" s="42">
        <f t="shared" si="2"/>
        <v>0</v>
      </c>
      <c r="J32" s="42">
        <v>0</v>
      </c>
      <c r="K32" s="42">
        <f t="shared" si="21"/>
        <v>0</v>
      </c>
      <c r="L32" s="42">
        <f t="shared" si="9"/>
        <v>851231.03369960492</v>
      </c>
      <c r="M32" s="43"/>
      <c r="N32" s="41">
        <v>14</v>
      </c>
      <c r="O32" s="45">
        <f t="shared" si="10"/>
        <v>18509.027439554637</v>
      </c>
      <c r="P32" s="45">
        <f t="shared" si="11"/>
        <v>65134.979459791648</v>
      </c>
      <c r="Q32" s="45">
        <f t="shared" si="18"/>
        <v>-83644.006899346277</v>
      </c>
      <c r="R32" s="67">
        <f t="shared" si="22"/>
        <v>2</v>
      </c>
      <c r="S32" s="46"/>
      <c r="T32" s="45">
        <f t="shared" si="13"/>
        <v>3750</v>
      </c>
      <c r="U32" s="45">
        <f t="shared" si="19"/>
        <v>10000</v>
      </c>
      <c r="V32" s="45">
        <f t="shared" si="14"/>
        <v>0</v>
      </c>
      <c r="W32" s="45">
        <f t="shared" si="15"/>
        <v>0</v>
      </c>
      <c r="X32" s="45">
        <f t="shared" si="16"/>
        <v>0</v>
      </c>
      <c r="Y32" s="45">
        <f t="shared" si="17"/>
        <v>0</v>
      </c>
      <c r="Z32" s="45">
        <f t="shared" si="20"/>
        <v>-69894.006899346277</v>
      </c>
    </row>
    <row r="33" spans="2:26" x14ac:dyDescent="0.2">
      <c r="B33" s="41">
        <v>16</v>
      </c>
      <c r="C33" s="42">
        <f t="shared" si="3"/>
        <v>698972.8481310932</v>
      </c>
      <c r="D33" s="42">
        <f t="shared" si="4"/>
        <v>304755.23466105945</v>
      </c>
      <c r="E33" s="42">
        <f t="shared" si="5"/>
        <v>45000</v>
      </c>
      <c r="F33" s="42">
        <f t="shared" si="6"/>
        <v>91426.570398317839</v>
      </c>
      <c r="G33" s="42">
        <f t="shared" si="0"/>
        <v>0</v>
      </c>
      <c r="H33" s="42">
        <f t="shared" si="1"/>
        <v>0</v>
      </c>
      <c r="I33" s="42">
        <f t="shared" si="2"/>
        <v>0</v>
      </c>
      <c r="J33" s="42">
        <v>0</v>
      </c>
      <c r="K33" s="42">
        <f t="shared" si="21"/>
        <v>0</v>
      </c>
      <c r="L33" s="42">
        <f t="shared" si="9"/>
        <v>867301.51239383477</v>
      </c>
      <c r="M33" s="43"/>
      <c r="N33" s="41">
        <v>15</v>
      </c>
      <c r="O33" s="45">
        <f t="shared" si="10"/>
        <v>18632.420955818336</v>
      </c>
      <c r="P33" s="45">
        <f t="shared" si="11"/>
        <v>65011.585943527949</v>
      </c>
      <c r="Q33" s="45">
        <f t="shared" si="18"/>
        <v>-83644.006899346277</v>
      </c>
      <c r="R33" s="67">
        <f t="shared" si="22"/>
        <v>2</v>
      </c>
      <c r="S33" s="46"/>
      <c r="T33" s="45">
        <f t="shared" si="13"/>
        <v>3750</v>
      </c>
      <c r="U33" s="45">
        <f t="shared" si="19"/>
        <v>10000</v>
      </c>
      <c r="V33" s="45">
        <f t="shared" si="14"/>
        <v>0</v>
      </c>
      <c r="W33" s="45">
        <f t="shared" si="15"/>
        <v>0</v>
      </c>
      <c r="X33" s="45">
        <f t="shared" si="16"/>
        <v>0</v>
      </c>
      <c r="Y33" s="45">
        <f t="shared" si="17"/>
        <v>0</v>
      </c>
      <c r="Z33" s="45">
        <f t="shared" si="20"/>
        <v>-69894.006899346277</v>
      </c>
    </row>
    <row r="34" spans="2:26" x14ac:dyDescent="0.2">
      <c r="B34" s="41">
        <v>17</v>
      </c>
      <c r="C34" s="42">
        <f t="shared" si="3"/>
        <v>756987.24979781825</v>
      </c>
      <c r="D34" s="42">
        <f t="shared" si="4"/>
        <v>246740.83299433812</v>
      </c>
      <c r="E34" s="42">
        <f t="shared" si="5"/>
        <v>45000</v>
      </c>
      <c r="F34" s="42">
        <f t="shared" si="6"/>
        <v>74022.249898301437</v>
      </c>
      <c r="G34" s="42">
        <f t="shared" si="0"/>
        <v>0</v>
      </c>
      <c r="H34" s="42">
        <f t="shared" si="1"/>
        <v>0</v>
      </c>
      <c r="I34" s="42">
        <f t="shared" si="2"/>
        <v>0</v>
      </c>
      <c r="J34" s="42">
        <v>0</v>
      </c>
      <c r="K34" s="42">
        <f t="shared" si="21"/>
        <v>0</v>
      </c>
      <c r="L34" s="42">
        <f t="shared" si="9"/>
        <v>884705.83289385494</v>
      </c>
      <c r="M34" s="43"/>
      <c r="N34" s="41">
        <v>16</v>
      </c>
      <c r="O34" s="45">
        <f t="shared" si="10"/>
        <v>18756.637095523787</v>
      </c>
      <c r="P34" s="45">
        <f t="shared" si="11"/>
        <v>64887.36980382249</v>
      </c>
      <c r="Q34" s="45">
        <f t="shared" si="18"/>
        <v>-83644.006899346277</v>
      </c>
      <c r="R34" s="67">
        <f t="shared" si="22"/>
        <v>2</v>
      </c>
      <c r="S34" s="46"/>
      <c r="T34" s="45">
        <f t="shared" si="13"/>
        <v>3750</v>
      </c>
      <c r="U34" s="45">
        <f t="shared" si="19"/>
        <v>10000</v>
      </c>
      <c r="V34" s="45">
        <f t="shared" si="14"/>
        <v>0</v>
      </c>
      <c r="W34" s="45">
        <f t="shared" si="15"/>
        <v>0</v>
      </c>
      <c r="X34" s="45">
        <f t="shared" si="16"/>
        <v>0</v>
      </c>
      <c r="Y34" s="45">
        <f t="shared" si="17"/>
        <v>0</v>
      </c>
      <c r="Z34" s="45">
        <f t="shared" si="20"/>
        <v>-69894.006899346277</v>
      </c>
    </row>
    <row r="35" spans="2:26" x14ac:dyDescent="0.2">
      <c r="B35" s="41">
        <v>18</v>
      </c>
      <c r="C35" s="42">
        <f t="shared" si="3"/>
        <v>819816.8181906091</v>
      </c>
      <c r="D35" s="42">
        <f t="shared" si="4"/>
        <v>183911.26460154541</v>
      </c>
      <c r="E35" s="42">
        <f t="shared" si="5"/>
        <v>45000</v>
      </c>
      <c r="F35" s="42">
        <f t="shared" si="6"/>
        <v>55173.379380463623</v>
      </c>
      <c r="G35" s="42">
        <f t="shared" si="0"/>
        <v>0</v>
      </c>
      <c r="H35" s="42">
        <f t="shared" si="1"/>
        <v>0</v>
      </c>
      <c r="I35" s="42">
        <f t="shared" si="2"/>
        <v>0</v>
      </c>
      <c r="J35" s="42">
        <v>0</v>
      </c>
      <c r="K35" s="42">
        <f t="shared" si="21"/>
        <v>0</v>
      </c>
      <c r="L35" s="42">
        <f t="shared" si="9"/>
        <v>903554.70341169089</v>
      </c>
      <c r="M35" s="43"/>
      <c r="N35" s="41">
        <v>17</v>
      </c>
      <c r="O35" s="45">
        <f t="shared" si="10"/>
        <v>18881.68134282728</v>
      </c>
      <c r="P35" s="45">
        <f t="shared" si="11"/>
        <v>64762.325556518997</v>
      </c>
      <c r="Q35" s="45">
        <f t="shared" si="18"/>
        <v>-83644.006899346277</v>
      </c>
      <c r="R35" s="67">
        <f t="shared" si="22"/>
        <v>2</v>
      </c>
      <c r="S35" s="46"/>
      <c r="T35" s="45">
        <f t="shared" si="13"/>
        <v>3750</v>
      </c>
      <c r="U35" s="45">
        <f t="shared" si="19"/>
        <v>10000</v>
      </c>
      <c r="V35" s="45">
        <f t="shared" si="14"/>
        <v>0</v>
      </c>
      <c r="W35" s="45">
        <f t="shared" si="15"/>
        <v>0</v>
      </c>
      <c r="X35" s="45">
        <f t="shared" si="16"/>
        <v>0</v>
      </c>
      <c r="Y35" s="45">
        <f t="shared" si="17"/>
        <v>0</v>
      </c>
      <c r="Z35" s="45">
        <f t="shared" si="20"/>
        <v>-69894.006899346277</v>
      </c>
    </row>
    <row r="36" spans="2:26" x14ac:dyDescent="0.2">
      <c r="B36" s="41">
        <v>19</v>
      </c>
      <c r="C36" s="42">
        <f t="shared" si="3"/>
        <v>887861.20977293514</v>
      </c>
      <c r="D36" s="42">
        <f t="shared" si="4"/>
        <v>115866.87301922403</v>
      </c>
      <c r="E36" s="42">
        <f t="shared" si="5"/>
        <v>45000</v>
      </c>
      <c r="F36" s="42">
        <f t="shared" si="6"/>
        <v>34760.061905767208</v>
      </c>
      <c r="G36" s="42">
        <f t="shared" si="0"/>
        <v>0</v>
      </c>
      <c r="H36" s="42">
        <f t="shared" si="1"/>
        <v>0</v>
      </c>
      <c r="I36" s="42">
        <f t="shared" si="2"/>
        <v>0</v>
      </c>
      <c r="J36" s="42">
        <v>0</v>
      </c>
      <c r="K36" s="42">
        <f t="shared" si="21"/>
        <v>0</v>
      </c>
      <c r="L36" s="42">
        <f t="shared" ref="L36:L47" si="23">SUM(C36:D36)-SUM(E36:J36)</f>
        <v>923968.02088639198</v>
      </c>
      <c r="M36" s="43"/>
      <c r="N36" s="41">
        <v>18</v>
      </c>
      <c r="O36" s="45">
        <f t="shared" si="10"/>
        <v>19007.559218446127</v>
      </c>
      <c r="P36" s="45">
        <f t="shared" si="11"/>
        <v>64636.44768090015</v>
      </c>
      <c r="Q36" s="45">
        <f t="shared" si="18"/>
        <v>-83644.006899346277</v>
      </c>
      <c r="R36" s="67">
        <f t="shared" si="22"/>
        <v>2</v>
      </c>
      <c r="S36" s="46"/>
      <c r="T36" s="45">
        <f t="shared" si="13"/>
        <v>3750</v>
      </c>
      <c r="U36" s="45">
        <f t="shared" si="19"/>
        <v>10000</v>
      </c>
      <c r="V36" s="45">
        <f t="shared" si="14"/>
        <v>0</v>
      </c>
      <c r="W36" s="45">
        <f t="shared" si="15"/>
        <v>0</v>
      </c>
      <c r="X36" s="45">
        <f t="shared" si="16"/>
        <v>0</v>
      </c>
      <c r="Y36" s="45">
        <f t="shared" si="17"/>
        <v>0</v>
      </c>
      <c r="Z36" s="45">
        <f t="shared" si="20"/>
        <v>-69894.006899346277</v>
      </c>
    </row>
    <row r="37" spans="2:26" x14ac:dyDescent="0.2">
      <c r="B37" s="41">
        <v>20</v>
      </c>
      <c r="C37" s="42">
        <f t="shared" si="3"/>
        <v>961553.25229760259</v>
      </c>
      <c r="D37" s="42">
        <f t="shared" si="4"/>
        <v>42174.830494549125</v>
      </c>
      <c r="E37" s="42">
        <f t="shared" si="5"/>
        <v>45000</v>
      </c>
      <c r="F37" s="42">
        <f t="shared" si="6"/>
        <v>12652.449148364738</v>
      </c>
      <c r="G37" s="42">
        <f t="shared" si="0"/>
        <v>0</v>
      </c>
      <c r="H37" s="42">
        <f t="shared" si="1"/>
        <v>0</v>
      </c>
      <c r="I37" s="42">
        <f t="shared" si="2"/>
        <v>0</v>
      </c>
      <c r="J37" s="42">
        <v>0</v>
      </c>
      <c r="K37" s="42">
        <f t="shared" si="21"/>
        <v>0</v>
      </c>
      <c r="L37" s="42">
        <f t="shared" si="23"/>
        <v>946075.633643787</v>
      </c>
      <c r="M37" s="43"/>
      <c r="N37" s="41">
        <v>19</v>
      </c>
      <c r="O37" s="45">
        <f t="shared" si="10"/>
        <v>19134.276279902435</v>
      </c>
      <c r="P37" s="45">
        <f t="shared" si="11"/>
        <v>64509.730619443842</v>
      </c>
      <c r="Q37" s="45">
        <f t="shared" si="18"/>
        <v>-83644.006899346277</v>
      </c>
      <c r="R37" s="67">
        <f t="shared" si="22"/>
        <v>2</v>
      </c>
      <c r="S37" s="46"/>
      <c r="T37" s="45">
        <f t="shared" si="13"/>
        <v>3750</v>
      </c>
      <c r="U37" s="45">
        <f t="shared" si="19"/>
        <v>10000</v>
      </c>
      <c r="V37" s="45">
        <f t="shared" si="14"/>
        <v>0</v>
      </c>
      <c r="W37" s="45">
        <f t="shared" si="15"/>
        <v>0</v>
      </c>
      <c r="X37" s="45">
        <f t="shared" si="16"/>
        <v>0</v>
      </c>
      <c r="Y37" s="45">
        <f t="shared" si="17"/>
        <v>0</v>
      </c>
      <c r="Z37" s="45">
        <f t="shared" si="20"/>
        <v>-69894.006899346277</v>
      </c>
    </row>
    <row r="38" spans="2:26" x14ac:dyDescent="0.2">
      <c r="B38" s="41">
        <v>21</v>
      </c>
      <c r="C38" s="42">
        <f t="shared" si="3"/>
        <v>0</v>
      </c>
      <c r="D38" s="42">
        <f t="shared" si="4"/>
        <v>0</v>
      </c>
      <c r="E38" s="42">
        <f t="shared" si="5"/>
        <v>0</v>
      </c>
      <c r="F38" s="42">
        <f t="shared" si="6"/>
        <v>0</v>
      </c>
      <c r="G38" s="42">
        <f t="shared" si="0"/>
        <v>0</v>
      </c>
      <c r="H38" s="42">
        <f t="shared" si="1"/>
        <v>0</v>
      </c>
      <c r="I38" s="42">
        <f t="shared" si="2"/>
        <v>0</v>
      </c>
      <c r="J38" s="42">
        <v>0</v>
      </c>
      <c r="K38" s="42">
        <f t="shared" si="21"/>
        <v>0</v>
      </c>
      <c r="L38" s="42">
        <f t="shared" si="23"/>
        <v>0</v>
      </c>
      <c r="M38" s="43"/>
      <c r="N38" s="41">
        <v>20</v>
      </c>
      <c r="O38" s="45">
        <f t="shared" si="10"/>
        <v>19261.838121768447</v>
      </c>
      <c r="P38" s="45">
        <f t="shared" si="11"/>
        <v>64382.168777577834</v>
      </c>
      <c r="Q38" s="45">
        <f t="shared" si="18"/>
        <v>-83644.006899346277</v>
      </c>
      <c r="R38" s="67">
        <f t="shared" si="22"/>
        <v>2</v>
      </c>
      <c r="S38" s="46"/>
      <c r="T38" s="45">
        <f t="shared" si="13"/>
        <v>3750</v>
      </c>
      <c r="U38" s="45">
        <f t="shared" si="19"/>
        <v>10000</v>
      </c>
      <c r="V38" s="45">
        <f t="shared" si="14"/>
        <v>0</v>
      </c>
      <c r="W38" s="45">
        <f t="shared" si="15"/>
        <v>0</v>
      </c>
      <c r="X38" s="45">
        <f t="shared" si="16"/>
        <v>0</v>
      </c>
      <c r="Y38" s="45">
        <f t="shared" si="17"/>
        <v>0</v>
      </c>
      <c r="Z38" s="45">
        <f t="shared" si="20"/>
        <v>-69894.006899346277</v>
      </c>
    </row>
    <row r="39" spans="2:26" x14ac:dyDescent="0.2">
      <c r="B39" s="41">
        <v>22</v>
      </c>
      <c r="C39" s="42">
        <f t="shared" si="3"/>
        <v>0</v>
      </c>
      <c r="D39" s="42">
        <f t="shared" si="4"/>
        <v>0</v>
      </c>
      <c r="E39" s="42">
        <f t="shared" si="5"/>
        <v>0</v>
      </c>
      <c r="F39" s="42">
        <f t="shared" si="6"/>
        <v>0</v>
      </c>
      <c r="G39" s="42">
        <f t="shared" si="0"/>
        <v>0</v>
      </c>
      <c r="H39" s="42">
        <f t="shared" si="1"/>
        <v>0</v>
      </c>
      <c r="I39" s="42">
        <f t="shared" si="2"/>
        <v>0</v>
      </c>
      <c r="J39" s="42">
        <v>0</v>
      </c>
      <c r="K39" s="42">
        <f t="shared" si="21"/>
        <v>0</v>
      </c>
      <c r="L39" s="42">
        <f t="shared" si="23"/>
        <v>0</v>
      </c>
      <c r="M39" s="43"/>
      <c r="N39" s="41">
        <v>21</v>
      </c>
      <c r="O39" s="45">
        <f t="shared" si="10"/>
        <v>19390.250375913576</v>
      </c>
      <c r="P39" s="45">
        <f t="shared" si="11"/>
        <v>64253.756523432712</v>
      </c>
      <c r="Q39" s="45">
        <f t="shared" si="18"/>
        <v>-83644.006899346292</v>
      </c>
      <c r="R39" s="67">
        <f t="shared" si="22"/>
        <v>2</v>
      </c>
      <c r="S39" s="46"/>
      <c r="T39" s="45">
        <f t="shared" si="13"/>
        <v>3750</v>
      </c>
      <c r="U39" s="45">
        <f t="shared" si="19"/>
        <v>10000</v>
      </c>
      <c r="V39" s="45">
        <f t="shared" si="14"/>
        <v>0</v>
      </c>
      <c r="W39" s="45">
        <f t="shared" si="15"/>
        <v>0</v>
      </c>
      <c r="X39" s="45">
        <f t="shared" si="16"/>
        <v>0</v>
      </c>
      <c r="Y39" s="45">
        <f t="shared" si="17"/>
        <v>0</v>
      </c>
      <c r="Z39" s="45">
        <f t="shared" si="20"/>
        <v>-69894.006899346292</v>
      </c>
    </row>
    <row r="40" spans="2:26" x14ac:dyDescent="0.2">
      <c r="B40" s="41">
        <v>23</v>
      </c>
      <c r="C40" s="42">
        <f t="shared" si="3"/>
        <v>0</v>
      </c>
      <c r="D40" s="42">
        <f t="shared" si="4"/>
        <v>0</v>
      </c>
      <c r="E40" s="42">
        <f t="shared" si="5"/>
        <v>0</v>
      </c>
      <c r="F40" s="42">
        <f t="shared" si="6"/>
        <v>0</v>
      </c>
      <c r="G40" s="42">
        <f t="shared" si="0"/>
        <v>0</v>
      </c>
      <c r="H40" s="42">
        <f t="shared" si="1"/>
        <v>0</v>
      </c>
      <c r="I40" s="42">
        <f t="shared" si="2"/>
        <v>0</v>
      </c>
      <c r="J40" s="42">
        <v>0</v>
      </c>
      <c r="K40" s="42">
        <f t="shared" si="21"/>
        <v>0</v>
      </c>
      <c r="L40" s="42">
        <f t="shared" si="23"/>
        <v>0</v>
      </c>
      <c r="M40" s="43"/>
      <c r="N40" s="41">
        <v>22</v>
      </c>
      <c r="O40" s="45">
        <f t="shared" si="10"/>
        <v>19519.518711752997</v>
      </c>
      <c r="P40" s="45">
        <f t="shared" si="11"/>
        <v>64124.488187593277</v>
      </c>
      <c r="Q40" s="45">
        <f t="shared" si="18"/>
        <v>-83644.006899346277</v>
      </c>
      <c r="R40" s="67">
        <f t="shared" si="22"/>
        <v>2</v>
      </c>
      <c r="S40" s="46"/>
      <c r="T40" s="45">
        <f t="shared" si="13"/>
        <v>3750</v>
      </c>
      <c r="U40" s="45">
        <f t="shared" si="19"/>
        <v>10000</v>
      </c>
      <c r="V40" s="45">
        <f t="shared" si="14"/>
        <v>0</v>
      </c>
      <c r="W40" s="45">
        <f t="shared" si="15"/>
        <v>0</v>
      </c>
      <c r="X40" s="45">
        <f t="shared" si="16"/>
        <v>0</v>
      </c>
      <c r="Y40" s="45">
        <f t="shared" si="17"/>
        <v>0</v>
      </c>
      <c r="Z40" s="45">
        <f t="shared" si="20"/>
        <v>-69894.006899346277</v>
      </c>
    </row>
    <row r="41" spans="2:26" x14ac:dyDescent="0.2">
      <c r="B41" s="41">
        <v>24</v>
      </c>
      <c r="C41" s="42">
        <f t="shared" si="3"/>
        <v>0</v>
      </c>
      <c r="D41" s="42">
        <f t="shared" si="4"/>
        <v>0</v>
      </c>
      <c r="E41" s="42">
        <f t="shared" si="5"/>
        <v>0</v>
      </c>
      <c r="F41" s="42">
        <f t="shared" si="6"/>
        <v>0</v>
      </c>
      <c r="G41" s="42">
        <f t="shared" si="0"/>
        <v>0</v>
      </c>
      <c r="H41" s="42">
        <f t="shared" si="1"/>
        <v>0</v>
      </c>
      <c r="I41" s="42">
        <f t="shared" si="2"/>
        <v>0</v>
      </c>
      <c r="J41" s="42">
        <v>0</v>
      </c>
      <c r="K41" s="42">
        <f t="shared" si="21"/>
        <v>0</v>
      </c>
      <c r="L41" s="42">
        <f t="shared" si="23"/>
        <v>0</v>
      </c>
      <c r="M41" s="43"/>
      <c r="N41" s="41">
        <v>23</v>
      </c>
      <c r="O41" s="45">
        <f t="shared" si="10"/>
        <v>19649.648836498021</v>
      </c>
      <c r="P41" s="45">
        <f t="shared" si="11"/>
        <v>63994.358062848267</v>
      </c>
      <c r="Q41" s="45">
        <f t="shared" si="18"/>
        <v>-83644.006899346292</v>
      </c>
      <c r="R41" s="67">
        <f t="shared" si="22"/>
        <v>2</v>
      </c>
      <c r="S41" s="46"/>
      <c r="T41" s="45">
        <f t="shared" si="13"/>
        <v>3750</v>
      </c>
      <c r="U41" s="45">
        <f t="shared" si="19"/>
        <v>10000</v>
      </c>
      <c r="V41" s="45">
        <f t="shared" si="14"/>
        <v>0</v>
      </c>
      <c r="W41" s="45">
        <f t="shared" si="15"/>
        <v>0</v>
      </c>
      <c r="X41" s="45">
        <f t="shared" si="16"/>
        <v>0</v>
      </c>
      <c r="Y41" s="45">
        <f t="shared" si="17"/>
        <v>0</v>
      </c>
      <c r="Z41" s="45">
        <f t="shared" si="20"/>
        <v>-69894.006899346292</v>
      </c>
    </row>
    <row r="42" spans="2:26" x14ac:dyDescent="0.2">
      <c r="B42" s="41">
        <v>25</v>
      </c>
      <c r="C42" s="42">
        <f t="shared" si="3"/>
        <v>0</v>
      </c>
      <c r="D42" s="42">
        <f t="shared" si="4"/>
        <v>0</v>
      </c>
      <c r="E42" s="42">
        <f t="shared" si="5"/>
        <v>0</v>
      </c>
      <c r="F42" s="42">
        <f t="shared" si="6"/>
        <v>0</v>
      </c>
      <c r="G42" s="42">
        <f t="shared" si="0"/>
        <v>0</v>
      </c>
      <c r="H42" s="42">
        <f t="shared" si="1"/>
        <v>0</v>
      </c>
      <c r="I42" s="42">
        <f t="shared" si="2"/>
        <v>0</v>
      </c>
      <c r="J42" s="42">
        <v>0</v>
      </c>
      <c r="K42" s="42">
        <f t="shared" si="21"/>
        <v>0</v>
      </c>
      <c r="L42" s="42">
        <f t="shared" si="23"/>
        <v>0</v>
      </c>
      <c r="M42" s="43"/>
      <c r="N42" s="41">
        <v>24</v>
      </c>
      <c r="O42" s="45">
        <f t="shared" si="10"/>
        <v>19780.646495408004</v>
      </c>
      <c r="P42" s="45">
        <f t="shared" si="11"/>
        <v>63863.36040393827</v>
      </c>
      <c r="Q42" s="45">
        <f t="shared" si="18"/>
        <v>-83644.006899346277</v>
      </c>
      <c r="R42" s="67">
        <f t="shared" si="22"/>
        <v>2</v>
      </c>
      <c r="S42" s="46"/>
      <c r="T42" s="45">
        <f t="shared" si="13"/>
        <v>3750</v>
      </c>
      <c r="U42" s="45">
        <f t="shared" si="19"/>
        <v>10000</v>
      </c>
      <c r="V42" s="45">
        <f t="shared" si="14"/>
        <v>0</v>
      </c>
      <c r="W42" s="45">
        <f t="shared" si="15"/>
        <v>0</v>
      </c>
      <c r="X42" s="45">
        <f t="shared" si="16"/>
        <v>0</v>
      </c>
      <c r="Y42" s="45">
        <f t="shared" si="17"/>
        <v>0</v>
      </c>
      <c r="Z42" s="45">
        <f t="shared" si="20"/>
        <v>-69894.006899346277</v>
      </c>
    </row>
    <row r="43" spans="2:26" x14ac:dyDescent="0.2">
      <c r="B43" s="41">
        <v>26</v>
      </c>
      <c r="C43" s="42">
        <f t="shared" si="3"/>
        <v>0</v>
      </c>
      <c r="D43" s="42">
        <f t="shared" si="4"/>
        <v>0</v>
      </c>
      <c r="E43" s="42">
        <f t="shared" si="5"/>
        <v>0</v>
      </c>
      <c r="F43" s="42">
        <f t="shared" si="6"/>
        <v>0</v>
      </c>
      <c r="G43" s="42">
        <f t="shared" si="0"/>
        <v>0</v>
      </c>
      <c r="H43" s="42">
        <f t="shared" si="1"/>
        <v>0</v>
      </c>
      <c r="I43" s="42">
        <f t="shared" si="2"/>
        <v>0</v>
      </c>
      <c r="J43" s="42">
        <v>0</v>
      </c>
      <c r="K43" s="42">
        <f t="shared" si="21"/>
        <v>0</v>
      </c>
      <c r="L43" s="42">
        <f t="shared" si="23"/>
        <v>0</v>
      </c>
      <c r="M43" s="43"/>
      <c r="N43" s="41">
        <v>25</v>
      </c>
      <c r="O43" s="45">
        <f t="shared" si="10"/>
        <v>19912.517472044055</v>
      </c>
      <c r="P43" s="45">
        <f t="shared" si="11"/>
        <v>63731.489427302222</v>
      </c>
      <c r="Q43" s="45">
        <f t="shared" si="18"/>
        <v>-83644.006899346277</v>
      </c>
      <c r="R43" s="67">
        <f t="shared" si="22"/>
        <v>3</v>
      </c>
      <c r="S43" s="46"/>
      <c r="T43" s="45">
        <f t="shared" si="13"/>
        <v>3750</v>
      </c>
      <c r="U43" s="45">
        <f t="shared" si="19"/>
        <v>10000</v>
      </c>
      <c r="V43" s="45">
        <f t="shared" si="14"/>
        <v>0</v>
      </c>
      <c r="W43" s="45">
        <f t="shared" si="15"/>
        <v>0</v>
      </c>
      <c r="X43" s="45">
        <f t="shared" si="16"/>
        <v>0</v>
      </c>
      <c r="Y43" s="45">
        <f t="shared" si="17"/>
        <v>0</v>
      </c>
      <c r="Z43" s="45">
        <f t="shared" si="20"/>
        <v>-69894.006899346277</v>
      </c>
    </row>
    <row r="44" spans="2:26" x14ac:dyDescent="0.2">
      <c r="B44" s="41">
        <v>27</v>
      </c>
      <c r="C44" s="42">
        <f t="shared" si="3"/>
        <v>0</v>
      </c>
      <c r="D44" s="42">
        <f t="shared" si="4"/>
        <v>0</v>
      </c>
      <c r="E44" s="42">
        <f t="shared" si="5"/>
        <v>0</v>
      </c>
      <c r="F44" s="42">
        <f t="shared" si="6"/>
        <v>0</v>
      </c>
      <c r="G44" s="42">
        <f t="shared" si="0"/>
        <v>0</v>
      </c>
      <c r="H44" s="42">
        <f t="shared" si="1"/>
        <v>0</v>
      </c>
      <c r="I44" s="42">
        <f t="shared" si="2"/>
        <v>0</v>
      </c>
      <c r="J44" s="42">
        <v>0</v>
      </c>
      <c r="K44" s="42">
        <f t="shared" si="21"/>
        <v>0</v>
      </c>
      <c r="L44" s="42">
        <f t="shared" si="23"/>
        <v>0</v>
      </c>
      <c r="M44" s="43"/>
      <c r="N44" s="41">
        <v>26</v>
      </c>
      <c r="O44" s="45">
        <f t="shared" si="10"/>
        <v>20045.267588524352</v>
      </c>
      <c r="P44" s="45">
        <f t="shared" si="11"/>
        <v>63598.739310821933</v>
      </c>
      <c r="Q44" s="45">
        <f t="shared" si="18"/>
        <v>-83644.006899346277</v>
      </c>
      <c r="R44" s="67">
        <f t="shared" si="22"/>
        <v>3</v>
      </c>
      <c r="S44" s="46"/>
      <c r="T44" s="45">
        <f t="shared" si="13"/>
        <v>3750</v>
      </c>
      <c r="U44" s="45">
        <f t="shared" si="19"/>
        <v>10000</v>
      </c>
      <c r="V44" s="45">
        <f t="shared" si="14"/>
        <v>0</v>
      </c>
      <c r="W44" s="45">
        <f t="shared" si="15"/>
        <v>0</v>
      </c>
      <c r="X44" s="45">
        <f t="shared" si="16"/>
        <v>0</v>
      </c>
      <c r="Y44" s="45">
        <f t="shared" si="17"/>
        <v>0</v>
      </c>
      <c r="Z44" s="45">
        <f t="shared" si="20"/>
        <v>-69894.006899346277</v>
      </c>
    </row>
    <row r="45" spans="2:26" x14ac:dyDescent="0.2">
      <c r="B45" s="41">
        <v>28</v>
      </c>
      <c r="C45" s="42">
        <f t="shared" si="3"/>
        <v>0</v>
      </c>
      <c r="D45" s="42">
        <f t="shared" si="4"/>
        <v>0</v>
      </c>
      <c r="E45" s="42">
        <f t="shared" si="5"/>
        <v>0</v>
      </c>
      <c r="F45" s="42">
        <f t="shared" si="6"/>
        <v>0</v>
      </c>
      <c r="G45" s="42">
        <f t="shared" si="0"/>
        <v>0</v>
      </c>
      <c r="H45" s="42">
        <f t="shared" si="1"/>
        <v>0</v>
      </c>
      <c r="I45" s="42">
        <f t="shared" si="2"/>
        <v>0</v>
      </c>
      <c r="J45" s="42">
        <v>0</v>
      </c>
      <c r="K45" s="42">
        <f t="shared" si="21"/>
        <v>0</v>
      </c>
      <c r="L45" s="42">
        <f t="shared" si="23"/>
        <v>0</v>
      </c>
      <c r="M45" s="43"/>
      <c r="N45" s="41">
        <v>27</v>
      </c>
      <c r="O45" s="45">
        <f t="shared" si="10"/>
        <v>20178.902705781184</v>
      </c>
      <c r="P45" s="45">
        <f t="shared" si="11"/>
        <v>63465.104193565094</v>
      </c>
      <c r="Q45" s="45">
        <f t="shared" si="18"/>
        <v>-83644.006899346277</v>
      </c>
      <c r="R45" s="67">
        <f t="shared" si="22"/>
        <v>3</v>
      </c>
      <c r="S45" s="46"/>
      <c r="T45" s="45">
        <f t="shared" si="13"/>
        <v>3750</v>
      </c>
      <c r="U45" s="45">
        <f t="shared" si="19"/>
        <v>10000</v>
      </c>
      <c r="V45" s="45">
        <f t="shared" si="14"/>
        <v>0</v>
      </c>
      <c r="W45" s="45">
        <f t="shared" si="15"/>
        <v>0</v>
      </c>
      <c r="X45" s="45">
        <f t="shared" si="16"/>
        <v>0</v>
      </c>
      <c r="Y45" s="45">
        <f t="shared" si="17"/>
        <v>0</v>
      </c>
      <c r="Z45" s="45">
        <f t="shared" si="20"/>
        <v>-69894.006899346277</v>
      </c>
    </row>
    <row r="46" spans="2:26" x14ac:dyDescent="0.2">
      <c r="B46" s="41">
        <v>29</v>
      </c>
      <c r="C46" s="42">
        <f t="shared" si="3"/>
        <v>0</v>
      </c>
      <c r="D46" s="42">
        <f t="shared" si="4"/>
        <v>0</v>
      </c>
      <c r="E46" s="42">
        <f t="shared" si="5"/>
        <v>0</v>
      </c>
      <c r="F46" s="42">
        <f t="shared" si="6"/>
        <v>0</v>
      </c>
      <c r="G46" s="42">
        <f t="shared" si="0"/>
        <v>0</v>
      </c>
      <c r="H46" s="42">
        <f t="shared" si="1"/>
        <v>0</v>
      </c>
      <c r="I46" s="42">
        <f t="shared" si="2"/>
        <v>0</v>
      </c>
      <c r="J46" s="42">
        <v>0</v>
      </c>
      <c r="K46" s="42">
        <f t="shared" si="21"/>
        <v>0</v>
      </c>
      <c r="L46" s="42">
        <f t="shared" si="23"/>
        <v>0</v>
      </c>
      <c r="M46" s="43"/>
      <c r="N46" s="41">
        <v>28</v>
      </c>
      <c r="O46" s="45">
        <f t="shared" si="10"/>
        <v>20313.428723819721</v>
      </c>
      <c r="P46" s="45">
        <f t="shared" si="11"/>
        <v>63330.578175526549</v>
      </c>
      <c r="Q46" s="45">
        <f t="shared" si="18"/>
        <v>-83644.006899346277</v>
      </c>
      <c r="R46" s="67">
        <f t="shared" si="22"/>
        <v>3</v>
      </c>
      <c r="S46" s="46"/>
      <c r="T46" s="45">
        <f t="shared" si="13"/>
        <v>3750</v>
      </c>
      <c r="U46" s="45">
        <f t="shared" si="19"/>
        <v>10000</v>
      </c>
      <c r="V46" s="45">
        <f t="shared" si="14"/>
        <v>0</v>
      </c>
      <c r="W46" s="45">
        <f t="shared" si="15"/>
        <v>0</v>
      </c>
      <c r="X46" s="45">
        <f t="shared" si="16"/>
        <v>0</v>
      </c>
      <c r="Y46" s="45">
        <f t="shared" si="17"/>
        <v>0</v>
      </c>
      <c r="Z46" s="45">
        <f t="shared" si="20"/>
        <v>-69894.006899346277</v>
      </c>
    </row>
    <row r="47" spans="2:26" x14ac:dyDescent="0.2">
      <c r="B47" s="41">
        <v>30</v>
      </c>
      <c r="C47" s="42">
        <f t="shared" si="3"/>
        <v>0</v>
      </c>
      <c r="D47" s="42">
        <f t="shared" si="4"/>
        <v>0</v>
      </c>
      <c r="E47" s="42">
        <f t="shared" si="5"/>
        <v>0</v>
      </c>
      <c r="F47" s="42">
        <f t="shared" si="6"/>
        <v>0</v>
      </c>
      <c r="G47" s="42">
        <f t="shared" si="0"/>
        <v>0</v>
      </c>
      <c r="H47" s="42">
        <f t="shared" si="1"/>
        <v>0</v>
      </c>
      <c r="I47" s="42">
        <f t="shared" si="2"/>
        <v>0</v>
      </c>
      <c r="J47" s="42">
        <v>0</v>
      </c>
      <c r="K47" s="42">
        <f t="shared" si="21"/>
        <v>0</v>
      </c>
      <c r="L47" s="42">
        <f t="shared" si="23"/>
        <v>0</v>
      </c>
      <c r="M47" s="43"/>
      <c r="N47" s="41">
        <v>29</v>
      </c>
      <c r="O47" s="45">
        <f t="shared" si="10"/>
        <v>20448.851581978524</v>
      </c>
      <c r="P47" s="45">
        <f t="shared" si="11"/>
        <v>63195.155317367753</v>
      </c>
      <c r="Q47" s="45">
        <f t="shared" si="18"/>
        <v>-83644.006899346277</v>
      </c>
      <c r="R47" s="67">
        <f t="shared" si="22"/>
        <v>3</v>
      </c>
      <c r="S47" s="46"/>
      <c r="T47" s="45">
        <f t="shared" si="13"/>
        <v>3750</v>
      </c>
      <c r="U47" s="45">
        <f t="shared" si="19"/>
        <v>10000</v>
      </c>
      <c r="V47" s="45">
        <f t="shared" si="14"/>
        <v>0</v>
      </c>
      <c r="W47" s="45">
        <f t="shared" si="15"/>
        <v>0</v>
      </c>
      <c r="X47" s="45">
        <f t="shared" si="16"/>
        <v>0</v>
      </c>
      <c r="Y47" s="45">
        <f t="shared" si="17"/>
        <v>0</v>
      </c>
      <c r="Z47" s="45">
        <f t="shared" si="20"/>
        <v>-69894.006899346277</v>
      </c>
    </row>
    <row r="48" spans="2:26" x14ac:dyDescent="0.2">
      <c r="B48" s="50" t="s">
        <v>11</v>
      </c>
      <c r="C48" s="51">
        <f>SUM(C18:C47)</f>
        <v>10000000</v>
      </c>
      <c r="D48" s="51">
        <f>SUM(D18:D47)</f>
        <v>10074561.655843109</v>
      </c>
      <c r="E48" s="51">
        <f>SUM(E18:E47)</f>
        <v>900000</v>
      </c>
      <c r="F48" s="51">
        <f>SUM(F18:F47)</f>
        <v>2055531.7598237684</v>
      </c>
      <c r="G48" s="51">
        <f>SUM(G18:G47)</f>
        <v>0</v>
      </c>
      <c r="H48" s="51">
        <f t="shared" ref="H48:I48" si="24">SUM(H18:H47)</f>
        <v>0</v>
      </c>
      <c r="I48" s="51">
        <f t="shared" si="24"/>
        <v>0</v>
      </c>
      <c r="J48" s="51">
        <f>SUM(J18:J47)</f>
        <v>0</v>
      </c>
      <c r="K48" s="51"/>
      <c r="L48" s="51">
        <f>SUM(L18:L47)</f>
        <v>17119029.89601934</v>
      </c>
      <c r="M48" s="62"/>
      <c r="N48" s="41">
        <v>30</v>
      </c>
      <c r="O48" s="45">
        <f t="shared" si="10"/>
        <v>20585.177259191711</v>
      </c>
      <c r="P48" s="45">
        <f t="shared" si="11"/>
        <v>63058.829640154567</v>
      </c>
      <c r="Q48" s="45">
        <f t="shared" si="18"/>
        <v>-83644.006899346277</v>
      </c>
      <c r="R48" s="67">
        <f t="shared" si="22"/>
        <v>3</v>
      </c>
      <c r="S48" s="46"/>
      <c r="T48" s="45">
        <f t="shared" si="13"/>
        <v>3750</v>
      </c>
      <c r="U48" s="45">
        <f t="shared" si="19"/>
        <v>10000</v>
      </c>
      <c r="V48" s="45">
        <f t="shared" si="14"/>
        <v>0</v>
      </c>
      <c r="W48" s="45">
        <f t="shared" si="15"/>
        <v>0</v>
      </c>
      <c r="X48" s="45">
        <f t="shared" si="16"/>
        <v>0</v>
      </c>
      <c r="Y48" s="45">
        <f t="shared" si="17"/>
        <v>0</v>
      </c>
      <c r="Z48" s="45">
        <f t="shared" si="20"/>
        <v>-69894.006899346277</v>
      </c>
    </row>
    <row r="49" spans="12:26" x14ac:dyDescent="0.2">
      <c r="L49" s="30"/>
      <c r="M49" s="25"/>
      <c r="N49" s="41">
        <v>31</v>
      </c>
      <c r="O49" s="45">
        <f t="shared" si="10"/>
        <v>20722.411774252989</v>
      </c>
      <c r="P49" s="45">
        <f t="shared" si="11"/>
        <v>62921.595125093292</v>
      </c>
      <c r="Q49" s="45">
        <f t="shared" si="18"/>
        <v>-83644.006899346277</v>
      </c>
      <c r="R49" s="67">
        <f t="shared" si="22"/>
        <v>3</v>
      </c>
      <c r="S49" s="46"/>
      <c r="T49" s="45">
        <f t="shared" si="13"/>
        <v>3750</v>
      </c>
      <c r="U49" s="45">
        <f t="shared" si="19"/>
        <v>10000</v>
      </c>
      <c r="V49" s="45">
        <f t="shared" si="14"/>
        <v>0</v>
      </c>
      <c r="W49" s="45">
        <f t="shared" si="15"/>
        <v>0</v>
      </c>
      <c r="X49" s="45">
        <f t="shared" si="16"/>
        <v>0</v>
      </c>
      <c r="Y49" s="45">
        <f t="shared" si="17"/>
        <v>0</v>
      </c>
      <c r="Z49" s="45">
        <f t="shared" si="20"/>
        <v>-69894.006899346277</v>
      </c>
    </row>
    <row r="50" spans="12:26" x14ac:dyDescent="0.2">
      <c r="L50" s="52"/>
      <c r="N50" s="41">
        <v>32</v>
      </c>
      <c r="O50" s="45">
        <f t="shared" si="10"/>
        <v>20860.561186081341</v>
      </c>
      <c r="P50" s="45">
        <f t="shared" si="11"/>
        <v>62783.445713264948</v>
      </c>
      <c r="Q50" s="45">
        <f t="shared" si="18"/>
        <v>-83644.006899346292</v>
      </c>
      <c r="R50" s="67">
        <f t="shared" si="22"/>
        <v>3</v>
      </c>
      <c r="S50" s="46"/>
      <c r="T50" s="45">
        <f t="shared" si="13"/>
        <v>3750</v>
      </c>
      <c r="U50" s="45">
        <f t="shared" si="19"/>
        <v>10000</v>
      </c>
      <c r="V50" s="45">
        <f t="shared" si="14"/>
        <v>0</v>
      </c>
      <c r="W50" s="45">
        <f t="shared" si="15"/>
        <v>0</v>
      </c>
      <c r="X50" s="45">
        <f t="shared" si="16"/>
        <v>0</v>
      </c>
      <c r="Y50" s="45">
        <f t="shared" si="17"/>
        <v>0</v>
      </c>
      <c r="Z50" s="45">
        <f t="shared" si="20"/>
        <v>-69894.006899346292</v>
      </c>
    </row>
    <row r="51" spans="12:26" x14ac:dyDescent="0.2">
      <c r="L51" s="53"/>
      <c r="N51" s="41">
        <v>33</v>
      </c>
      <c r="O51" s="45">
        <f t="shared" si="10"/>
        <v>20999.631593988554</v>
      </c>
      <c r="P51" s="45">
        <f t="shared" si="11"/>
        <v>62644.375305357731</v>
      </c>
      <c r="Q51" s="45">
        <f t="shared" si="18"/>
        <v>-83644.006899346277</v>
      </c>
      <c r="R51" s="67">
        <f t="shared" si="22"/>
        <v>3</v>
      </c>
      <c r="S51" s="46"/>
      <c r="T51" s="45">
        <f t="shared" si="13"/>
        <v>3750</v>
      </c>
      <c r="U51" s="45">
        <f t="shared" si="19"/>
        <v>10000</v>
      </c>
      <c r="V51" s="45">
        <f t="shared" si="14"/>
        <v>0</v>
      </c>
      <c r="W51" s="45">
        <f t="shared" si="15"/>
        <v>0</v>
      </c>
      <c r="X51" s="45">
        <f t="shared" si="16"/>
        <v>0</v>
      </c>
      <c r="Y51" s="45">
        <f t="shared" si="17"/>
        <v>0</v>
      </c>
      <c r="Z51" s="45">
        <f t="shared" si="20"/>
        <v>-69894.006899346277</v>
      </c>
    </row>
    <row r="52" spans="12:26" x14ac:dyDescent="0.2">
      <c r="L52" s="18"/>
      <c r="N52" s="41">
        <v>34</v>
      </c>
      <c r="O52" s="45">
        <f t="shared" si="10"/>
        <v>21139.629137948476</v>
      </c>
      <c r="P52" s="45">
        <f t="shared" si="11"/>
        <v>62504.377761397816</v>
      </c>
      <c r="Q52" s="45">
        <f t="shared" si="18"/>
        <v>-83644.006899346292</v>
      </c>
      <c r="R52" s="67">
        <f t="shared" si="22"/>
        <v>3</v>
      </c>
      <c r="S52" s="46"/>
      <c r="T52" s="45">
        <f t="shared" si="13"/>
        <v>3750</v>
      </c>
      <c r="U52" s="45">
        <f t="shared" si="19"/>
        <v>10000</v>
      </c>
      <c r="V52" s="45">
        <f t="shared" si="14"/>
        <v>0</v>
      </c>
      <c r="W52" s="45">
        <f t="shared" si="15"/>
        <v>0</v>
      </c>
      <c r="X52" s="45">
        <f t="shared" si="16"/>
        <v>0</v>
      </c>
      <c r="Y52" s="45">
        <f t="shared" si="17"/>
        <v>0</v>
      </c>
      <c r="Z52" s="45">
        <f t="shared" si="20"/>
        <v>-69894.006899346292</v>
      </c>
    </row>
    <row r="53" spans="12:26" x14ac:dyDescent="0.2">
      <c r="N53" s="41">
        <v>35</v>
      </c>
      <c r="O53" s="45">
        <f t="shared" si="10"/>
        <v>21280.559998868132</v>
      </c>
      <c r="P53" s="45">
        <f t="shared" si="11"/>
        <v>62363.446900478149</v>
      </c>
      <c r="Q53" s="45">
        <f t="shared" si="18"/>
        <v>-83644.006899346277</v>
      </c>
      <c r="R53" s="67">
        <f t="shared" si="22"/>
        <v>3</v>
      </c>
      <c r="S53" s="46"/>
      <c r="T53" s="45">
        <f t="shared" si="13"/>
        <v>3750</v>
      </c>
      <c r="U53" s="45">
        <f t="shared" si="19"/>
        <v>10000</v>
      </c>
      <c r="V53" s="45">
        <f t="shared" si="14"/>
        <v>0</v>
      </c>
      <c r="W53" s="45">
        <f t="shared" si="15"/>
        <v>0</v>
      </c>
      <c r="X53" s="45">
        <f t="shared" si="16"/>
        <v>0</v>
      </c>
      <c r="Y53" s="45">
        <f t="shared" si="17"/>
        <v>0</v>
      </c>
      <c r="Z53" s="45">
        <f t="shared" si="20"/>
        <v>-69894.006899346277</v>
      </c>
    </row>
    <row r="54" spans="12:26" x14ac:dyDescent="0.2">
      <c r="N54" s="41">
        <v>36</v>
      </c>
      <c r="O54" s="45">
        <f t="shared" si="10"/>
        <v>21422.430398860586</v>
      </c>
      <c r="P54" s="45">
        <f t="shared" si="11"/>
        <v>62221.576500485695</v>
      </c>
      <c r="Q54" s="45">
        <f t="shared" si="18"/>
        <v>-83644.006899346277</v>
      </c>
      <c r="R54" s="67">
        <f t="shared" si="22"/>
        <v>3</v>
      </c>
      <c r="S54" s="46"/>
      <c r="T54" s="45">
        <f t="shared" si="13"/>
        <v>3750</v>
      </c>
      <c r="U54" s="45">
        <f t="shared" si="19"/>
        <v>10000</v>
      </c>
      <c r="V54" s="45">
        <f t="shared" si="14"/>
        <v>0</v>
      </c>
      <c r="W54" s="45">
        <f t="shared" si="15"/>
        <v>0</v>
      </c>
      <c r="X54" s="45">
        <f t="shared" si="16"/>
        <v>0</v>
      </c>
      <c r="Y54" s="45">
        <f t="shared" si="17"/>
        <v>0</v>
      </c>
      <c r="Z54" s="45">
        <f t="shared" si="20"/>
        <v>-69894.006899346277</v>
      </c>
    </row>
    <row r="55" spans="12:26" x14ac:dyDescent="0.2">
      <c r="N55" s="41">
        <v>37</v>
      </c>
      <c r="O55" s="45">
        <f t="shared" si="10"/>
        <v>21565.246601519659</v>
      </c>
      <c r="P55" s="45">
        <f t="shared" si="11"/>
        <v>62078.760297826622</v>
      </c>
      <c r="Q55" s="45">
        <f t="shared" si="18"/>
        <v>-83644.006899346277</v>
      </c>
      <c r="R55" s="67">
        <f t="shared" si="22"/>
        <v>4</v>
      </c>
      <c r="S55" s="46"/>
      <c r="T55" s="45">
        <f t="shared" si="13"/>
        <v>3750</v>
      </c>
      <c r="U55" s="45">
        <f t="shared" si="19"/>
        <v>10000</v>
      </c>
      <c r="V55" s="45">
        <f t="shared" si="14"/>
        <v>0</v>
      </c>
      <c r="W55" s="45">
        <f t="shared" si="15"/>
        <v>0</v>
      </c>
      <c r="X55" s="45">
        <f t="shared" si="16"/>
        <v>0</v>
      </c>
      <c r="Y55" s="45">
        <f t="shared" si="17"/>
        <v>0</v>
      </c>
      <c r="Z55" s="45">
        <f t="shared" si="20"/>
        <v>-69894.006899346277</v>
      </c>
    </row>
    <row r="56" spans="12:26" x14ac:dyDescent="0.2">
      <c r="N56" s="41">
        <v>38</v>
      </c>
      <c r="O56" s="45">
        <f t="shared" si="10"/>
        <v>21709.014912196457</v>
      </c>
      <c r="P56" s="45">
        <f t="shared" si="11"/>
        <v>61934.99198714982</v>
      </c>
      <c r="Q56" s="45">
        <f t="shared" si="18"/>
        <v>-83644.006899346277</v>
      </c>
      <c r="R56" s="67">
        <f t="shared" si="22"/>
        <v>4</v>
      </c>
      <c r="S56" s="46"/>
      <c r="T56" s="45">
        <f t="shared" si="13"/>
        <v>3750</v>
      </c>
      <c r="U56" s="45">
        <f t="shared" si="19"/>
        <v>10000</v>
      </c>
      <c r="V56" s="45">
        <f t="shared" si="14"/>
        <v>0</v>
      </c>
      <c r="W56" s="45">
        <f t="shared" si="15"/>
        <v>0</v>
      </c>
      <c r="X56" s="45">
        <f t="shared" si="16"/>
        <v>0</v>
      </c>
      <c r="Y56" s="45">
        <f t="shared" si="17"/>
        <v>0</v>
      </c>
      <c r="Z56" s="45">
        <f t="shared" si="20"/>
        <v>-69894.006899346277</v>
      </c>
    </row>
    <row r="57" spans="12:26" x14ac:dyDescent="0.2">
      <c r="N57" s="41">
        <v>39</v>
      </c>
      <c r="O57" s="45">
        <f t="shared" si="10"/>
        <v>21853.741678277762</v>
      </c>
      <c r="P57" s="45">
        <f t="shared" si="11"/>
        <v>61790.265221068512</v>
      </c>
      <c r="Q57" s="45">
        <f t="shared" si="18"/>
        <v>-83644.006899346277</v>
      </c>
      <c r="R57" s="67">
        <f t="shared" si="22"/>
        <v>4</v>
      </c>
      <c r="S57" s="46"/>
      <c r="T57" s="45">
        <f t="shared" si="13"/>
        <v>3750</v>
      </c>
      <c r="U57" s="45">
        <f t="shared" si="19"/>
        <v>10000</v>
      </c>
      <c r="V57" s="45">
        <f t="shared" si="14"/>
        <v>0</v>
      </c>
      <c r="W57" s="45">
        <f t="shared" si="15"/>
        <v>0</v>
      </c>
      <c r="X57" s="45">
        <f t="shared" si="16"/>
        <v>0</v>
      </c>
      <c r="Y57" s="45">
        <f t="shared" si="17"/>
        <v>0</v>
      </c>
      <c r="Z57" s="45">
        <f t="shared" si="20"/>
        <v>-69894.006899346277</v>
      </c>
    </row>
    <row r="58" spans="12:26" x14ac:dyDescent="0.2">
      <c r="N58" s="41">
        <v>40</v>
      </c>
      <c r="O58" s="45">
        <f t="shared" si="10"/>
        <v>21999.43328946628</v>
      </c>
      <c r="P58" s="45">
        <f t="shared" si="11"/>
        <v>61644.573609880004</v>
      </c>
      <c r="Q58" s="45">
        <f t="shared" si="18"/>
        <v>-83644.006899346277</v>
      </c>
      <c r="R58" s="67">
        <f t="shared" si="22"/>
        <v>4</v>
      </c>
      <c r="S58" s="46"/>
      <c r="T58" s="45">
        <f t="shared" si="13"/>
        <v>3750</v>
      </c>
      <c r="U58" s="45">
        <f t="shared" si="19"/>
        <v>10000</v>
      </c>
      <c r="V58" s="45">
        <f t="shared" si="14"/>
        <v>0</v>
      </c>
      <c r="W58" s="45">
        <f t="shared" si="15"/>
        <v>0</v>
      </c>
      <c r="X58" s="45">
        <f t="shared" si="16"/>
        <v>0</v>
      </c>
      <c r="Y58" s="45">
        <f t="shared" si="17"/>
        <v>0</v>
      </c>
      <c r="Z58" s="45">
        <f t="shared" si="20"/>
        <v>-69894.006899346277</v>
      </c>
    </row>
    <row r="59" spans="12:26" x14ac:dyDescent="0.2">
      <c r="N59" s="41">
        <v>41</v>
      </c>
      <c r="O59" s="45">
        <f t="shared" si="10"/>
        <v>22146.096178062726</v>
      </c>
      <c r="P59" s="45">
        <f t="shared" si="11"/>
        <v>61497.910721283559</v>
      </c>
      <c r="Q59" s="45">
        <f t="shared" si="18"/>
        <v>-83644.006899346277</v>
      </c>
      <c r="R59" s="67">
        <f t="shared" si="22"/>
        <v>4</v>
      </c>
      <c r="S59" s="46"/>
      <c r="T59" s="45">
        <f t="shared" si="13"/>
        <v>3750</v>
      </c>
      <c r="U59" s="45">
        <f t="shared" si="19"/>
        <v>10000</v>
      </c>
      <c r="V59" s="45">
        <f t="shared" si="14"/>
        <v>0</v>
      </c>
      <c r="W59" s="45">
        <f t="shared" si="15"/>
        <v>0</v>
      </c>
      <c r="X59" s="45">
        <f t="shared" si="16"/>
        <v>0</v>
      </c>
      <c r="Y59" s="45">
        <f t="shared" si="17"/>
        <v>0</v>
      </c>
      <c r="Z59" s="45">
        <f t="shared" si="20"/>
        <v>-69894.006899346277</v>
      </c>
    </row>
    <row r="60" spans="12:26" x14ac:dyDescent="0.2">
      <c r="N60" s="41">
        <v>42</v>
      </c>
      <c r="O60" s="45">
        <f t="shared" si="10"/>
        <v>22293.736819249811</v>
      </c>
      <c r="P60" s="45">
        <f t="shared" si="11"/>
        <v>61350.270080096467</v>
      </c>
      <c r="Q60" s="45">
        <f t="shared" si="18"/>
        <v>-83644.006899346277</v>
      </c>
      <c r="R60" s="67">
        <f t="shared" si="22"/>
        <v>4</v>
      </c>
      <c r="S60" s="46"/>
      <c r="T60" s="45">
        <f t="shared" si="13"/>
        <v>3750</v>
      </c>
      <c r="U60" s="45">
        <f t="shared" si="19"/>
        <v>10000</v>
      </c>
      <c r="V60" s="45">
        <f t="shared" si="14"/>
        <v>0</v>
      </c>
      <c r="W60" s="45">
        <f t="shared" si="15"/>
        <v>0</v>
      </c>
      <c r="X60" s="45">
        <f t="shared" si="16"/>
        <v>0</v>
      </c>
      <c r="Y60" s="45">
        <f t="shared" si="17"/>
        <v>0</v>
      </c>
      <c r="Z60" s="45">
        <f t="shared" si="20"/>
        <v>-69894.006899346277</v>
      </c>
    </row>
    <row r="61" spans="12:26" x14ac:dyDescent="0.2">
      <c r="N61" s="41">
        <v>43</v>
      </c>
      <c r="O61" s="45">
        <f t="shared" si="10"/>
        <v>22442.361731378143</v>
      </c>
      <c r="P61" s="45">
        <f t="shared" si="11"/>
        <v>61201.645167968141</v>
      </c>
      <c r="Q61" s="45">
        <f t="shared" si="18"/>
        <v>-83644.006899346277</v>
      </c>
      <c r="R61" s="67">
        <f t="shared" si="22"/>
        <v>4</v>
      </c>
      <c r="S61" s="46"/>
      <c r="T61" s="45">
        <f t="shared" si="13"/>
        <v>3750</v>
      </c>
      <c r="U61" s="45">
        <f t="shared" si="19"/>
        <v>10000</v>
      </c>
      <c r="V61" s="45">
        <f t="shared" si="14"/>
        <v>0</v>
      </c>
      <c r="W61" s="45">
        <f t="shared" si="15"/>
        <v>0</v>
      </c>
      <c r="X61" s="45">
        <f t="shared" si="16"/>
        <v>0</v>
      </c>
      <c r="Y61" s="45">
        <f t="shared" si="17"/>
        <v>0</v>
      </c>
      <c r="Z61" s="45">
        <f t="shared" si="20"/>
        <v>-69894.006899346277</v>
      </c>
    </row>
    <row r="62" spans="12:26" x14ac:dyDescent="0.2">
      <c r="L62" s="53"/>
      <c r="N62" s="41">
        <v>44</v>
      </c>
      <c r="O62" s="45">
        <f t="shared" si="10"/>
        <v>22591.977476253993</v>
      </c>
      <c r="P62" s="45">
        <f t="shared" si="11"/>
        <v>61052.029423092288</v>
      </c>
      <c r="Q62" s="45">
        <f t="shared" si="18"/>
        <v>-83644.006899346277</v>
      </c>
      <c r="R62" s="67">
        <f t="shared" si="22"/>
        <v>4</v>
      </c>
      <c r="S62" s="46"/>
      <c r="T62" s="45">
        <f t="shared" si="13"/>
        <v>3750</v>
      </c>
      <c r="U62" s="45">
        <f t="shared" si="19"/>
        <v>10000</v>
      </c>
      <c r="V62" s="45">
        <f t="shared" si="14"/>
        <v>0</v>
      </c>
      <c r="W62" s="45">
        <f t="shared" si="15"/>
        <v>0</v>
      </c>
      <c r="X62" s="45">
        <f t="shared" si="16"/>
        <v>0</v>
      </c>
      <c r="Y62" s="45">
        <f t="shared" si="17"/>
        <v>0</v>
      </c>
      <c r="Z62" s="45">
        <f t="shared" si="20"/>
        <v>-69894.006899346277</v>
      </c>
    </row>
    <row r="63" spans="12:26" x14ac:dyDescent="0.2">
      <c r="L63" s="53"/>
      <c r="N63" s="41">
        <v>45</v>
      </c>
      <c r="O63" s="45">
        <f t="shared" si="10"/>
        <v>22742.590659429021</v>
      </c>
      <c r="P63" s="45">
        <f t="shared" si="11"/>
        <v>60901.416239917256</v>
      </c>
      <c r="Q63" s="45">
        <f t="shared" si="18"/>
        <v>-83644.006899346277</v>
      </c>
      <c r="R63" s="67">
        <f t="shared" si="22"/>
        <v>4</v>
      </c>
      <c r="S63" s="46"/>
      <c r="T63" s="45">
        <f t="shared" si="13"/>
        <v>3750</v>
      </c>
      <c r="U63" s="45">
        <f t="shared" si="19"/>
        <v>10000</v>
      </c>
      <c r="V63" s="45">
        <f t="shared" si="14"/>
        <v>0</v>
      </c>
      <c r="W63" s="45">
        <f t="shared" si="15"/>
        <v>0</v>
      </c>
      <c r="X63" s="45">
        <f t="shared" si="16"/>
        <v>0</v>
      </c>
      <c r="Y63" s="45">
        <f t="shared" si="17"/>
        <v>0</v>
      </c>
      <c r="Z63" s="45">
        <f t="shared" si="20"/>
        <v>-69894.006899346277</v>
      </c>
    </row>
    <row r="64" spans="12:26" x14ac:dyDescent="0.2">
      <c r="L64" s="53"/>
      <c r="N64" s="41">
        <v>46</v>
      </c>
      <c r="O64" s="45">
        <f t="shared" si="10"/>
        <v>22894.207930491884</v>
      </c>
      <c r="P64" s="45">
        <f t="shared" si="11"/>
        <v>60749.798968854404</v>
      </c>
      <c r="Q64" s="45">
        <f t="shared" si="18"/>
        <v>-83644.006899346292</v>
      </c>
      <c r="R64" s="67">
        <f t="shared" si="22"/>
        <v>4</v>
      </c>
      <c r="S64" s="46"/>
      <c r="T64" s="45">
        <f t="shared" si="13"/>
        <v>3750</v>
      </c>
      <c r="U64" s="45">
        <f t="shared" si="19"/>
        <v>10000</v>
      </c>
      <c r="V64" s="45">
        <f t="shared" si="14"/>
        <v>0</v>
      </c>
      <c r="W64" s="45">
        <f t="shared" si="15"/>
        <v>0</v>
      </c>
      <c r="X64" s="45">
        <f t="shared" si="16"/>
        <v>0</v>
      </c>
      <c r="Y64" s="45">
        <f t="shared" si="17"/>
        <v>0</v>
      </c>
      <c r="Z64" s="45">
        <f t="shared" si="20"/>
        <v>-69894.006899346292</v>
      </c>
    </row>
    <row r="65" spans="12:26" x14ac:dyDescent="0.2">
      <c r="L65" s="53"/>
      <c r="N65" s="41">
        <v>47</v>
      </c>
      <c r="O65" s="45">
        <f t="shared" si="10"/>
        <v>23046.835983361831</v>
      </c>
      <c r="P65" s="45">
        <f t="shared" si="11"/>
        <v>60597.170915984454</v>
      </c>
      <c r="Q65" s="45">
        <f t="shared" si="18"/>
        <v>-83644.006899346277</v>
      </c>
      <c r="R65" s="67">
        <f t="shared" si="22"/>
        <v>4</v>
      </c>
      <c r="S65" s="46"/>
      <c r="T65" s="45">
        <f t="shared" si="13"/>
        <v>3750</v>
      </c>
      <c r="U65" s="45">
        <f t="shared" si="19"/>
        <v>10000</v>
      </c>
      <c r="V65" s="45">
        <f t="shared" si="14"/>
        <v>0</v>
      </c>
      <c r="W65" s="45">
        <f t="shared" si="15"/>
        <v>0</v>
      </c>
      <c r="X65" s="45">
        <f t="shared" si="16"/>
        <v>0</v>
      </c>
      <c r="Y65" s="45">
        <f t="shared" si="17"/>
        <v>0</v>
      </c>
      <c r="Z65" s="45">
        <f t="shared" si="20"/>
        <v>-69894.006899346277</v>
      </c>
    </row>
    <row r="66" spans="12:26" x14ac:dyDescent="0.2">
      <c r="L66" s="53"/>
      <c r="N66" s="41">
        <v>48</v>
      </c>
      <c r="O66" s="45">
        <f t="shared" si="10"/>
        <v>23200.481556584244</v>
      </c>
      <c r="P66" s="45">
        <f t="shared" si="11"/>
        <v>60443.525342762041</v>
      </c>
      <c r="Q66" s="45">
        <f t="shared" si="18"/>
        <v>-83644.006899346277</v>
      </c>
      <c r="R66" s="67">
        <f t="shared" si="22"/>
        <v>4</v>
      </c>
      <c r="S66" s="46"/>
      <c r="T66" s="45">
        <f t="shared" si="13"/>
        <v>3750</v>
      </c>
      <c r="U66" s="45">
        <f t="shared" si="19"/>
        <v>10000</v>
      </c>
      <c r="V66" s="45">
        <f t="shared" si="14"/>
        <v>0</v>
      </c>
      <c r="W66" s="45">
        <f t="shared" si="15"/>
        <v>0</v>
      </c>
      <c r="X66" s="45">
        <f t="shared" si="16"/>
        <v>0</v>
      </c>
      <c r="Y66" s="45">
        <f t="shared" si="17"/>
        <v>0</v>
      </c>
      <c r="Z66" s="45">
        <f t="shared" si="20"/>
        <v>-69894.006899346277</v>
      </c>
    </row>
    <row r="67" spans="12:26" x14ac:dyDescent="0.2">
      <c r="L67" s="53"/>
      <c r="N67" s="41">
        <v>49</v>
      </c>
      <c r="O67" s="45">
        <f t="shared" si="10"/>
        <v>23355.151433628136</v>
      </c>
      <c r="P67" s="45">
        <f t="shared" si="11"/>
        <v>60288.855465718138</v>
      </c>
      <c r="Q67" s="45">
        <f t="shared" si="18"/>
        <v>-83644.006899346277</v>
      </c>
      <c r="R67" s="67">
        <f t="shared" si="22"/>
        <v>5</v>
      </c>
      <c r="S67" s="46"/>
      <c r="T67" s="45">
        <f t="shared" si="13"/>
        <v>3750</v>
      </c>
      <c r="U67" s="45">
        <f t="shared" si="19"/>
        <v>10000</v>
      </c>
      <c r="V67" s="45">
        <f t="shared" si="14"/>
        <v>0</v>
      </c>
      <c r="W67" s="45">
        <f t="shared" si="15"/>
        <v>0</v>
      </c>
      <c r="X67" s="45">
        <f t="shared" si="16"/>
        <v>0</v>
      </c>
      <c r="Y67" s="45">
        <f t="shared" si="17"/>
        <v>0</v>
      </c>
      <c r="Z67" s="45">
        <f t="shared" si="20"/>
        <v>-69894.006899346277</v>
      </c>
    </row>
    <row r="68" spans="12:26" x14ac:dyDescent="0.2">
      <c r="L68" s="53"/>
      <c r="N68" s="41">
        <v>50</v>
      </c>
      <c r="O68" s="45">
        <f t="shared" si="10"/>
        <v>23510.852443185657</v>
      </c>
      <c r="P68" s="45">
        <f t="shared" si="11"/>
        <v>60133.154456160621</v>
      </c>
      <c r="Q68" s="45">
        <f t="shared" si="18"/>
        <v>-83644.006899346277</v>
      </c>
      <c r="R68" s="67">
        <f t="shared" si="22"/>
        <v>5</v>
      </c>
      <c r="S68" s="46"/>
      <c r="T68" s="45">
        <f t="shared" si="13"/>
        <v>3750</v>
      </c>
      <c r="U68" s="45">
        <f t="shared" si="19"/>
        <v>10000</v>
      </c>
      <c r="V68" s="45">
        <f t="shared" si="14"/>
        <v>0</v>
      </c>
      <c r="W68" s="45">
        <f t="shared" si="15"/>
        <v>0</v>
      </c>
      <c r="X68" s="45">
        <f t="shared" si="16"/>
        <v>0</v>
      </c>
      <c r="Y68" s="45">
        <f t="shared" si="17"/>
        <v>0</v>
      </c>
      <c r="Z68" s="45">
        <f t="shared" si="20"/>
        <v>-69894.006899346277</v>
      </c>
    </row>
    <row r="69" spans="12:26" x14ac:dyDescent="0.2">
      <c r="L69" s="53"/>
      <c r="N69" s="41">
        <v>51</v>
      </c>
      <c r="O69" s="45">
        <f t="shared" si="10"/>
        <v>23667.591459473562</v>
      </c>
      <c r="P69" s="45">
        <f t="shared" si="11"/>
        <v>59976.415439872719</v>
      </c>
      <c r="Q69" s="45">
        <f t="shared" si="18"/>
        <v>-83644.006899346277</v>
      </c>
      <c r="R69" s="67">
        <f t="shared" si="22"/>
        <v>5</v>
      </c>
      <c r="S69" s="46"/>
      <c r="T69" s="45">
        <f t="shared" si="13"/>
        <v>3750</v>
      </c>
      <c r="U69" s="45">
        <f t="shared" si="19"/>
        <v>10000</v>
      </c>
      <c r="V69" s="45">
        <f t="shared" si="14"/>
        <v>0</v>
      </c>
      <c r="W69" s="45">
        <f t="shared" si="15"/>
        <v>0</v>
      </c>
      <c r="X69" s="45">
        <f t="shared" si="16"/>
        <v>0</v>
      </c>
      <c r="Y69" s="45">
        <f t="shared" si="17"/>
        <v>0</v>
      </c>
      <c r="Z69" s="45">
        <f t="shared" si="20"/>
        <v>-69894.006899346277</v>
      </c>
    </row>
    <row r="70" spans="12:26" x14ac:dyDescent="0.2">
      <c r="L70" s="53"/>
      <c r="N70" s="41">
        <v>52</v>
      </c>
      <c r="O70" s="45">
        <f t="shared" si="10"/>
        <v>23825.375402536716</v>
      </c>
      <c r="P70" s="45">
        <f t="shared" si="11"/>
        <v>59818.631496809561</v>
      </c>
      <c r="Q70" s="45">
        <f t="shared" si="18"/>
        <v>-83644.006899346277</v>
      </c>
      <c r="R70" s="67">
        <f t="shared" si="22"/>
        <v>5</v>
      </c>
      <c r="S70" s="46"/>
      <c r="T70" s="45">
        <f t="shared" si="13"/>
        <v>3750</v>
      </c>
      <c r="U70" s="45">
        <f t="shared" si="19"/>
        <v>10000</v>
      </c>
      <c r="V70" s="45">
        <f t="shared" si="14"/>
        <v>0</v>
      </c>
      <c r="W70" s="45">
        <f t="shared" si="15"/>
        <v>0</v>
      </c>
      <c r="X70" s="45">
        <f t="shared" si="16"/>
        <v>0</v>
      </c>
      <c r="Y70" s="45">
        <f t="shared" si="17"/>
        <v>0</v>
      </c>
      <c r="Z70" s="45">
        <f t="shared" si="20"/>
        <v>-69894.006899346277</v>
      </c>
    </row>
    <row r="71" spans="12:26" x14ac:dyDescent="0.2">
      <c r="L71" s="53"/>
      <c r="N71" s="41">
        <v>53</v>
      </c>
      <c r="O71" s="45">
        <f t="shared" si="10"/>
        <v>23984.211238553631</v>
      </c>
      <c r="P71" s="45">
        <f t="shared" si="11"/>
        <v>59659.795660792654</v>
      </c>
      <c r="Q71" s="45">
        <f t="shared" si="18"/>
        <v>-83644.006899346277</v>
      </c>
      <c r="R71" s="67">
        <f t="shared" si="22"/>
        <v>5</v>
      </c>
      <c r="S71" s="46"/>
      <c r="T71" s="45">
        <f t="shared" si="13"/>
        <v>3750</v>
      </c>
      <c r="U71" s="45">
        <f t="shared" si="19"/>
        <v>10000</v>
      </c>
      <c r="V71" s="45">
        <f t="shared" si="14"/>
        <v>0</v>
      </c>
      <c r="W71" s="45">
        <f t="shared" si="15"/>
        <v>0</v>
      </c>
      <c r="X71" s="45">
        <f t="shared" si="16"/>
        <v>0</v>
      </c>
      <c r="Y71" s="45">
        <f t="shared" si="17"/>
        <v>0</v>
      </c>
      <c r="Z71" s="45">
        <f t="shared" si="20"/>
        <v>-69894.006899346277</v>
      </c>
    </row>
    <row r="72" spans="12:26" x14ac:dyDescent="0.2">
      <c r="L72" s="53"/>
      <c r="N72" s="41">
        <v>54</v>
      </c>
      <c r="O72" s="45">
        <f t="shared" si="10"/>
        <v>24144.105980143988</v>
      </c>
      <c r="P72" s="45">
        <f t="shared" si="11"/>
        <v>59499.900919202293</v>
      </c>
      <c r="Q72" s="45">
        <f t="shared" si="18"/>
        <v>-83644.006899346277</v>
      </c>
      <c r="R72" s="67">
        <f t="shared" si="22"/>
        <v>5</v>
      </c>
      <c r="S72" s="46"/>
      <c r="T72" s="45">
        <f t="shared" si="13"/>
        <v>3750</v>
      </c>
      <c r="U72" s="45">
        <f t="shared" si="19"/>
        <v>10000</v>
      </c>
      <c r="V72" s="45">
        <f t="shared" si="14"/>
        <v>0</v>
      </c>
      <c r="W72" s="45">
        <f t="shared" si="15"/>
        <v>0</v>
      </c>
      <c r="X72" s="45">
        <f t="shared" si="16"/>
        <v>0</v>
      </c>
      <c r="Y72" s="45">
        <f t="shared" si="17"/>
        <v>0</v>
      </c>
      <c r="Z72" s="45">
        <f t="shared" si="20"/>
        <v>-69894.006899346277</v>
      </c>
    </row>
    <row r="73" spans="12:26" x14ac:dyDescent="0.2">
      <c r="L73" s="53"/>
      <c r="N73" s="41">
        <v>55</v>
      </c>
      <c r="O73" s="45">
        <f t="shared" si="10"/>
        <v>24305.066686678278</v>
      </c>
      <c r="P73" s="45">
        <f t="shared" si="11"/>
        <v>59338.940212668</v>
      </c>
      <c r="Q73" s="45">
        <f t="shared" si="18"/>
        <v>-83644.006899346277</v>
      </c>
      <c r="R73" s="67">
        <f t="shared" si="22"/>
        <v>5</v>
      </c>
      <c r="S73" s="46"/>
      <c r="T73" s="45">
        <f t="shared" si="13"/>
        <v>3750</v>
      </c>
      <c r="U73" s="45">
        <f t="shared" si="19"/>
        <v>10000</v>
      </c>
      <c r="V73" s="45">
        <f t="shared" si="14"/>
        <v>0</v>
      </c>
      <c r="W73" s="45">
        <f t="shared" si="15"/>
        <v>0</v>
      </c>
      <c r="X73" s="45">
        <f t="shared" si="16"/>
        <v>0</v>
      </c>
      <c r="Y73" s="45">
        <f t="shared" si="17"/>
        <v>0</v>
      </c>
      <c r="Z73" s="45">
        <f t="shared" si="20"/>
        <v>-69894.006899346277</v>
      </c>
    </row>
    <row r="74" spans="12:26" x14ac:dyDescent="0.2">
      <c r="L74" s="53"/>
      <c r="N74" s="41">
        <v>56</v>
      </c>
      <c r="O74" s="45">
        <f t="shared" si="10"/>
        <v>24467.100464589468</v>
      </c>
      <c r="P74" s="45">
        <f t="shared" si="11"/>
        <v>59176.90643475682</v>
      </c>
      <c r="Q74" s="45">
        <f t="shared" si="18"/>
        <v>-83644.006899346292</v>
      </c>
      <c r="R74" s="67">
        <f t="shared" si="22"/>
        <v>5</v>
      </c>
      <c r="S74" s="46"/>
      <c r="T74" s="45">
        <f t="shared" si="13"/>
        <v>3750</v>
      </c>
      <c r="U74" s="45">
        <f t="shared" si="19"/>
        <v>10000</v>
      </c>
      <c r="V74" s="45">
        <f t="shared" si="14"/>
        <v>0</v>
      </c>
      <c r="W74" s="45">
        <f t="shared" si="15"/>
        <v>0</v>
      </c>
      <c r="X74" s="45">
        <f t="shared" si="16"/>
        <v>0</v>
      </c>
      <c r="Y74" s="45">
        <f t="shared" si="17"/>
        <v>0</v>
      </c>
      <c r="Z74" s="45">
        <f t="shared" si="20"/>
        <v>-69894.006899346292</v>
      </c>
    </row>
    <row r="75" spans="12:26" x14ac:dyDescent="0.2">
      <c r="L75" s="53"/>
      <c r="N75" s="41">
        <v>57</v>
      </c>
      <c r="O75" s="45">
        <f t="shared" si="10"/>
        <v>24630.214467686732</v>
      </c>
      <c r="P75" s="45">
        <f t="shared" si="11"/>
        <v>59013.792431659538</v>
      </c>
      <c r="Q75" s="45">
        <f t="shared" si="18"/>
        <v>-83644.006899346277</v>
      </c>
      <c r="R75" s="67">
        <f t="shared" si="22"/>
        <v>5</v>
      </c>
      <c r="S75" s="46"/>
      <c r="T75" s="45">
        <f t="shared" si="13"/>
        <v>3750</v>
      </c>
      <c r="U75" s="45">
        <f t="shared" si="19"/>
        <v>10000</v>
      </c>
      <c r="V75" s="45">
        <f t="shared" si="14"/>
        <v>0</v>
      </c>
      <c r="W75" s="45">
        <f t="shared" si="15"/>
        <v>0</v>
      </c>
      <c r="X75" s="45">
        <f t="shared" si="16"/>
        <v>0</v>
      </c>
      <c r="Y75" s="45">
        <f t="shared" si="17"/>
        <v>0</v>
      </c>
      <c r="Z75" s="45">
        <f t="shared" si="20"/>
        <v>-69894.006899346277</v>
      </c>
    </row>
    <row r="76" spans="12:26" x14ac:dyDescent="0.2">
      <c r="L76" s="53"/>
      <c r="N76" s="41">
        <v>58</v>
      </c>
      <c r="O76" s="45">
        <f t="shared" si="10"/>
        <v>24794.415897471306</v>
      </c>
      <c r="P76" s="45">
        <f t="shared" si="11"/>
        <v>58849.591001874986</v>
      </c>
      <c r="Q76" s="45">
        <f t="shared" si="18"/>
        <v>-83644.006899346292</v>
      </c>
      <c r="R76" s="67">
        <f t="shared" si="22"/>
        <v>5</v>
      </c>
      <c r="S76" s="46"/>
      <c r="T76" s="45">
        <f t="shared" si="13"/>
        <v>3750</v>
      </c>
      <c r="U76" s="45">
        <f t="shared" si="19"/>
        <v>10000</v>
      </c>
      <c r="V76" s="45">
        <f t="shared" si="14"/>
        <v>0</v>
      </c>
      <c r="W76" s="45">
        <f t="shared" si="15"/>
        <v>0</v>
      </c>
      <c r="X76" s="45">
        <f t="shared" si="16"/>
        <v>0</v>
      </c>
      <c r="Y76" s="45">
        <f t="shared" si="17"/>
        <v>0</v>
      </c>
      <c r="Z76" s="45">
        <f t="shared" si="20"/>
        <v>-69894.006899346292</v>
      </c>
    </row>
    <row r="77" spans="12:26" x14ac:dyDescent="0.2">
      <c r="L77" s="53"/>
      <c r="N77" s="41">
        <v>59</v>
      </c>
      <c r="O77" s="45">
        <f t="shared" si="10"/>
        <v>24959.712003454457</v>
      </c>
      <c r="P77" s="45">
        <f t="shared" si="11"/>
        <v>58684.294895891828</v>
      </c>
      <c r="Q77" s="45">
        <f t="shared" si="18"/>
        <v>-83644.006899346277</v>
      </c>
      <c r="R77" s="67">
        <f t="shared" si="22"/>
        <v>5</v>
      </c>
      <c r="S77" s="46"/>
      <c r="T77" s="45">
        <f t="shared" si="13"/>
        <v>3750</v>
      </c>
      <c r="U77" s="45">
        <f t="shared" si="19"/>
        <v>10000</v>
      </c>
      <c r="V77" s="45">
        <f t="shared" si="14"/>
        <v>0</v>
      </c>
      <c r="W77" s="45">
        <f t="shared" si="15"/>
        <v>0</v>
      </c>
      <c r="X77" s="45">
        <f t="shared" si="16"/>
        <v>0</v>
      </c>
      <c r="Y77" s="45">
        <f t="shared" si="17"/>
        <v>0</v>
      </c>
      <c r="Z77" s="45">
        <f t="shared" si="20"/>
        <v>-69894.006899346277</v>
      </c>
    </row>
    <row r="78" spans="12:26" x14ac:dyDescent="0.2">
      <c r="L78" s="53"/>
      <c r="N78" s="41">
        <v>60</v>
      </c>
      <c r="O78" s="45">
        <f t="shared" si="10"/>
        <v>25126.110083477481</v>
      </c>
      <c r="P78" s="45">
        <f t="shared" si="11"/>
        <v>58517.896815868793</v>
      </c>
      <c r="Q78" s="45">
        <f t="shared" si="18"/>
        <v>-83644.006899346277</v>
      </c>
      <c r="R78" s="67">
        <f t="shared" si="22"/>
        <v>5</v>
      </c>
      <c r="S78" s="46"/>
      <c r="T78" s="45">
        <f t="shared" si="13"/>
        <v>3750</v>
      </c>
      <c r="U78" s="45">
        <f t="shared" si="19"/>
        <v>10000</v>
      </c>
      <c r="V78" s="45">
        <f t="shared" si="14"/>
        <v>0</v>
      </c>
      <c r="W78" s="45">
        <f t="shared" si="15"/>
        <v>0</v>
      </c>
      <c r="X78" s="45">
        <f t="shared" si="16"/>
        <v>0</v>
      </c>
      <c r="Y78" s="45">
        <f t="shared" si="17"/>
        <v>0</v>
      </c>
      <c r="Z78" s="45">
        <f t="shared" si="20"/>
        <v>-69894.006899346277</v>
      </c>
    </row>
    <row r="79" spans="12:26" x14ac:dyDescent="0.2">
      <c r="L79" s="53"/>
      <c r="N79" s="41">
        <v>61</v>
      </c>
      <c r="O79" s="45">
        <f t="shared" si="10"/>
        <v>25293.617484033999</v>
      </c>
      <c r="P79" s="45">
        <f t="shared" si="11"/>
        <v>58350.389415312275</v>
      </c>
      <c r="Q79" s="45">
        <f t="shared" si="18"/>
        <v>-83644.006899346277</v>
      </c>
      <c r="R79" s="67">
        <f t="shared" si="22"/>
        <v>6</v>
      </c>
      <c r="S79" s="46"/>
      <c r="T79" s="45">
        <f t="shared" si="13"/>
        <v>3750</v>
      </c>
      <c r="U79" s="45">
        <f t="shared" si="19"/>
        <v>10000</v>
      </c>
      <c r="V79" s="45">
        <f t="shared" si="14"/>
        <v>0</v>
      </c>
      <c r="W79" s="45">
        <f t="shared" si="15"/>
        <v>0</v>
      </c>
      <c r="X79" s="45">
        <f t="shared" si="16"/>
        <v>0</v>
      </c>
      <c r="Y79" s="45">
        <f t="shared" si="17"/>
        <v>0</v>
      </c>
      <c r="Z79" s="45">
        <f t="shared" si="20"/>
        <v>-69894.006899346277</v>
      </c>
    </row>
    <row r="80" spans="12:26" x14ac:dyDescent="0.2">
      <c r="L80" s="53"/>
      <c r="N80" s="41">
        <v>62</v>
      </c>
      <c r="O80" s="45">
        <f t="shared" si="10"/>
        <v>25462.241600594225</v>
      </c>
      <c r="P80" s="45">
        <f t="shared" si="11"/>
        <v>58181.765298752056</v>
      </c>
      <c r="Q80" s="45">
        <f t="shared" si="18"/>
        <v>-83644.006899346277</v>
      </c>
      <c r="R80" s="67">
        <f t="shared" si="22"/>
        <v>6</v>
      </c>
      <c r="S80" s="46"/>
      <c r="T80" s="45">
        <f t="shared" si="13"/>
        <v>3750</v>
      </c>
      <c r="U80" s="45">
        <f t="shared" si="19"/>
        <v>10000</v>
      </c>
      <c r="V80" s="45">
        <f t="shared" si="14"/>
        <v>0</v>
      </c>
      <c r="W80" s="45">
        <f t="shared" si="15"/>
        <v>0</v>
      </c>
      <c r="X80" s="45">
        <f t="shared" si="16"/>
        <v>0</v>
      </c>
      <c r="Y80" s="45">
        <f t="shared" si="17"/>
        <v>0</v>
      </c>
      <c r="Z80" s="45">
        <f t="shared" si="20"/>
        <v>-69894.006899346277</v>
      </c>
    </row>
    <row r="81" spans="12:26" x14ac:dyDescent="0.2">
      <c r="L81" s="53"/>
      <c r="N81" s="41">
        <v>63</v>
      </c>
      <c r="O81" s="45">
        <f t="shared" si="10"/>
        <v>25631.989877931519</v>
      </c>
      <c r="P81" s="45">
        <f t="shared" si="11"/>
        <v>58012.017021414766</v>
      </c>
      <c r="Q81" s="45">
        <f t="shared" si="18"/>
        <v>-83644.006899346277</v>
      </c>
      <c r="R81" s="67">
        <f t="shared" si="22"/>
        <v>6</v>
      </c>
      <c r="S81" s="46"/>
      <c r="T81" s="45">
        <f t="shared" si="13"/>
        <v>3750</v>
      </c>
      <c r="U81" s="45">
        <f t="shared" si="19"/>
        <v>10000</v>
      </c>
      <c r="V81" s="45">
        <f t="shared" si="14"/>
        <v>0</v>
      </c>
      <c r="W81" s="45">
        <f t="shared" si="15"/>
        <v>0</v>
      </c>
      <c r="X81" s="45">
        <f t="shared" si="16"/>
        <v>0</v>
      </c>
      <c r="Y81" s="45">
        <f t="shared" si="17"/>
        <v>0</v>
      </c>
      <c r="Z81" s="45">
        <f t="shared" si="20"/>
        <v>-69894.006899346277</v>
      </c>
    </row>
    <row r="82" spans="12:26" x14ac:dyDescent="0.2">
      <c r="L82" s="53"/>
      <c r="N82" s="41">
        <v>64</v>
      </c>
      <c r="O82" s="45">
        <f t="shared" si="10"/>
        <v>25802.869810451059</v>
      </c>
      <c r="P82" s="45">
        <f t="shared" si="11"/>
        <v>57841.137088895222</v>
      </c>
      <c r="Q82" s="45">
        <f t="shared" si="18"/>
        <v>-83644.006899346277</v>
      </c>
      <c r="R82" s="67">
        <f t="shared" si="22"/>
        <v>6</v>
      </c>
      <c r="S82" s="46"/>
      <c r="T82" s="45">
        <f t="shared" si="13"/>
        <v>3750</v>
      </c>
      <c r="U82" s="45">
        <f t="shared" si="19"/>
        <v>10000</v>
      </c>
      <c r="V82" s="45">
        <f t="shared" si="14"/>
        <v>0</v>
      </c>
      <c r="W82" s="45">
        <f t="shared" si="15"/>
        <v>0</v>
      </c>
      <c r="X82" s="45">
        <f t="shared" si="16"/>
        <v>0</v>
      </c>
      <c r="Y82" s="45">
        <f t="shared" si="17"/>
        <v>0</v>
      </c>
      <c r="Z82" s="45">
        <f t="shared" si="20"/>
        <v>-69894.006899346277</v>
      </c>
    </row>
    <row r="83" spans="12:26" x14ac:dyDescent="0.2">
      <c r="N83" s="41">
        <v>65</v>
      </c>
      <c r="O83" s="45">
        <f t="shared" ref="O83:O146" si="25">IFERROR(-PPMT($C$9/12,N83,$C$10*12,$C$7*(1-$C$8)),0)</f>
        <v>25974.888942520734</v>
      </c>
      <c r="P83" s="45">
        <f t="shared" ref="P83:P146" si="26">IFERROR(-IPMT($C$9/12,N83,$C$10*12,$C$7*(1-$C$8)),0)</f>
        <v>57669.117956825547</v>
      </c>
      <c r="Q83" s="45">
        <f t="shared" si="18"/>
        <v>-83644.006899346277</v>
      </c>
      <c r="R83" s="67">
        <f t="shared" si="22"/>
        <v>6</v>
      </c>
      <c r="S83" s="46"/>
      <c r="T83" s="45">
        <f t="shared" ref="T83:T146" si="27">SUMIFS(E$17:E$48,$B$17:$B$48,$R83)/12</f>
        <v>3750</v>
      </c>
      <c r="U83" s="45">
        <f t="shared" ref="U83:U146" si="28">SUMIFS(F$17:F$48,$B$17:$B$48,$R83)/12</f>
        <v>10000</v>
      </c>
      <c r="V83" s="45">
        <f t="shared" ref="V83:V146" si="29">SUMIFS(G$17:G$48,$B$17:$B$48,$R83)/12</f>
        <v>0</v>
      </c>
      <c r="W83" s="45">
        <f t="shared" ref="W83:W146" si="30">SUMIFS(H$17:H$48,$B$17:$B$48,$R83)/12</f>
        <v>0</v>
      </c>
      <c r="X83" s="45">
        <f t="shared" ref="X83:X146" si="31">SUMIFS(I$17:I$48,$B$17:$B$48,$R83)/12</f>
        <v>0</v>
      </c>
      <c r="Y83" s="45">
        <f t="shared" ref="Y83:Y146" si="32">SUMIFS(J$17:J$48,$B$17:$B$48,$R83)/12</f>
        <v>0</v>
      </c>
      <c r="Z83" s="45">
        <f t="shared" si="20"/>
        <v>-69894.006899346277</v>
      </c>
    </row>
    <row r="84" spans="12:26" x14ac:dyDescent="0.2">
      <c r="L84" s="22" t="e">
        <f>IRR(L62:L82)</f>
        <v>#NUM!</v>
      </c>
      <c r="N84" s="41">
        <v>66</v>
      </c>
      <c r="O84" s="45">
        <f t="shared" si="25"/>
        <v>26148.054868804211</v>
      </c>
      <c r="P84" s="45">
        <f t="shared" si="26"/>
        <v>57495.952030542074</v>
      </c>
      <c r="Q84" s="45">
        <f t="shared" ref="Q84:Q147" si="33">-SUM(O84:P84)</f>
        <v>-83644.006899346277</v>
      </c>
      <c r="R84" s="67">
        <f t="shared" ref="R84:R147" si="34">ROUNDUP(N84/12,0)</f>
        <v>6</v>
      </c>
      <c r="S84" s="46"/>
      <c r="T84" s="45">
        <f t="shared" si="27"/>
        <v>3750</v>
      </c>
      <c r="U84" s="45">
        <f t="shared" si="28"/>
        <v>10000</v>
      </c>
      <c r="V84" s="45">
        <f t="shared" si="29"/>
        <v>0</v>
      </c>
      <c r="W84" s="45">
        <f t="shared" si="30"/>
        <v>0</v>
      </c>
      <c r="X84" s="45">
        <f t="shared" si="31"/>
        <v>0</v>
      </c>
      <c r="Y84" s="45">
        <f t="shared" si="32"/>
        <v>0</v>
      </c>
      <c r="Z84" s="45">
        <f t="shared" ref="Z84:Z147" si="35">IF(-SUM(O84:P84)+SUM(T84:Y84)&gt;0,0,-SUM(O84:P84)+SUM(T84:Y84))</f>
        <v>-69894.006899346277</v>
      </c>
    </row>
    <row r="85" spans="12:26" x14ac:dyDescent="0.2">
      <c r="N85" s="41">
        <v>67</v>
      </c>
      <c r="O85" s="45">
        <f t="shared" si="25"/>
        <v>26322.375234596238</v>
      </c>
      <c r="P85" s="45">
        <f t="shared" si="26"/>
        <v>57321.631664750043</v>
      </c>
      <c r="Q85" s="45">
        <f t="shared" si="33"/>
        <v>-83644.006899346277</v>
      </c>
      <c r="R85" s="67">
        <f t="shared" si="34"/>
        <v>6</v>
      </c>
      <c r="S85" s="46"/>
      <c r="T85" s="45">
        <f t="shared" si="27"/>
        <v>3750</v>
      </c>
      <c r="U85" s="45">
        <f t="shared" si="28"/>
        <v>10000</v>
      </c>
      <c r="V85" s="45">
        <f t="shared" si="29"/>
        <v>0</v>
      </c>
      <c r="W85" s="45">
        <f t="shared" si="30"/>
        <v>0</v>
      </c>
      <c r="X85" s="45">
        <f t="shared" si="31"/>
        <v>0</v>
      </c>
      <c r="Y85" s="45">
        <f t="shared" si="32"/>
        <v>0</v>
      </c>
      <c r="Z85" s="45">
        <f t="shared" si="35"/>
        <v>-69894.006899346277</v>
      </c>
    </row>
    <row r="86" spans="12:26" x14ac:dyDescent="0.2">
      <c r="L86" s="28" t="e">
        <f>-PMT(L84,C10*12,L62)</f>
        <v>#NUM!</v>
      </c>
      <c r="N86" s="41">
        <v>68</v>
      </c>
      <c r="O86" s="45">
        <f t="shared" si="25"/>
        <v>26497.857736160211</v>
      </c>
      <c r="P86" s="45">
        <f t="shared" si="26"/>
        <v>57146.14916318607</v>
      </c>
      <c r="Q86" s="45">
        <f t="shared" si="33"/>
        <v>-83644.006899346277</v>
      </c>
      <c r="R86" s="67">
        <f t="shared" si="34"/>
        <v>6</v>
      </c>
      <c r="S86" s="46"/>
      <c r="T86" s="45">
        <f t="shared" si="27"/>
        <v>3750</v>
      </c>
      <c r="U86" s="45">
        <f t="shared" si="28"/>
        <v>10000</v>
      </c>
      <c r="V86" s="45">
        <f t="shared" si="29"/>
        <v>0</v>
      </c>
      <c r="W86" s="45">
        <f t="shared" si="30"/>
        <v>0</v>
      </c>
      <c r="X86" s="45">
        <f t="shared" si="31"/>
        <v>0</v>
      </c>
      <c r="Y86" s="45">
        <f t="shared" si="32"/>
        <v>0</v>
      </c>
      <c r="Z86" s="45">
        <f t="shared" si="35"/>
        <v>-69894.006899346277</v>
      </c>
    </row>
    <row r="87" spans="12:26" x14ac:dyDescent="0.2">
      <c r="N87" s="41">
        <v>69</v>
      </c>
      <c r="O87" s="45">
        <f t="shared" si="25"/>
        <v>26674.510121067946</v>
      </c>
      <c r="P87" s="45">
        <f t="shared" si="26"/>
        <v>56969.496778278328</v>
      </c>
      <c r="Q87" s="45">
        <f t="shared" si="33"/>
        <v>-83644.006899346277</v>
      </c>
      <c r="R87" s="67">
        <f t="shared" si="34"/>
        <v>6</v>
      </c>
      <c r="S87" s="46"/>
      <c r="T87" s="45">
        <f t="shared" si="27"/>
        <v>3750</v>
      </c>
      <c r="U87" s="45">
        <f t="shared" si="28"/>
        <v>10000</v>
      </c>
      <c r="V87" s="45">
        <f t="shared" si="29"/>
        <v>0</v>
      </c>
      <c r="W87" s="45">
        <f t="shared" si="30"/>
        <v>0</v>
      </c>
      <c r="X87" s="45">
        <f t="shared" si="31"/>
        <v>0</v>
      </c>
      <c r="Y87" s="45">
        <f t="shared" si="32"/>
        <v>0</v>
      </c>
      <c r="Z87" s="45">
        <f t="shared" si="35"/>
        <v>-69894.006899346277</v>
      </c>
    </row>
    <row r="88" spans="12:26" x14ac:dyDescent="0.2">
      <c r="N88" s="41">
        <v>70</v>
      </c>
      <c r="O88" s="45">
        <f t="shared" si="25"/>
        <v>26852.34018854173</v>
      </c>
      <c r="P88" s="45">
        <f t="shared" si="26"/>
        <v>56791.666710804544</v>
      </c>
      <c r="Q88" s="45">
        <f t="shared" si="33"/>
        <v>-83644.006899346277</v>
      </c>
      <c r="R88" s="67">
        <f t="shared" si="34"/>
        <v>6</v>
      </c>
      <c r="S88" s="46"/>
      <c r="T88" s="45">
        <f t="shared" si="27"/>
        <v>3750</v>
      </c>
      <c r="U88" s="45">
        <f t="shared" si="28"/>
        <v>10000</v>
      </c>
      <c r="V88" s="45">
        <f t="shared" si="29"/>
        <v>0</v>
      </c>
      <c r="W88" s="45">
        <f t="shared" si="30"/>
        <v>0</v>
      </c>
      <c r="X88" s="45">
        <f t="shared" si="31"/>
        <v>0</v>
      </c>
      <c r="Y88" s="45">
        <f t="shared" si="32"/>
        <v>0</v>
      </c>
      <c r="Z88" s="45">
        <f t="shared" si="35"/>
        <v>-69894.006899346277</v>
      </c>
    </row>
    <row r="89" spans="12:26" x14ac:dyDescent="0.2">
      <c r="N89" s="41">
        <v>71</v>
      </c>
      <c r="O89" s="45">
        <f t="shared" si="25"/>
        <v>27031.355789798672</v>
      </c>
      <c r="P89" s="45">
        <f t="shared" si="26"/>
        <v>56612.651109547609</v>
      </c>
      <c r="Q89" s="45">
        <f t="shared" si="33"/>
        <v>-83644.006899346277</v>
      </c>
      <c r="R89" s="67">
        <f t="shared" si="34"/>
        <v>6</v>
      </c>
      <c r="S89" s="46"/>
      <c r="T89" s="45">
        <f t="shared" si="27"/>
        <v>3750</v>
      </c>
      <c r="U89" s="45">
        <f t="shared" si="28"/>
        <v>10000</v>
      </c>
      <c r="V89" s="45">
        <f t="shared" si="29"/>
        <v>0</v>
      </c>
      <c r="W89" s="45">
        <f t="shared" si="30"/>
        <v>0</v>
      </c>
      <c r="X89" s="45">
        <f t="shared" si="31"/>
        <v>0</v>
      </c>
      <c r="Y89" s="45">
        <f t="shared" si="32"/>
        <v>0</v>
      </c>
      <c r="Z89" s="45">
        <f t="shared" si="35"/>
        <v>-69894.006899346277</v>
      </c>
    </row>
    <row r="90" spans="12:26" x14ac:dyDescent="0.2">
      <c r="N90" s="41">
        <v>72</v>
      </c>
      <c r="O90" s="45">
        <f t="shared" si="25"/>
        <v>27211.564828397339</v>
      </c>
      <c r="P90" s="45">
        <f t="shared" si="26"/>
        <v>56432.442070948942</v>
      </c>
      <c r="Q90" s="45">
        <f t="shared" si="33"/>
        <v>-83644.006899346277</v>
      </c>
      <c r="R90" s="67">
        <f t="shared" si="34"/>
        <v>6</v>
      </c>
      <c r="S90" s="46"/>
      <c r="T90" s="45">
        <f t="shared" si="27"/>
        <v>3750</v>
      </c>
      <c r="U90" s="45">
        <f t="shared" si="28"/>
        <v>10000</v>
      </c>
      <c r="V90" s="45">
        <f t="shared" si="29"/>
        <v>0</v>
      </c>
      <c r="W90" s="45">
        <f t="shared" si="30"/>
        <v>0</v>
      </c>
      <c r="X90" s="45">
        <f t="shared" si="31"/>
        <v>0</v>
      </c>
      <c r="Y90" s="45">
        <f t="shared" si="32"/>
        <v>0</v>
      </c>
      <c r="Z90" s="45">
        <f t="shared" si="35"/>
        <v>-69894.006899346277</v>
      </c>
    </row>
    <row r="91" spans="12:26" x14ac:dyDescent="0.2">
      <c r="N91" s="41">
        <v>73</v>
      </c>
      <c r="O91" s="45">
        <f t="shared" si="25"/>
        <v>27392.975260586649</v>
      </c>
      <c r="P91" s="45">
        <f t="shared" si="26"/>
        <v>56251.031638759625</v>
      </c>
      <c r="Q91" s="45">
        <f t="shared" si="33"/>
        <v>-83644.006899346277</v>
      </c>
      <c r="R91" s="67">
        <f t="shared" si="34"/>
        <v>7</v>
      </c>
      <c r="S91" s="46"/>
      <c r="T91" s="45">
        <f t="shared" si="27"/>
        <v>3750</v>
      </c>
      <c r="U91" s="45">
        <f t="shared" si="28"/>
        <v>10000</v>
      </c>
      <c r="V91" s="45">
        <f t="shared" si="29"/>
        <v>0</v>
      </c>
      <c r="W91" s="45">
        <f t="shared" si="30"/>
        <v>0</v>
      </c>
      <c r="X91" s="45">
        <f t="shared" si="31"/>
        <v>0</v>
      </c>
      <c r="Y91" s="45">
        <f t="shared" si="32"/>
        <v>0</v>
      </c>
      <c r="Z91" s="45">
        <f t="shared" si="35"/>
        <v>-69894.006899346277</v>
      </c>
    </row>
    <row r="92" spans="12:26" x14ac:dyDescent="0.2">
      <c r="N92" s="41">
        <v>74</v>
      </c>
      <c r="O92" s="45">
        <f t="shared" si="25"/>
        <v>27575.595095657231</v>
      </c>
      <c r="P92" s="45">
        <f t="shared" si="26"/>
        <v>56068.411803689058</v>
      </c>
      <c r="Q92" s="45">
        <f t="shared" si="33"/>
        <v>-83644.006899346292</v>
      </c>
      <c r="R92" s="67">
        <f t="shared" si="34"/>
        <v>7</v>
      </c>
      <c r="S92" s="46"/>
      <c r="T92" s="45">
        <f t="shared" si="27"/>
        <v>3750</v>
      </c>
      <c r="U92" s="45">
        <f t="shared" si="28"/>
        <v>10000</v>
      </c>
      <c r="V92" s="45">
        <f t="shared" si="29"/>
        <v>0</v>
      </c>
      <c r="W92" s="45">
        <f t="shared" si="30"/>
        <v>0</v>
      </c>
      <c r="X92" s="45">
        <f t="shared" si="31"/>
        <v>0</v>
      </c>
      <c r="Y92" s="45">
        <f t="shared" si="32"/>
        <v>0</v>
      </c>
      <c r="Z92" s="45">
        <f t="shared" si="35"/>
        <v>-69894.006899346292</v>
      </c>
    </row>
    <row r="93" spans="12:26" x14ac:dyDescent="0.2">
      <c r="N93" s="41">
        <v>75</v>
      </c>
      <c r="O93" s="45">
        <f t="shared" si="25"/>
        <v>27759.432396294942</v>
      </c>
      <c r="P93" s="45">
        <f t="shared" si="26"/>
        <v>55884.574503051343</v>
      </c>
      <c r="Q93" s="45">
        <f t="shared" si="33"/>
        <v>-83644.006899346277</v>
      </c>
      <c r="R93" s="67">
        <f t="shared" si="34"/>
        <v>7</v>
      </c>
      <c r="S93" s="46"/>
      <c r="T93" s="45">
        <f t="shared" si="27"/>
        <v>3750</v>
      </c>
      <c r="U93" s="45">
        <f t="shared" si="28"/>
        <v>10000</v>
      </c>
      <c r="V93" s="45">
        <f t="shared" si="29"/>
        <v>0</v>
      </c>
      <c r="W93" s="45">
        <f t="shared" si="30"/>
        <v>0</v>
      </c>
      <c r="X93" s="45">
        <f t="shared" si="31"/>
        <v>0</v>
      </c>
      <c r="Y93" s="45">
        <f t="shared" si="32"/>
        <v>0</v>
      </c>
      <c r="Z93" s="45">
        <f t="shared" si="35"/>
        <v>-69894.006899346277</v>
      </c>
    </row>
    <row r="94" spans="12:26" x14ac:dyDescent="0.2">
      <c r="N94" s="41">
        <v>76</v>
      </c>
      <c r="O94" s="45">
        <f t="shared" si="25"/>
        <v>27944.495278936909</v>
      </c>
      <c r="P94" s="45">
        <f t="shared" si="26"/>
        <v>55699.511620409365</v>
      </c>
      <c r="Q94" s="45">
        <f t="shared" si="33"/>
        <v>-83644.006899346277</v>
      </c>
      <c r="R94" s="67">
        <f t="shared" si="34"/>
        <v>7</v>
      </c>
      <c r="S94" s="46"/>
      <c r="T94" s="45">
        <f t="shared" si="27"/>
        <v>3750</v>
      </c>
      <c r="U94" s="45">
        <f t="shared" si="28"/>
        <v>10000</v>
      </c>
      <c r="V94" s="45">
        <f t="shared" si="29"/>
        <v>0</v>
      </c>
      <c r="W94" s="45">
        <f t="shared" si="30"/>
        <v>0</v>
      </c>
      <c r="X94" s="45">
        <f t="shared" si="31"/>
        <v>0</v>
      </c>
      <c r="Y94" s="45">
        <f t="shared" si="32"/>
        <v>0</v>
      </c>
      <c r="Z94" s="45">
        <f t="shared" si="35"/>
        <v>-69894.006899346277</v>
      </c>
    </row>
    <row r="95" spans="12:26" x14ac:dyDescent="0.2">
      <c r="N95" s="41">
        <v>77</v>
      </c>
      <c r="O95" s="45">
        <f t="shared" si="25"/>
        <v>28130.791914129819</v>
      </c>
      <c r="P95" s="45">
        <f t="shared" si="26"/>
        <v>55513.214985216458</v>
      </c>
      <c r="Q95" s="45">
        <f t="shared" si="33"/>
        <v>-83644.006899346277</v>
      </c>
      <c r="R95" s="67">
        <f t="shared" si="34"/>
        <v>7</v>
      </c>
      <c r="S95" s="46"/>
      <c r="T95" s="45">
        <f t="shared" si="27"/>
        <v>3750</v>
      </c>
      <c r="U95" s="45">
        <f t="shared" si="28"/>
        <v>10000</v>
      </c>
      <c r="V95" s="45">
        <f t="shared" si="29"/>
        <v>0</v>
      </c>
      <c r="W95" s="45">
        <f t="shared" si="30"/>
        <v>0</v>
      </c>
      <c r="X95" s="45">
        <f t="shared" si="31"/>
        <v>0</v>
      </c>
      <c r="Y95" s="45">
        <f t="shared" si="32"/>
        <v>0</v>
      </c>
      <c r="Z95" s="45">
        <f t="shared" si="35"/>
        <v>-69894.006899346277</v>
      </c>
    </row>
    <row r="96" spans="12:26" x14ac:dyDescent="0.2">
      <c r="N96" s="41">
        <v>78</v>
      </c>
      <c r="O96" s="45">
        <f t="shared" si="25"/>
        <v>28318.330526890695</v>
      </c>
      <c r="P96" s="45">
        <f t="shared" si="26"/>
        <v>55325.676372455586</v>
      </c>
      <c r="Q96" s="45">
        <f t="shared" si="33"/>
        <v>-83644.006899346277</v>
      </c>
      <c r="R96" s="67">
        <f t="shared" si="34"/>
        <v>7</v>
      </c>
      <c r="S96" s="46"/>
      <c r="T96" s="45">
        <f t="shared" si="27"/>
        <v>3750</v>
      </c>
      <c r="U96" s="45">
        <f t="shared" si="28"/>
        <v>10000</v>
      </c>
      <c r="V96" s="45">
        <f t="shared" si="29"/>
        <v>0</v>
      </c>
      <c r="W96" s="45">
        <f t="shared" si="30"/>
        <v>0</v>
      </c>
      <c r="X96" s="45">
        <f t="shared" si="31"/>
        <v>0</v>
      </c>
      <c r="Y96" s="45">
        <f t="shared" si="32"/>
        <v>0</v>
      </c>
      <c r="Z96" s="45">
        <f t="shared" si="35"/>
        <v>-69894.006899346277</v>
      </c>
    </row>
    <row r="97" spans="14:26" x14ac:dyDescent="0.2">
      <c r="N97" s="41">
        <v>79</v>
      </c>
      <c r="O97" s="45">
        <f t="shared" si="25"/>
        <v>28507.119397069964</v>
      </c>
      <c r="P97" s="45">
        <f t="shared" si="26"/>
        <v>55136.887502276317</v>
      </c>
      <c r="Q97" s="45">
        <f t="shared" si="33"/>
        <v>-83644.006899346277</v>
      </c>
      <c r="R97" s="67">
        <f t="shared" si="34"/>
        <v>7</v>
      </c>
      <c r="S97" s="46"/>
      <c r="T97" s="45">
        <f t="shared" si="27"/>
        <v>3750</v>
      </c>
      <c r="U97" s="45">
        <f t="shared" si="28"/>
        <v>10000</v>
      </c>
      <c r="V97" s="45">
        <f t="shared" si="29"/>
        <v>0</v>
      </c>
      <c r="W97" s="45">
        <f t="shared" si="30"/>
        <v>0</v>
      </c>
      <c r="X97" s="45">
        <f t="shared" si="31"/>
        <v>0</v>
      </c>
      <c r="Y97" s="45">
        <f t="shared" si="32"/>
        <v>0</v>
      </c>
      <c r="Z97" s="45">
        <f t="shared" si="35"/>
        <v>-69894.006899346277</v>
      </c>
    </row>
    <row r="98" spans="14:26" x14ac:dyDescent="0.2">
      <c r="N98" s="41">
        <v>80</v>
      </c>
      <c r="O98" s="45">
        <f t="shared" si="25"/>
        <v>28697.16685971709</v>
      </c>
      <c r="P98" s="45">
        <f t="shared" si="26"/>
        <v>54946.840039629191</v>
      </c>
      <c r="Q98" s="45">
        <f t="shared" si="33"/>
        <v>-83644.006899346277</v>
      </c>
      <c r="R98" s="67">
        <f t="shared" si="34"/>
        <v>7</v>
      </c>
      <c r="S98" s="46"/>
      <c r="T98" s="45">
        <f t="shared" si="27"/>
        <v>3750</v>
      </c>
      <c r="U98" s="45">
        <f t="shared" si="28"/>
        <v>10000</v>
      </c>
      <c r="V98" s="45">
        <f t="shared" si="29"/>
        <v>0</v>
      </c>
      <c r="W98" s="45">
        <f t="shared" si="30"/>
        <v>0</v>
      </c>
      <c r="X98" s="45">
        <f t="shared" si="31"/>
        <v>0</v>
      </c>
      <c r="Y98" s="45">
        <f t="shared" si="32"/>
        <v>0</v>
      </c>
      <c r="Z98" s="45">
        <f t="shared" si="35"/>
        <v>-69894.006899346277</v>
      </c>
    </row>
    <row r="99" spans="14:26" x14ac:dyDescent="0.2">
      <c r="N99" s="41">
        <v>81</v>
      </c>
      <c r="O99" s="45">
        <f t="shared" si="25"/>
        <v>28888.481305448538</v>
      </c>
      <c r="P99" s="45">
        <f t="shared" si="26"/>
        <v>54755.525593897743</v>
      </c>
      <c r="Q99" s="45">
        <f t="shared" si="33"/>
        <v>-83644.006899346277</v>
      </c>
      <c r="R99" s="67">
        <f t="shared" si="34"/>
        <v>7</v>
      </c>
      <c r="S99" s="46"/>
      <c r="T99" s="45">
        <f t="shared" si="27"/>
        <v>3750</v>
      </c>
      <c r="U99" s="45">
        <f t="shared" si="28"/>
        <v>10000</v>
      </c>
      <c r="V99" s="45">
        <f t="shared" si="29"/>
        <v>0</v>
      </c>
      <c r="W99" s="45">
        <f t="shared" si="30"/>
        <v>0</v>
      </c>
      <c r="X99" s="45">
        <f t="shared" si="31"/>
        <v>0</v>
      </c>
      <c r="Y99" s="45">
        <f t="shared" si="32"/>
        <v>0</v>
      </c>
      <c r="Z99" s="45">
        <f t="shared" si="35"/>
        <v>-69894.006899346277</v>
      </c>
    </row>
    <row r="100" spans="14:26" x14ac:dyDescent="0.2">
      <c r="N100" s="41">
        <v>82</v>
      </c>
      <c r="O100" s="45">
        <f t="shared" si="25"/>
        <v>29081.071180818195</v>
      </c>
      <c r="P100" s="45">
        <f t="shared" si="26"/>
        <v>54562.935718528082</v>
      </c>
      <c r="Q100" s="45">
        <f t="shared" si="33"/>
        <v>-83644.006899346277</v>
      </c>
      <c r="R100" s="67">
        <f t="shared" si="34"/>
        <v>7</v>
      </c>
      <c r="S100" s="46"/>
      <c r="T100" s="45">
        <f t="shared" si="27"/>
        <v>3750</v>
      </c>
      <c r="U100" s="45">
        <f t="shared" si="28"/>
        <v>10000</v>
      </c>
      <c r="V100" s="45">
        <f t="shared" si="29"/>
        <v>0</v>
      </c>
      <c r="W100" s="45">
        <f t="shared" si="30"/>
        <v>0</v>
      </c>
      <c r="X100" s="45">
        <f t="shared" si="31"/>
        <v>0</v>
      </c>
      <c r="Y100" s="45">
        <f t="shared" si="32"/>
        <v>0</v>
      </c>
      <c r="Z100" s="45">
        <f t="shared" si="35"/>
        <v>-69894.006899346277</v>
      </c>
    </row>
    <row r="101" spans="14:26" x14ac:dyDescent="0.2">
      <c r="N101" s="41">
        <v>83</v>
      </c>
      <c r="O101" s="45">
        <f t="shared" si="25"/>
        <v>29274.944988690313</v>
      </c>
      <c r="P101" s="45">
        <f t="shared" si="26"/>
        <v>54369.061910655968</v>
      </c>
      <c r="Q101" s="45">
        <f t="shared" si="33"/>
        <v>-83644.006899346277</v>
      </c>
      <c r="R101" s="67">
        <f t="shared" si="34"/>
        <v>7</v>
      </c>
      <c r="S101" s="46"/>
      <c r="T101" s="45">
        <f t="shared" si="27"/>
        <v>3750</v>
      </c>
      <c r="U101" s="45">
        <f t="shared" si="28"/>
        <v>10000</v>
      </c>
      <c r="V101" s="45">
        <f t="shared" si="29"/>
        <v>0</v>
      </c>
      <c r="W101" s="45">
        <f t="shared" si="30"/>
        <v>0</v>
      </c>
      <c r="X101" s="45">
        <f t="shared" si="31"/>
        <v>0</v>
      </c>
      <c r="Y101" s="45">
        <f t="shared" si="32"/>
        <v>0</v>
      </c>
      <c r="Z101" s="45">
        <f t="shared" si="35"/>
        <v>-69894.006899346277</v>
      </c>
    </row>
    <row r="102" spans="14:26" x14ac:dyDescent="0.2">
      <c r="N102" s="41">
        <v>84</v>
      </c>
      <c r="O102" s="45">
        <f t="shared" si="25"/>
        <v>29470.111288614913</v>
      </c>
      <c r="P102" s="45">
        <f t="shared" si="26"/>
        <v>54173.895610731364</v>
      </c>
      <c r="Q102" s="45">
        <f t="shared" si="33"/>
        <v>-83644.006899346277</v>
      </c>
      <c r="R102" s="67">
        <f t="shared" si="34"/>
        <v>7</v>
      </c>
      <c r="S102" s="46"/>
      <c r="T102" s="45">
        <f t="shared" si="27"/>
        <v>3750</v>
      </c>
      <c r="U102" s="45">
        <f t="shared" si="28"/>
        <v>10000</v>
      </c>
      <c r="V102" s="45">
        <f t="shared" si="29"/>
        <v>0</v>
      </c>
      <c r="W102" s="45">
        <f t="shared" si="30"/>
        <v>0</v>
      </c>
      <c r="X102" s="45">
        <f t="shared" si="31"/>
        <v>0</v>
      </c>
      <c r="Y102" s="45">
        <f t="shared" si="32"/>
        <v>0</v>
      </c>
      <c r="Z102" s="45">
        <f t="shared" si="35"/>
        <v>-69894.006899346277</v>
      </c>
    </row>
    <row r="103" spans="14:26" x14ac:dyDescent="0.2">
      <c r="N103" s="41">
        <v>85</v>
      </c>
      <c r="O103" s="45">
        <f t="shared" si="25"/>
        <v>29666.578697205692</v>
      </c>
      <c r="P103" s="45">
        <f t="shared" si="26"/>
        <v>53977.428202140596</v>
      </c>
      <c r="Q103" s="45">
        <f t="shared" si="33"/>
        <v>-83644.006899346292</v>
      </c>
      <c r="R103" s="67">
        <f t="shared" si="34"/>
        <v>8</v>
      </c>
      <c r="S103" s="46"/>
      <c r="T103" s="45">
        <f t="shared" si="27"/>
        <v>3750</v>
      </c>
      <c r="U103" s="45">
        <f t="shared" si="28"/>
        <v>10000</v>
      </c>
      <c r="V103" s="45">
        <f t="shared" si="29"/>
        <v>0</v>
      </c>
      <c r="W103" s="45">
        <f t="shared" si="30"/>
        <v>0</v>
      </c>
      <c r="X103" s="45">
        <f t="shared" si="31"/>
        <v>0</v>
      </c>
      <c r="Y103" s="45">
        <f t="shared" si="32"/>
        <v>0</v>
      </c>
      <c r="Z103" s="45">
        <f t="shared" si="35"/>
        <v>-69894.006899346292</v>
      </c>
    </row>
    <row r="104" spans="14:26" x14ac:dyDescent="0.2">
      <c r="N104" s="41">
        <v>86</v>
      </c>
      <c r="O104" s="45">
        <f t="shared" si="25"/>
        <v>29864.355888520393</v>
      </c>
      <c r="P104" s="45">
        <f t="shared" si="26"/>
        <v>53779.651010825895</v>
      </c>
      <c r="Q104" s="45">
        <f t="shared" si="33"/>
        <v>-83644.006899346292</v>
      </c>
      <c r="R104" s="67">
        <f t="shared" si="34"/>
        <v>8</v>
      </c>
      <c r="S104" s="46"/>
      <c r="T104" s="45">
        <f t="shared" si="27"/>
        <v>3750</v>
      </c>
      <c r="U104" s="45">
        <f t="shared" si="28"/>
        <v>10000</v>
      </c>
      <c r="V104" s="45">
        <f t="shared" si="29"/>
        <v>0</v>
      </c>
      <c r="W104" s="45">
        <f t="shared" si="30"/>
        <v>0</v>
      </c>
      <c r="X104" s="45">
        <f t="shared" si="31"/>
        <v>0</v>
      </c>
      <c r="Y104" s="45">
        <f t="shared" si="32"/>
        <v>0</v>
      </c>
      <c r="Z104" s="45">
        <f t="shared" si="35"/>
        <v>-69894.006899346292</v>
      </c>
    </row>
    <row r="105" spans="14:26" x14ac:dyDescent="0.2">
      <c r="N105" s="41">
        <v>87</v>
      </c>
      <c r="O105" s="45">
        <f t="shared" si="25"/>
        <v>30063.451594443857</v>
      </c>
      <c r="P105" s="45">
        <f t="shared" si="26"/>
        <v>53580.555304902417</v>
      </c>
      <c r="Q105" s="45">
        <f t="shared" si="33"/>
        <v>-83644.006899346277</v>
      </c>
      <c r="R105" s="67">
        <f t="shared" si="34"/>
        <v>8</v>
      </c>
      <c r="S105" s="46"/>
      <c r="T105" s="45">
        <f t="shared" si="27"/>
        <v>3750</v>
      </c>
      <c r="U105" s="45">
        <f t="shared" si="28"/>
        <v>10000</v>
      </c>
      <c r="V105" s="45">
        <f t="shared" si="29"/>
        <v>0</v>
      </c>
      <c r="W105" s="45">
        <f t="shared" si="30"/>
        <v>0</v>
      </c>
      <c r="X105" s="45">
        <f t="shared" si="31"/>
        <v>0</v>
      </c>
      <c r="Y105" s="45">
        <f t="shared" si="32"/>
        <v>0</v>
      </c>
      <c r="Z105" s="45">
        <f t="shared" si="35"/>
        <v>-69894.006899346277</v>
      </c>
    </row>
    <row r="106" spans="14:26" x14ac:dyDescent="0.2">
      <c r="N106" s="41">
        <v>88</v>
      </c>
      <c r="O106" s="45">
        <f t="shared" si="25"/>
        <v>30263.874605073484</v>
      </c>
      <c r="P106" s="45">
        <f t="shared" si="26"/>
        <v>53380.132294272793</v>
      </c>
      <c r="Q106" s="45">
        <f t="shared" si="33"/>
        <v>-83644.006899346277</v>
      </c>
      <c r="R106" s="67">
        <f t="shared" si="34"/>
        <v>8</v>
      </c>
      <c r="S106" s="46"/>
      <c r="T106" s="45">
        <f t="shared" si="27"/>
        <v>3750</v>
      </c>
      <c r="U106" s="45">
        <f t="shared" si="28"/>
        <v>10000</v>
      </c>
      <c r="V106" s="45">
        <f t="shared" si="29"/>
        <v>0</v>
      </c>
      <c r="W106" s="45">
        <f t="shared" si="30"/>
        <v>0</v>
      </c>
      <c r="X106" s="45">
        <f t="shared" si="31"/>
        <v>0</v>
      </c>
      <c r="Y106" s="45">
        <f t="shared" si="32"/>
        <v>0</v>
      </c>
      <c r="Z106" s="45">
        <f t="shared" si="35"/>
        <v>-69894.006899346277</v>
      </c>
    </row>
    <row r="107" spans="14:26" x14ac:dyDescent="0.2">
      <c r="N107" s="41">
        <v>89</v>
      </c>
      <c r="O107" s="45">
        <f t="shared" si="25"/>
        <v>30465.633769107309</v>
      </c>
      <c r="P107" s="45">
        <f t="shared" si="26"/>
        <v>53178.373130238979</v>
      </c>
      <c r="Q107" s="45">
        <f t="shared" si="33"/>
        <v>-83644.006899346292</v>
      </c>
      <c r="R107" s="67">
        <f t="shared" si="34"/>
        <v>8</v>
      </c>
      <c r="S107" s="46"/>
      <c r="T107" s="45">
        <f t="shared" si="27"/>
        <v>3750</v>
      </c>
      <c r="U107" s="45">
        <f t="shared" si="28"/>
        <v>10000</v>
      </c>
      <c r="V107" s="45">
        <f t="shared" si="29"/>
        <v>0</v>
      </c>
      <c r="W107" s="45">
        <f t="shared" si="30"/>
        <v>0</v>
      </c>
      <c r="X107" s="45">
        <f t="shared" si="31"/>
        <v>0</v>
      </c>
      <c r="Y107" s="45">
        <f t="shared" si="32"/>
        <v>0</v>
      </c>
      <c r="Z107" s="45">
        <f t="shared" si="35"/>
        <v>-69894.006899346292</v>
      </c>
    </row>
    <row r="108" spans="14:26" x14ac:dyDescent="0.2">
      <c r="N108" s="41">
        <v>90</v>
      </c>
      <c r="O108" s="45">
        <f t="shared" si="25"/>
        <v>30668.737994234689</v>
      </c>
      <c r="P108" s="45">
        <f t="shared" si="26"/>
        <v>52975.268905111589</v>
      </c>
      <c r="Q108" s="45">
        <f t="shared" si="33"/>
        <v>-83644.006899346277</v>
      </c>
      <c r="R108" s="67">
        <f t="shared" si="34"/>
        <v>8</v>
      </c>
      <c r="S108" s="46"/>
      <c r="T108" s="45">
        <f t="shared" si="27"/>
        <v>3750</v>
      </c>
      <c r="U108" s="45">
        <f t="shared" si="28"/>
        <v>10000</v>
      </c>
      <c r="V108" s="45">
        <f t="shared" si="29"/>
        <v>0</v>
      </c>
      <c r="W108" s="45">
        <f t="shared" si="30"/>
        <v>0</v>
      </c>
      <c r="X108" s="45">
        <f t="shared" si="31"/>
        <v>0</v>
      </c>
      <c r="Y108" s="45">
        <f t="shared" si="32"/>
        <v>0</v>
      </c>
      <c r="Z108" s="45">
        <f t="shared" si="35"/>
        <v>-69894.006899346277</v>
      </c>
    </row>
    <row r="109" spans="14:26" x14ac:dyDescent="0.2">
      <c r="N109" s="41">
        <v>91</v>
      </c>
      <c r="O109" s="45">
        <f t="shared" si="25"/>
        <v>30873.196247529588</v>
      </c>
      <c r="P109" s="45">
        <f t="shared" si="26"/>
        <v>52770.81065181669</v>
      </c>
      <c r="Q109" s="45">
        <f t="shared" si="33"/>
        <v>-83644.006899346277</v>
      </c>
      <c r="R109" s="67">
        <f t="shared" si="34"/>
        <v>8</v>
      </c>
      <c r="S109" s="46"/>
      <c r="T109" s="45">
        <f t="shared" si="27"/>
        <v>3750</v>
      </c>
      <c r="U109" s="45">
        <f t="shared" si="28"/>
        <v>10000</v>
      </c>
      <c r="V109" s="45">
        <f t="shared" si="29"/>
        <v>0</v>
      </c>
      <c r="W109" s="45">
        <f t="shared" si="30"/>
        <v>0</v>
      </c>
      <c r="X109" s="45">
        <f t="shared" si="31"/>
        <v>0</v>
      </c>
      <c r="Y109" s="45">
        <f t="shared" si="32"/>
        <v>0</v>
      </c>
      <c r="Z109" s="45">
        <f t="shared" si="35"/>
        <v>-69894.006899346277</v>
      </c>
    </row>
    <row r="110" spans="14:26" x14ac:dyDescent="0.2">
      <c r="N110" s="41">
        <v>92</v>
      </c>
      <c r="O110" s="45">
        <f t="shared" si="25"/>
        <v>31079.017555846451</v>
      </c>
      <c r="P110" s="45">
        <f t="shared" si="26"/>
        <v>52564.98934349983</v>
      </c>
      <c r="Q110" s="45">
        <f t="shared" si="33"/>
        <v>-83644.006899346277</v>
      </c>
      <c r="R110" s="67">
        <f t="shared" si="34"/>
        <v>8</v>
      </c>
      <c r="S110" s="46"/>
      <c r="T110" s="45">
        <f t="shared" si="27"/>
        <v>3750</v>
      </c>
      <c r="U110" s="45">
        <f t="shared" si="28"/>
        <v>10000</v>
      </c>
      <c r="V110" s="45">
        <f t="shared" si="29"/>
        <v>0</v>
      </c>
      <c r="W110" s="45">
        <f t="shared" si="30"/>
        <v>0</v>
      </c>
      <c r="X110" s="45">
        <f t="shared" si="31"/>
        <v>0</v>
      </c>
      <c r="Y110" s="45">
        <f t="shared" si="32"/>
        <v>0</v>
      </c>
      <c r="Z110" s="45">
        <f t="shared" si="35"/>
        <v>-69894.006899346277</v>
      </c>
    </row>
    <row r="111" spans="14:26" x14ac:dyDescent="0.2">
      <c r="N111" s="41">
        <v>93</v>
      </c>
      <c r="O111" s="45">
        <f t="shared" si="25"/>
        <v>31286.21100621876</v>
      </c>
      <c r="P111" s="45">
        <f t="shared" si="26"/>
        <v>52357.795893127521</v>
      </c>
      <c r="Q111" s="45">
        <f t="shared" si="33"/>
        <v>-83644.006899346277</v>
      </c>
      <c r="R111" s="67">
        <f t="shared" si="34"/>
        <v>8</v>
      </c>
      <c r="S111" s="46"/>
      <c r="T111" s="45">
        <f t="shared" si="27"/>
        <v>3750</v>
      </c>
      <c r="U111" s="45">
        <f t="shared" si="28"/>
        <v>10000</v>
      </c>
      <c r="V111" s="45">
        <f t="shared" si="29"/>
        <v>0</v>
      </c>
      <c r="W111" s="45">
        <f t="shared" si="30"/>
        <v>0</v>
      </c>
      <c r="X111" s="45">
        <f t="shared" si="31"/>
        <v>0</v>
      </c>
      <c r="Y111" s="45">
        <f t="shared" si="32"/>
        <v>0</v>
      </c>
      <c r="Z111" s="45">
        <f t="shared" si="35"/>
        <v>-69894.006899346277</v>
      </c>
    </row>
    <row r="112" spans="14:26" x14ac:dyDescent="0.2">
      <c r="N112" s="41">
        <v>94</v>
      </c>
      <c r="O112" s="45">
        <f t="shared" si="25"/>
        <v>31494.785746260219</v>
      </c>
      <c r="P112" s="45">
        <f t="shared" si="26"/>
        <v>52149.221153086066</v>
      </c>
      <c r="Q112" s="45">
        <f t="shared" si="33"/>
        <v>-83644.006899346277</v>
      </c>
      <c r="R112" s="67">
        <f t="shared" si="34"/>
        <v>8</v>
      </c>
      <c r="S112" s="46"/>
      <c r="T112" s="45">
        <f t="shared" si="27"/>
        <v>3750</v>
      </c>
      <c r="U112" s="45">
        <f t="shared" si="28"/>
        <v>10000</v>
      </c>
      <c r="V112" s="45">
        <f t="shared" si="29"/>
        <v>0</v>
      </c>
      <c r="W112" s="45">
        <f t="shared" si="30"/>
        <v>0</v>
      </c>
      <c r="X112" s="45">
        <f t="shared" si="31"/>
        <v>0</v>
      </c>
      <c r="Y112" s="45">
        <f t="shared" si="32"/>
        <v>0</v>
      </c>
      <c r="Z112" s="45">
        <f t="shared" si="35"/>
        <v>-69894.006899346277</v>
      </c>
    </row>
    <row r="113" spans="14:26" x14ac:dyDescent="0.2">
      <c r="N113" s="41">
        <v>95</v>
      </c>
      <c r="O113" s="45">
        <f t="shared" si="25"/>
        <v>31704.750984568622</v>
      </c>
      <c r="P113" s="45">
        <f t="shared" si="26"/>
        <v>51939.255914777656</v>
      </c>
      <c r="Q113" s="45">
        <f t="shared" si="33"/>
        <v>-83644.006899346277</v>
      </c>
      <c r="R113" s="67">
        <f t="shared" si="34"/>
        <v>8</v>
      </c>
      <c r="S113" s="46"/>
      <c r="T113" s="45">
        <f t="shared" si="27"/>
        <v>3750</v>
      </c>
      <c r="U113" s="45">
        <f t="shared" si="28"/>
        <v>10000</v>
      </c>
      <c r="V113" s="45">
        <f t="shared" si="29"/>
        <v>0</v>
      </c>
      <c r="W113" s="45">
        <f t="shared" si="30"/>
        <v>0</v>
      </c>
      <c r="X113" s="45">
        <f t="shared" si="31"/>
        <v>0</v>
      </c>
      <c r="Y113" s="45">
        <f t="shared" si="32"/>
        <v>0</v>
      </c>
      <c r="Z113" s="45">
        <f t="shared" si="35"/>
        <v>-69894.006899346277</v>
      </c>
    </row>
    <row r="114" spans="14:26" x14ac:dyDescent="0.2">
      <c r="N114" s="41">
        <v>96</v>
      </c>
      <c r="O114" s="45">
        <f t="shared" si="25"/>
        <v>31916.115991132418</v>
      </c>
      <c r="P114" s="45">
        <f t="shared" si="26"/>
        <v>51727.890908213878</v>
      </c>
      <c r="Q114" s="45">
        <f t="shared" si="33"/>
        <v>-83644.006899346292</v>
      </c>
      <c r="R114" s="67">
        <f t="shared" si="34"/>
        <v>8</v>
      </c>
      <c r="S114" s="46"/>
      <c r="T114" s="45">
        <f t="shared" si="27"/>
        <v>3750</v>
      </c>
      <c r="U114" s="45">
        <f t="shared" si="28"/>
        <v>10000</v>
      </c>
      <c r="V114" s="45">
        <f t="shared" si="29"/>
        <v>0</v>
      </c>
      <c r="W114" s="45">
        <f t="shared" si="30"/>
        <v>0</v>
      </c>
      <c r="X114" s="45">
        <f t="shared" si="31"/>
        <v>0</v>
      </c>
      <c r="Y114" s="45">
        <f t="shared" si="32"/>
        <v>0</v>
      </c>
      <c r="Z114" s="45">
        <f t="shared" si="35"/>
        <v>-69894.006899346292</v>
      </c>
    </row>
    <row r="115" spans="14:26" x14ac:dyDescent="0.2">
      <c r="N115" s="41">
        <v>97</v>
      </c>
      <c r="O115" s="45">
        <f t="shared" si="25"/>
        <v>32128.890097739961</v>
      </c>
      <c r="P115" s="45">
        <f t="shared" si="26"/>
        <v>51515.116801606324</v>
      </c>
      <c r="Q115" s="45">
        <f t="shared" si="33"/>
        <v>-83644.006899346277</v>
      </c>
      <c r="R115" s="67">
        <f t="shared" si="34"/>
        <v>9</v>
      </c>
      <c r="S115" s="46"/>
      <c r="T115" s="45">
        <f t="shared" si="27"/>
        <v>3750</v>
      </c>
      <c r="U115" s="45">
        <f t="shared" si="28"/>
        <v>10000</v>
      </c>
      <c r="V115" s="45">
        <f t="shared" si="29"/>
        <v>0</v>
      </c>
      <c r="W115" s="45">
        <f t="shared" si="30"/>
        <v>0</v>
      </c>
      <c r="X115" s="45">
        <f t="shared" si="31"/>
        <v>0</v>
      </c>
      <c r="Y115" s="45">
        <f t="shared" si="32"/>
        <v>0</v>
      </c>
      <c r="Z115" s="45">
        <f t="shared" si="35"/>
        <v>-69894.006899346277</v>
      </c>
    </row>
    <row r="116" spans="14:26" x14ac:dyDescent="0.2">
      <c r="N116" s="41">
        <v>98</v>
      </c>
      <c r="O116" s="45">
        <f t="shared" si="25"/>
        <v>32343.082698391561</v>
      </c>
      <c r="P116" s="45">
        <f t="shared" si="26"/>
        <v>51300.924200954716</v>
      </c>
      <c r="Q116" s="45">
        <f t="shared" si="33"/>
        <v>-83644.006899346277</v>
      </c>
      <c r="R116" s="67">
        <f t="shared" si="34"/>
        <v>9</v>
      </c>
      <c r="S116" s="46"/>
      <c r="T116" s="45">
        <f t="shared" si="27"/>
        <v>3750</v>
      </c>
      <c r="U116" s="45">
        <f t="shared" si="28"/>
        <v>10000</v>
      </c>
      <c r="V116" s="45">
        <f t="shared" si="29"/>
        <v>0</v>
      </c>
      <c r="W116" s="45">
        <f t="shared" si="30"/>
        <v>0</v>
      </c>
      <c r="X116" s="45">
        <f t="shared" si="31"/>
        <v>0</v>
      </c>
      <c r="Y116" s="45">
        <f t="shared" si="32"/>
        <v>0</v>
      </c>
      <c r="Z116" s="45">
        <f t="shared" si="35"/>
        <v>-69894.006899346277</v>
      </c>
    </row>
    <row r="117" spans="14:26" x14ac:dyDescent="0.2">
      <c r="N117" s="41">
        <v>99</v>
      </c>
      <c r="O117" s="45">
        <f t="shared" si="25"/>
        <v>32558.703249714177</v>
      </c>
      <c r="P117" s="45">
        <f t="shared" si="26"/>
        <v>51085.3036496321</v>
      </c>
      <c r="Q117" s="45">
        <f t="shared" si="33"/>
        <v>-83644.006899346277</v>
      </c>
      <c r="R117" s="67">
        <f t="shared" si="34"/>
        <v>9</v>
      </c>
      <c r="S117" s="46"/>
      <c r="T117" s="45">
        <f t="shared" si="27"/>
        <v>3750</v>
      </c>
      <c r="U117" s="45">
        <f t="shared" si="28"/>
        <v>10000</v>
      </c>
      <c r="V117" s="45">
        <f t="shared" si="29"/>
        <v>0</v>
      </c>
      <c r="W117" s="45">
        <f t="shared" si="30"/>
        <v>0</v>
      </c>
      <c r="X117" s="45">
        <f t="shared" si="31"/>
        <v>0</v>
      </c>
      <c r="Y117" s="45">
        <f t="shared" si="32"/>
        <v>0</v>
      </c>
      <c r="Z117" s="45">
        <f t="shared" si="35"/>
        <v>-69894.006899346277</v>
      </c>
    </row>
    <row r="118" spans="14:26" x14ac:dyDescent="0.2">
      <c r="N118" s="41">
        <v>100</v>
      </c>
      <c r="O118" s="45">
        <f t="shared" si="25"/>
        <v>32775.761271378935</v>
      </c>
      <c r="P118" s="45">
        <f t="shared" si="26"/>
        <v>50868.245627967335</v>
      </c>
      <c r="Q118" s="45">
        <f t="shared" si="33"/>
        <v>-83644.006899346277</v>
      </c>
      <c r="R118" s="67">
        <f t="shared" si="34"/>
        <v>9</v>
      </c>
      <c r="S118" s="46"/>
      <c r="T118" s="45">
        <f t="shared" si="27"/>
        <v>3750</v>
      </c>
      <c r="U118" s="45">
        <f t="shared" si="28"/>
        <v>10000</v>
      </c>
      <c r="V118" s="45">
        <f t="shared" si="29"/>
        <v>0</v>
      </c>
      <c r="W118" s="45">
        <f t="shared" si="30"/>
        <v>0</v>
      </c>
      <c r="X118" s="45">
        <f t="shared" si="31"/>
        <v>0</v>
      </c>
      <c r="Y118" s="45">
        <f t="shared" si="32"/>
        <v>0</v>
      </c>
      <c r="Z118" s="45">
        <f t="shared" si="35"/>
        <v>-69894.006899346277</v>
      </c>
    </row>
    <row r="119" spans="14:26" x14ac:dyDescent="0.2">
      <c r="N119" s="41">
        <v>101</v>
      </c>
      <c r="O119" s="45">
        <f t="shared" si="25"/>
        <v>32994.266346521457</v>
      </c>
      <c r="P119" s="45">
        <f t="shared" si="26"/>
        <v>50649.740552824827</v>
      </c>
      <c r="Q119" s="45">
        <f t="shared" si="33"/>
        <v>-83644.006899346277</v>
      </c>
      <c r="R119" s="67">
        <f t="shared" si="34"/>
        <v>9</v>
      </c>
      <c r="S119" s="46"/>
      <c r="T119" s="45">
        <f t="shared" si="27"/>
        <v>3750</v>
      </c>
      <c r="U119" s="45">
        <f t="shared" si="28"/>
        <v>10000</v>
      </c>
      <c r="V119" s="45">
        <f t="shared" si="29"/>
        <v>0</v>
      </c>
      <c r="W119" s="45">
        <f t="shared" si="30"/>
        <v>0</v>
      </c>
      <c r="X119" s="45">
        <f t="shared" si="31"/>
        <v>0</v>
      </c>
      <c r="Y119" s="45">
        <f t="shared" si="32"/>
        <v>0</v>
      </c>
      <c r="Z119" s="45">
        <f t="shared" si="35"/>
        <v>-69894.006899346277</v>
      </c>
    </row>
    <row r="120" spans="14:26" x14ac:dyDescent="0.2">
      <c r="N120" s="41">
        <v>102</v>
      </c>
      <c r="O120" s="45">
        <f t="shared" si="25"/>
        <v>33214.228122164939</v>
      </c>
      <c r="P120" s="45">
        <f t="shared" si="26"/>
        <v>50429.778777181338</v>
      </c>
      <c r="Q120" s="45">
        <f t="shared" si="33"/>
        <v>-83644.006899346277</v>
      </c>
      <c r="R120" s="67">
        <f t="shared" si="34"/>
        <v>9</v>
      </c>
      <c r="S120" s="46"/>
      <c r="T120" s="45">
        <f t="shared" si="27"/>
        <v>3750</v>
      </c>
      <c r="U120" s="45">
        <f t="shared" si="28"/>
        <v>10000</v>
      </c>
      <c r="V120" s="45">
        <f t="shared" si="29"/>
        <v>0</v>
      </c>
      <c r="W120" s="45">
        <f t="shared" si="30"/>
        <v>0</v>
      </c>
      <c r="X120" s="45">
        <f t="shared" si="31"/>
        <v>0</v>
      </c>
      <c r="Y120" s="45">
        <f t="shared" si="32"/>
        <v>0</v>
      </c>
      <c r="Z120" s="45">
        <f t="shared" si="35"/>
        <v>-69894.006899346277</v>
      </c>
    </row>
    <row r="121" spans="14:26" x14ac:dyDescent="0.2">
      <c r="N121" s="41">
        <v>103</v>
      </c>
      <c r="O121" s="45">
        <f t="shared" si="25"/>
        <v>33435.656309646038</v>
      </c>
      <c r="P121" s="45">
        <f t="shared" si="26"/>
        <v>50208.35058970024</v>
      </c>
      <c r="Q121" s="45">
        <f t="shared" si="33"/>
        <v>-83644.006899346277</v>
      </c>
      <c r="R121" s="67">
        <f t="shared" si="34"/>
        <v>9</v>
      </c>
      <c r="S121" s="46"/>
      <c r="T121" s="45">
        <f t="shared" si="27"/>
        <v>3750</v>
      </c>
      <c r="U121" s="45">
        <f t="shared" si="28"/>
        <v>10000</v>
      </c>
      <c r="V121" s="45">
        <f t="shared" si="29"/>
        <v>0</v>
      </c>
      <c r="W121" s="45">
        <f t="shared" si="30"/>
        <v>0</v>
      </c>
      <c r="X121" s="45">
        <f t="shared" si="31"/>
        <v>0</v>
      </c>
      <c r="Y121" s="45">
        <f t="shared" si="32"/>
        <v>0</v>
      </c>
      <c r="Z121" s="45">
        <f t="shared" si="35"/>
        <v>-69894.006899346277</v>
      </c>
    </row>
    <row r="122" spans="14:26" x14ac:dyDescent="0.2">
      <c r="N122" s="41">
        <v>104</v>
      </c>
      <c r="O122" s="45">
        <f t="shared" si="25"/>
        <v>33658.560685043682</v>
      </c>
      <c r="P122" s="45">
        <f t="shared" si="26"/>
        <v>49985.446214302596</v>
      </c>
      <c r="Q122" s="45">
        <f t="shared" si="33"/>
        <v>-83644.006899346277</v>
      </c>
      <c r="R122" s="67">
        <f t="shared" si="34"/>
        <v>9</v>
      </c>
      <c r="S122" s="46"/>
      <c r="T122" s="45">
        <f t="shared" si="27"/>
        <v>3750</v>
      </c>
      <c r="U122" s="45">
        <f t="shared" si="28"/>
        <v>10000</v>
      </c>
      <c r="V122" s="45">
        <f t="shared" si="29"/>
        <v>0</v>
      </c>
      <c r="W122" s="45">
        <f t="shared" si="30"/>
        <v>0</v>
      </c>
      <c r="X122" s="45">
        <f t="shared" si="31"/>
        <v>0</v>
      </c>
      <c r="Y122" s="45">
        <f t="shared" si="32"/>
        <v>0</v>
      </c>
      <c r="Z122" s="45">
        <f t="shared" si="35"/>
        <v>-69894.006899346277</v>
      </c>
    </row>
    <row r="123" spans="14:26" x14ac:dyDescent="0.2">
      <c r="N123" s="41">
        <v>105</v>
      </c>
      <c r="O123" s="45">
        <f t="shared" si="25"/>
        <v>33882.951089610637</v>
      </c>
      <c r="P123" s="45">
        <f t="shared" si="26"/>
        <v>49761.055809735648</v>
      </c>
      <c r="Q123" s="45">
        <f t="shared" si="33"/>
        <v>-83644.006899346277</v>
      </c>
      <c r="R123" s="67">
        <f t="shared" si="34"/>
        <v>9</v>
      </c>
      <c r="S123" s="46"/>
      <c r="T123" s="45">
        <f t="shared" si="27"/>
        <v>3750</v>
      </c>
      <c r="U123" s="45">
        <f t="shared" si="28"/>
        <v>10000</v>
      </c>
      <c r="V123" s="45">
        <f t="shared" si="29"/>
        <v>0</v>
      </c>
      <c r="W123" s="45">
        <f t="shared" si="30"/>
        <v>0</v>
      </c>
      <c r="X123" s="45">
        <f t="shared" si="31"/>
        <v>0</v>
      </c>
      <c r="Y123" s="45">
        <f t="shared" si="32"/>
        <v>0</v>
      </c>
      <c r="Z123" s="45">
        <f t="shared" si="35"/>
        <v>-69894.006899346277</v>
      </c>
    </row>
    <row r="124" spans="14:26" x14ac:dyDescent="0.2">
      <c r="N124" s="41">
        <v>106</v>
      </c>
      <c r="O124" s="45">
        <f t="shared" si="25"/>
        <v>34108.837430208041</v>
      </c>
      <c r="P124" s="45">
        <f t="shared" si="26"/>
        <v>49535.169469138236</v>
      </c>
      <c r="Q124" s="45">
        <f t="shared" si="33"/>
        <v>-83644.006899346277</v>
      </c>
      <c r="R124" s="67">
        <f t="shared" si="34"/>
        <v>9</v>
      </c>
      <c r="S124" s="46"/>
      <c r="T124" s="45">
        <f t="shared" si="27"/>
        <v>3750</v>
      </c>
      <c r="U124" s="45">
        <f t="shared" si="28"/>
        <v>10000</v>
      </c>
      <c r="V124" s="45">
        <f t="shared" si="29"/>
        <v>0</v>
      </c>
      <c r="W124" s="45">
        <f t="shared" si="30"/>
        <v>0</v>
      </c>
      <c r="X124" s="45">
        <f t="shared" si="31"/>
        <v>0</v>
      </c>
      <c r="Y124" s="45">
        <f t="shared" si="32"/>
        <v>0</v>
      </c>
      <c r="Z124" s="45">
        <f t="shared" si="35"/>
        <v>-69894.006899346277</v>
      </c>
    </row>
    <row r="125" spans="14:26" x14ac:dyDescent="0.2">
      <c r="N125" s="41">
        <v>107</v>
      </c>
      <c r="O125" s="45">
        <f t="shared" si="25"/>
        <v>34336.229679742755</v>
      </c>
      <c r="P125" s="45">
        <f t="shared" si="26"/>
        <v>49307.777219603515</v>
      </c>
      <c r="Q125" s="45">
        <f t="shared" si="33"/>
        <v>-83644.006899346277</v>
      </c>
      <c r="R125" s="67">
        <f t="shared" si="34"/>
        <v>9</v>
      </c>
      <c r="S125" s="46"/>
      <c r="T125" s="45">
        <f t="shared" si="27"/>
        <v>3750</v>
      </c>
      <c r="U125" s="45">
        <f t="shared" si="28"/>
        <v>10000</v>
      </c>
      <c r="V125" s="45">
        <f t="shared" si="29"/>
        <v>0</v>
      </c>
      <c r="W125" s="45">
        <f t="shared" si="30"/>
        <v>0</v>
      </c>
      <c r="X125" s="45">
        <f t="shared" si="31"/>
        <v>0</v>
      </c>
      <c r="Y125" s="45">
        <f t="shared" si="32"/>
        <v>0</v>
      </c>
      <c r="Z125" s="45">
        <f t="shared" si="35"/>
        <v>-69894.006899346277</v>
      </c>
    </row>
    <row r="126" spans="14:26" x14ac:dyDescent="0.2">
      <c r="N126" s="41">
        <v>108</v>
      </c>
      <c r="O126" s="45">
        <f t="shared" si="25"/>
        <v>34565.137877607711</v>
      </c>
      <c r="P126" s="45">
        <f t="shared" si="26"/>
        <v>49078.869021738581</v>
      </c>
      <c r="Q126" s="45">
        <f t="shared" si="33"/>
        <v>-83644.006899346292</v>
      </c>
      <c r="R126" s="67">
        <f t="shared" si="34"/>
        <v>9</v>
      </c>
      <c r="S126" s="46"/>
      <c r="T126" s="45">
        <f t="shared" si="27"/>
        <v>3750</v>
      </c>
      <c r="U126" s="45">
        <f t="shared" si="28"/>
        <v>10000</v>
      </c>
      <c r="V126" s="45">
        <f t="shared" si="29"/>
        <v>0</v>
      </c>
      <c r="W126" s="45">
        <f t="shared" si="30"/>
        <v>0</v>
      </c>
      <c r="X126" s="45">
        <f t="shared" si="31"/>
        <v>0</v>
      </c>
      <c r="Y126" s="45">
        <f t="shared" si="32"/>
        <v>0</v>
      </c>
      <c r="Z126" s="45">
        <f t="shared" si="35"/>
        <v>-69894.006899346292</v>
      </c>
    </row>
    <row r="127" spans="14:26" x14ac:dyDescent="0.2">
      <c r="N127" s="41">
        <v>109</v>
      </c>
      <c r="O127" s="45">
        <f t="shared" si="25"/>
        <v>34795.572130125096</v>
      </c>
      <c r="P127" s="45">
        <f t="shared" si="26"/>
        <v>48848.434769221189</v>
      </c>
      <c r="Q127" s="45">
        <f t="shared" si="33"/>
        <v>-83644.006899346277</v>
      </c>
      <c r="R127" s="67">
        <f t="shared" si="34"/>
        <v>10</v>
      </c>
      <c r="S127" s="46"/>
      <c r="T127" s="45">
        <f t="shared" si="27"/>
        <v>3750</v>
      </c>
      <c r="U127" s="45">
        <f t="shared" si="28"/>
        <v>10000</v>
      </c>
      <c r="V127" s="45">
        <f t="shared" si="29"/>
        <v>0</v>
      </c>
      <c r="W127" s="45">
        <f t="shared" si="30"/>
        <v>0</v>
      </c>
      <c r="X127" s="45">
        <f t="shared" si="31"/>
        <v>0</v>
      </c>
      <c r="Y127" s="45">
        <f t="shared" si="32"/>
        <v>0</v>
      </c>
      <c r="Z127" s="45">
        <f t="shared" si="35"/>
        <v>-69894.006899346277</v>
      </c>
    </row>
    <row r="128" spans="14:26" x14ac:dyDescent="0.2">
      <c r="N128" s="41">
        <v>110</v>
      </c>
      <c r="O128" s="45">
        <f t="shared" si="25"/>
        <v>35027.54261099259</v>
      </c>
      <c r="P128" s="45">
        <f t="shared" si="26"/>
        <v>48616.464288353702</v>
      </c>
      <c r="Q128" s="45">
        <f t="shared" si="33"/>
        <v>-83644.006899346292</v>
      </c>
      <c r="R128" s="67">
        <f t="shared" si="34"/>
        <v>10</v>
      </c>
      <c r="S128" s="46"/>
      <c r="T128" s="45">
        <f t="shared" si="27"/>
        <v>3750</v>
      </c>
      <c r="U128" s="45">
        <f t="shared" si="28"/>
        <v>10000</v>
      </c>
      <c r="V128" s="45">
        <f t="shared" si="29"/>
        <v>0</v>
      </c>
      <c r="W128" s="45">
        <f t="shared" si="30"/>
        <v>0</v>
      </c>
      <c r="X128" s="45">
        <f t="shared" si="31"/>
        <v>0</v>
      </c>
      <c r="Y128" s="45">
        <f t="shared" si="32"/>
        <v>0</v>
      </c>
      <c r="Z128" s="45">
        <f t="shared" si="35"/>
        <v>-69894.006899346292</v>
      </c>
    </row>
    <row r="129" spans="14:26" x14ac:dyDescent="0.2">
      <c r="N129" s="41">
        <v>111</v>
      </c>
      <c r="O129" s="45">
        <f t="shared" si="25"/>
        <v>35261.059561732545</v>
      </c>
      <c r="P129" s="45">
        <f t="shared" si="26"/>
        <v>48382.947337613739</v>
      </c>
      <c r="Q129" s="45">
        <f t="shared" si="33"/>
        <v>-83644.006899346277</v>
      </c>
      <c r="R129" s="67">
        <f t="shared" si="34"/>
        <v>10</v>
      </c>
      <c r="S129" s="46"/>
      <c r="T129" s="45">
        <f t="shared" si="27"/>
        <v>3750</v>
      </c>
      <c r="U129" s="45">
        <f t="shared" si="28"/>
        <v>10000</v>
      </c>
      <c r="V129" s="45">
        <f t="shared" si="29"/>
        <v>0</v>
      </c>
      <c r="W129" s="45">
        <f t="shared" si="30"/>
        <v>0</v>
      </c>
      <c r="X129" s="45">
        <f t="shared" si="31"/>
        <v>0</v>
      </c>
      <c r="Y129" s="45">
        <f t="shared" si="32"/>
        <v>0</v>
      </c>
      <c r="Z129" s="45">
        <f t="shared" si="35"/>
        <v>-69894.006899346277</v>
      </c>
    </row>
    <row r="130" spans="14:26" x14ac:dyDescent="0.2">
      <c r="N130" s="41">
        <v>112</v>
      </c>
      <c r="O130" s="45">
        <f t="shared" si="25"/>
        <v>35496.133292144099</v>
      </c>
      <c r="P130" s="45">
        <f t="shared" si="26"/>
        <v>48147.873607202178</v>
      </c>
      <c r="Q130" s="45">
        <f t="shared" si="33"/>
        <v>-83644.006899346277</v>
      </c>
      <c r="R130" s="67">
        <f t="shared" si="34"/>
        <v>10</v>
      </c>
      <c r="S130" s="46"/>
      <c r="T130" s="45">
        <f t="shared" si="27"/>
        <v>3750</v>
      </c>
      <c r="U130" s="45">
        <f t="shared" si="28"/>
        <v>10000</v>
      </c>
      <c r="V130" s="45">
        <f t="shared" si="29"/>
        <v>0</v>
      </c>
      <c r="W130" s="45">
        <f t="shared" si="30"/>
        <v>0</v>
      </c>
      <c r="X130" s="45">
        <f t="shared" si="31"/>
        <v>0</v>
      </c>
      <c r="Y130" s="45">
        <f t="shared" si="32"/>
        <v>0</v>
      </c>
      <c r="Z130" s="45">
        <f t="shared" si="35"/>
        <v>-69894.006899346277</v>
      </c>
    </row>
    <row r="131" spans="14:26" x14ac:dyDescent="0.2">
      <c r="N131" s="41">
        <v>113</v>
      </c>
      <c r="O131" s="45">
        <f t="shared" si="25"/>
        <v>35732.774180758395</v>
      </c>
      <c r="P131" s="45">
        <f t="shared" si="26"/>
        <v>47911.232718587897</v>
      </c>
      <c r="Q131" s="45">
        <f t="shared" si="33"/>
        <v>-83644.006899346292</v>
      </c>
      <c r="R131" s="67">
        <f t="shared" si="34"/>
        <v>10</v>
      </c>
      <c r="S131" s="46"/>
      <c r="T131" s="45">
        <f t="shared" si="27"/>
        <v>3750</v>
      </c>
      <c r="U131" s="45">
        <f t="shared" si="28"/>
        <v>10000</v>
      </c>
      <c r="V131" s="45">
        <f t="shared" si="29"/>
        <v>0</v>
      </c>
      <c r="W131" s="45">
        <f t="shared" si="30"/>
        <v>0</v>
      </c>
      <c r="X131" s="45">
        <f t="shared" si="31"/>
        <v>0</v>
      </c>
      <c r="Y131" s="45">
        <f t="shared" si="32"/>
        <v>0</v>
      </c>
      <c r="Z131" s="45">
        <f t="shared" si="35"/>
        <v>-69894.006899346292</v>
      </c>
    </row>
    <row r="132" spans="14:26" x14ac:dyDescent="0.2">
      <c r="N132" s="41">
        <v>114</v>
      </c>
      <c r="O132" s="45">
        <f t="shared" si="25"/>
        <v>35970.99267529678</v>
      </c>
      <c r="P132" s="45">
        <f t="shared" si="26"/>
        <v>47673.014224049504</v>
      </c>
      <c r="Q132" s="45">
        <f t="shared" si="33"/>
        <v>-83644.006899346277</v>
      </c>
      <c r="R132" s="67">
        <f t="shared" si="34"/>
        <v>10</v>
      </c>
      <c r="S132" s="46"/>
      <c r="T132" s="45">
        <f t="shared" si="27"/>
        <v>3750</v>
      </c>
      <c r="U132" s="45">
        <f t="shared" si="28"/>
        <v>10000</v>
      </c>
      <c r="V132" s="45">
        <f t="shared" si="29"/>
        <v>0</v>
      </c>
      <c r="W132" s="45">
        <f t="shared" si="30"/>
        <v>0</v>
      </c>
      <c r="X132" s="45">
        <f t="shared" si="31"/>
        <v>0</v>
      </c>
      <c r="Y132" s="45">
        <f t="shared" si="32"/>
        <v>0</v>
      </c>
      <c r="Z132" s="45">
        <f t="shared" si="35"/>
        <v>-69894.006899346277</v>
      </c>
    </row>
    <row r="133" spans="14:26" x14ac:dyDescent="0.2">
      <c r="N133" s="41">
        <v>115</v>
      </c>
      <c r="O133" s="45">
        <f t="shared" si="25"/>
        <v>36210.799293132091</v>
      </c>
      <c r="P133" s="45">
        <f t="shared" si="26"/>
        <v>47433.207606214186</v>
      </c>
      <c r="Q133" s="45">
        <f t="shared" si="33"/>
        <v>-83644.006899346277</v>
      </c>
      <c r="R133" s="67">
        <f t="shared" si="34"/>
        <v>10</v>
      </c>
      <c r="S133" s="46"/>
      <c r="T133" s="45">
        <f t="shared" si="27"/>
        <v>3750</v>
      </c>
      <c r="U133" s="45">
        <f t="shared" si="28"/>
        <v>10000</v>
      </c>
      <c r="V133" s="45">
        <f t="shared" si="29"/>
        <v>0</v>
      </c>
      <c r="W133" s="45">
        <f t="shared" si="30"/>
        <v>0</v>
      </c>
      <c r="X133" s="45">
        <f t="shared" si="31"/>
        <v>0</v>
      </c>
      <c r="Y133" s="45">
        <f t="shared" si="32"/>
        <v>0</v>
      </c>
      <c r="Z133" s="45">
        <f t="shared" si="35"/>
        <v>-69894.006899346277</v>
      </c>
    </row>
    <row r="134" spans="14:26" x14ac:dyDescent="0.2">
      <c r="N134" s="41">
        <v>116</v>
      </c>
      <c r="O134" s="45">
        <f t="shared" si="25"/>
        <v>36452.204621752971</v>
      </c>
      <c r="P134" s="45">
        <f t="shared" si="26"/>
        <v>47191.802277593306</v>
      </c>
      <c r="Q134" s="45">
        <f t="shared" si="33"/>
        <v>-83644.006899346277</v>
      </c>
      <c r="R134" s="67">
        <f t="shared" si="34"/>
        <v>10</v>
      </c>
      <c r="S134" s="46"/>
      <c r="T134" s="45">
        <f t="shared" si="27"/>
        <v>3750</v>
      </c>
      <c r="U134" s="45">
        <f t="shared" si="28"/>
        <v>10000</v>
      </c>
      <c r="V134" s="45">
        <f t="shared" si="29"/>
        <v>0</v>
      </c>
      <c r="W134" s="45">
        <f t="shared" si="30"/>
        <v>0</v>
      </c>
      <c r="X134" s="45">
        <f t="shared" si="31"/>
        <v>0</v>
      </c>
      <c r="Y134" s="45">
        <f t="shared" si="32"/>
        <v>0</v>
      </c>
      <c r="Z134" s="45">
        <f t="shared" si="35"/>
        <v>-69894.006899346277</v>
      </c>
    </row>
    <row r="135" spans="14:26" x14ac:dyDescent="0.2">
      <c r="N135" s="41">
        <v>117</v>
      </c>
      <c r="O135" s="45">
        <f t="shared" si="25"/>
        <v>36695.219319231328</v>
      </c>
      <c r="P135" s="45">
        <f t="shared" si="26"/>
        <v>46948.787580114957</v>
      </c>
      <c r="Q135" s="45">
        <f t="shared" si="33"/>
        <v>-83644.006899346277</v>
      </c>
      <c r="R135" s="67">
        <f t="shared" si="34"/>
        <v>10</v>
      </c>
      <c r="S135" s="46"/>
      <c r="T135" s="45">
        <f t="shared" si="27"/>
        <v>3750</v>
      </c>
      <c r="U135" s="45">
        <f t="shared" si="28"/>
        <v>10000</v>
      </c>
      <c r="V135" s="45">
        <f t="shared" si="29"/>
        <v>0</v>
      </c>
      <c r="W135" s="45">
        <f t="shared" si="30"/>
        <v>0</v>
      </c>
      <c r="X135" s="45">
        <f t="shared" si="31"/>
        <v>0</v>
      </c>
      <c r="Y135" s="45">
        <f t="shared" si="32"/>
        <v>0</v>
      </c>
      <c r="Z135" s="45">
        <f t="shared" si="35"/>
        <v>-69894.006899346277</v>
      </c>
    </row>
    <row r="136" spans="14:26" x14ac:dyDescent="0.2">
      <c r="N136" s="41">
        <v>118</v>
      </c>
      <c r="O136" s="45">
        <f t="shared" si="25"/>
        <v>36939.854114692869</v>
      </c>
      <c r="P136" s="45">
        <f t="shared" si="26"/>
        <v>46704.152784653408</v>
      </c>
      <c r="Q136" s="45">
        <f t="shared" si="33"/>
        <v>-83644.006899346277</v>
      </c>
      <c r="R136" s="67">
        <f t="shared" si="34"/>
        <v>10</v>
      </c>
      <c r="S136" s="46"/>
      <c r="T136" s="45">
        <f t="shared" si="27"/>
        <v>3750</v>
      </c>
      <c r="U136" s="45">
        <f t="shared" si="28"/>
        <v>10000</v>
      </c>
      <c r="V136" s="45">
        <f t="shared" si="29"/>
        <v>0</v>
      </c>
      <c r="W136" s="45">
        <f t="shared" si="30"/>
        <v>0</v>
      </c>
      <c r="X136" s="45">
        <f t="shared" si="31"/>
        <v>0</v>
      </c>
      <c r="Y136" s="45">
        <f t="shared" si="32"/>
        <v>0</v>
      </c>
      <c r="Z136" s="45">
        <f t="shared" si="35"/>
        <v>-69894.006899346277</v>
      </c>
    </row>
    <row r="137" spans="14:26" x14ac:dyDescent="0.2">
      <c r="N137" s="41">
        <v>119</v>
      </c>
      <c r="O137" s="45">
        <f t="shared" si="25"/>
        <v>37186.11980879082</v>
      </c>
      <c r="P137" s="45">
        <f t="shared" si="26"/>
        <v>46457.887090555458</v>
      </c>
      <c r="Q137" s="45">
        <f t="shared" si="33"/>
        <v>-83644.006899346277</v>
      </c>
      <c r="R137" s="67">
        <f t="shared" si="34"/>
        <v>10</v>
      </c>
      <c r="S137" s="46"/>
      <c r="T137" s="45">
        <f t="shared" si="27"/>
        <v>3750</v>
      </c>
      <c r="U137" s="45">
        <f t="shared" si="28"/>
        <v>10000</v>
      </c>
      <c r="V137" s="45">
        <f t="shared" si="29"/>
        <v>0</v>
      </c>
      <c r="W137" s="45">
        <f t="shared" si="30"/>
        <v>0</v>
      </c>
      <c r="X137" s="45">
        <f t="shared" si="31"/>
        <v>0</v>
      </c>
      <c r="Y137" s="45">
        <f t="shared" si="32"/>
        <v>0</v>
      </c>
      <c r="Z137" s="45">
        <f t="shared" si="35"/>
        <v>-69894.006899346277</v>
      </c>
    </row>
    <row r="138" spans="14:26" x14ac:dyDescent="0.2">
      <c r="N138" s="41">
        <v>120</v>
      </c>
      <c r="O138" s="45">
        <f t="shared" si="25"/>
        <v>37434.027274182758</v>
      </c>
      <c r="P138" s="45">
        <f t="shared" si="26"/>
        <v>46209.97962516352</v>
      </c>
      <c r="Q138" s="45">
        <f t="shared" si="33"/>
        <v>-83644.006899346277</v>
      </c>
      <c r="R138" s="67">
        <f t="shared" si="34"/>
        <v>10</v>
      </c>
      <c r="S138" s="46"/>
      <c r="T138" s="45">
        <f t="shared" si="27"/>
        <v>3750</v>
      </c>
      <c r="U138" s="45">
        <f t="shared" si="28"/>
        <v>10000</v>
      </c>
      <c r="V138" s="45">
        <f t="shared" si="29"/>
        <v>0</v>
      </c>
      <c r="W138" s="45">
        <f t="shared" si="30"/>
        <v>0</v>
      </c>
      <c r="X138" s="45">
        <f t="shared" si="31"/>
        <v>0</v>
      </c>
      <c r="Y138" s="45">
        <f t="shared" si="32"/>
        <v>0</v>
      </c>
      <c r="Z138" s="45">
        <f t="shared" si="35"/>
        <v>-69894.006899346277</v>
      </c>
    </row>
    <row r="139" spans="14:26" x14ac:dyDescent="0.2">
      <c r="N139" s="41">
        <v>121</v>
      </c>
      <c r="O139" s="45">
        <f t="shared" si="25"/>
        <v>37683.587456010646</v>
      </c>
      <c r="P139" s="45">
        <f t="shared" si="26"/>
        <v>45960.419443335639</v>
      </c>
      <c r="Q139" s="45">
        <f t="shared" si="33"/>
        <v>-83644.006899346277</v>
      </c>
      <c r="R139" s="67">
        <f t="shared" si="34"/>
        <v>11</v>
      </c>
      <c r="S139" s="46"/>
      <c r="T139" s="45">
        <f t="shared" si="27"/>
        <v>3750</v>
      </c>
      <c r="U139" s="45">
        <f t="shared" si="28"/>
        <v>10000</v>
      </c>
      <c r="V139" s="45">
        <f t="shared" si="29"/>
        <v>0</v>
      </c>
      <c r="W139" s="45">
        <f t="shared" si="30"/>
        <v>0</v>
      </c>
      <c r="X139" s="45">
        <f t="shared" si="31"/>
        <v>0</v>
      </c>
      <c r="Y139" s="45">
        <f t="shared" si="32"/>
        <v>0</v>
      </c>
      <c r="Z139" s="45">
        <f t="shared" si="35"/>
        <v>-69894.006899346277</v>
      </c>
    </row>
    <row r="140" spans="14:26" x14ac:dyDescent="0.2">
      <c r="N140" s="41">
        <v>122</v>
      </c>
      <c r="O140" s="45">
        <f t="shared" si="25"/>
        <v>37934.811372384043</v>
      </c>
      <c r="P140" s="45">
        <f t="shared" si="26"/>
        <v>45709.195526962234</v>
      </c>
      <c r="Q140" s="45">
        <f t="shared" si="33"/>
        <v>-83644.006899346277</v>
      </c>
      <c r="R140" s="67">
        <f t="shared" si="34"/>
        <v>11</v>
      </c>
      <c r="S140" s="46"/>
      <c r="T140" s="45">
        <f t="shared" si="27"/>
        <v>3750</v>
      </c>
      <c r="U140" s="45">
        <f t="shared" si="28"/>
        <v>10000</v>
      </c>
      <c r="V140" s="45">
        <f t="shared" si="29"/>
        <v>0</v>
      </c>
      <c r="W140" s="45">
        <f t="shared" si="30"/>
        <v>0</v>
      </c>
      <c r="X140" s="45">
        <f t="shared" si="31"/>
        <v>0</v>
      </c>
      <c r="Y140" s="45">
        <f t="shared" si="32"/>
        <v>0</v>
      </c>
      <c r="Z140" s="45">
        <f t="shared" si="35"/>
        <v>-69894.006899346277</v>
      </c>
    </row>
    <row r="141" spans="14:26" x14ac:dyDescent="0.2">
      <c r="N141" s="41">
        <v>123</v>
      </c>
      <c r="O141" s="45">
        <f t="shared" si="25"/>
        <v>38187.710114866612</v>
      </c>
      <c r="P141" s="45">
        <f t="shared" si="26"/>
        <v>45456.296784479673</v>
      </c>
      <c r="Q141" s="45">
        <f t="shared" si="33"/>
        <v>-83644.006899346277</v>
      </c>
      <c r="R141" s="67">
        <f t="shared" si="34"/>
        <v>11</v>
      </c>
      <c r="S141" s="46"/>
      <c r="T141" s="45">
        <f t="shared" si="27"/>
        <v>3750</v>
      </c>
      <c r="U141" s="45">
        <f t="shared" si="28"/>
        <v>10000</v>
      </c>
      <c r="V141" s="45">
        <f t="shared" si="29"/>
        <v>0</v>
      </c>
      <c r="W141" s="45">
        <f t="shared" si="30"/>
        <v>0</v>
      </c>
      <c r="X141" s="45">
        <f t="shared" si="31"/>
        <v>0</v>
      </c>
      <c r="Y141" s="45">
        <f t="shared" si="32"/>
        <v>0</v>
      </c>
      <c r="Z141" s="45">
        <f t="shared" si="35"/>
        <v>-69894.006899346277</v>
      </c>
    </row>
    <row r="142" spans="14:26" x14ac:dyDescent="0.2">
      <c r="N142" s="41">
        <v>124</v>
      </c>
      <c r="O142" s="45">
        <f t="shared" si="25"/>
        <v>38442.294848965721</v>
      </c>
      <c r="P142" s="45">
        <f t="shared" si="26"/>
        <v>45201.712050380556</v>
      </c>
      <c r="Q142" s="45">
        <f t="shared" si="33"/>
        <v>-83644.006899346277</v>
      </c>
      <c r="R142" s="67">
        <f t="shared" si="34"/>
        <v>11</v>
      </c>
      <c r="S142" s="46"/>
      <c r="T142" s="45">
        <f t="shared" si="27"/>
        <v>3750</v>
      </c>
      <c r="U142" s="45">
        <f t="shared" si="28"/>
        <v>10000</v>
      </c>
      <c r="V142" s="45">
        <f t="shared" si="29"/>
        <v>0</v>
      </c>
      <c r="W142" s="45">
        <f t="shared" si="30"/>
        <v>0</v>
      </c>
      <c r="X142" s="45">
        <f t="shared" si="31"/>
        <v>0</v>
      </c>
      <c r="Y142" s="45">
        <f t="shared" si="32"/>
        <v>0</v>
      </c>
      <c r="Z142" s="45">
        <f t="shared" si="35"/>
        <v>-69894.006899346277</v>
      </c>
    </row>
    <row r="143" spans="14:26" x14ac:dyDescent="0.2">
      <c r="N143" s="41">
        <v>125</v>
      </c>
      <c r="O143" s="45">
        <f t="shared" si="25"/>
        <v>38698.576814625492</v>
      </c>
      <c r="P143" s="45">
        <f t="shared" si="26"/>
        <v>44945.430084720778</v>
      </c>
      <c r="Q143" s="45">
        <f t="shared" si="33"/>
        <v>-83644.006899346277</v>
      </c>
      <c r="R143" s="67">
        <f t="shared" si="34"/>
        <v>11</v>
      </c>
      <c r="S143" s="46"/>
      <c r="T143" s="45">
        <f t="shared" si="27"/>
        <v>3750</v>
      </c>
      <c r="U143" s="45">
        <f t="shared" si="28"/>
        <v>10000</v>
      </c>
      <c r="V143" s="45">
        <f t="shared" si="29"/>
        <v>0</v>
      </c>
      <c r="W143" s="45">
        <f t="shared" si="30"/>
        <v>0</v>
      </c>
      <c r="X143" s="45">
        <f t="shared" si="31"/>
        <v>0</v>
      </c>
      <c r="Y143" s="45">
        <f t="shared" si="32"/>
        <v>0</v>
      </c>
      <c r="Z143" s="45">
        <f t="shared" si="35"/>
        <v>-69894.006899346277</v>
      </c>
    </row>
    <row r="144" spans="14:26" x14ac:dyDescent="0.2">
      <c r="N144" s="41">
        <v>126</v>
      </c>
      <c r="O144" s="45">
        <f t="shared" si="25"/>
        <v>38956.567326722994</v>
      </c>
      <c r="P144" s="45">
        <f t="shared" si="26"/>
        <v>44687.439572623283</v>
      </c>
      <c r="Q144" s="45">
        <f t="shared" si="33"/>
        <v>-83644.006899346277</v>
      </c>
      <c r="R144" s="67">
        <f t="shared" si="34"/>
        <v>11</v>
      </c>
      <c r="S144" s="46"/>
      <c r="T144" s="45">
        <f t="shared" si="27"/>
        <v>3750</v>
      </c>
      <c r="U144" s="45">
        <f t="shared" si="28"/>
        <v>10000</v>
      </c>
      <c r="V144" s="45">
        <f t="shared" si="29"/>
        <v>0</v>
      </c>
      <c r="W144" s="45">
        <f t="shared" si="30"/>
        <v>0</v>
      </c>
      <c r="X144" s="45">
        <f t="shared" si="31"/>
        <v>0</v>
      </c>
      <c r="Y144" s="45">
        <f t="shared" si="32"/>
        <v>0</v>
      </c>
      <c r="Z144" s="45">
        <f t="shared" si="35"/>
        <v>-69894.006899346277</v>
      </c>
    </row>
    <row r="145" spans="14:26" x14ac:dyDescent="0.2">
      <c r="N145" s="41">
        <v>127</v>
      </c>
      <c r="O145" s="45">
        <f t="shared" si="25"/>
        <v>39216.277775567818</v>
      </c>
      <c r="P145" s="45">
        <f t="shared" si="26"/>
        <v>44427.729123778467</v>
      </c>
      <c r="Q145" s="45">
        <f t="shared" si="33"/>
        <v>-83644.006899346277</v>
      </c>
      <c r="R145" s="67">
        <f t="shared" si="34"/>
        <v>11</v>
      </c>
      <c r="S145" s="46"/>
      <c r="T145" s="45">
        <f t="shared" si="27"/>
        <v>3750</v>
      </c>
      <c r="U145" s="45">
        <f t="shared" si="28"/>
        <v>10000</v>
      </c>
      <c r="V145" s="45">
        <f t="shared" si="29"/>
        <v>0</v>
      </c>
      <c r="W145" s="45">
        <f t="shared" si="30"/>
        <v>0</v>
      </c>
      <c r="X145" s="45">
        <f t="shared" si="31"/>
        <v>0</v>
      </c>
      <c r="Y145" s="45">
        <f t="shared" si="32"/>
        <v>0</v>
      </c>
      <c r="Z145" s="45">
        <f t="shared" si="35"/>
        <v>-69894.006899346277</v>
      </c>
    </row>
    <row r="146" spans="14:26" x14ac:dyDescent="0.2">
      <c r="N146" s="41">
        <v>128</v>
      </c>
      <c r="O146" s="45">
        <f t="shared" si="25"/>
        <v>39477.719627404935</v>
      </c>
      <c r="P146" s="45">
        <f t="shared" si="26"/>
        <v>44166.28727194135</v>
      </c>
      <c r="Q146" s="45">
        <f t="shared" si="33"/>
        <v>-83644.006899346277</v>
      </c>
      <c r="R146" s="67">
        <f t="shared" si="34"/>
        <v>11</v>
      </c>
      <c r="S146" s="46"/>
      <c r="T146" s="45">
        <f t="shared" si="27"/>
        <v>3750</v>
      </c>
      <c r="U146" s="45">
        <f t="shared" si="28"/>
        <v>10000</v>
      </c>
      <c r="V146" s="45">
        <f t="shared" si="29"/>
        <v>0</v>
      </c>
      <c r="W146" s="45">
        <f t="shared" si="30"/>
        <v>0</v>
      </c>
      <c r="X146" s="45">
        <f t="shared" si="31"/>
        <v>0</v>
      </c>
      <c r="Y146" s="45">
        <f t="shared" si="32"/>
        <v>0</v>
      </c>
      <c r="Z146" s="45">
        <f t="shared" si="35"/>
        <v>-69894.006899346277</v>
      </c>
    </row>
    <row r="147" spans="14:26" x14ac:dyDescent="0.2">
      <c r="N147" s="41">
        <v>129</v>
      </c>
      <c r="O147" s="45">
        <f t="shared" ref="O147:O210" si="36">IFERROR(-PPMT($C$9/12,N147,$C$10*12,$C$7*(1-$C$8)),0)</f>
        <v>39740.904424920969</v>
      </c>
      <c r="P147" s="45">
        <f t="shared" ref="P147:P210" si="37">IFERROR(-IPMT($C$9/12,N147,$C$10*12,$C$7*(1-$C$8)),0)</f>
        <v>43903.102474425308</v>
      </c>
      <c r="Q147" s="45">
        <f t="shared" si="33"/>
        <v>-83644.006899346277</v>
      </c>
      <c r="R147" s="67">
        <f t="shared" si="34"/>
        <v>11</v>
      </c>
      <c r="S147" s="46"/>
      <c r="T147" s="45">
        <f t="shared" ref="T147:T210" si="38">SUMIFS(E$17:E$48,$B$17:$B$48,$R147)/12</f>
        <v>3750</v>
      </c>
      <c r="U147" s="45">
        <f t="shared" ref="U147:U210" si="39">SUMIFS(F$17:F$48,$B$17:$B$48,$R147)/12</f>
        <v>10000</v>
      </c>
      <c r="V147" s="45">
        <f t="shared" ref="V147:V210" si="40">SUMIFS(G$17:G$48,$B$17:$B$48,$R147)/12</f>
        <v>0</v>
      </c>
      <c r="W147" s="45">
        <f t="shared" ref="W147:W210" si="41">SUMIFS(H$17:H$48,$B$17:$B$48,$R147)/12</f>
        <v>0</v>
      </c>
      <c r="X147" s="45">
        <f t="shared" ref="X147:X210" si="42">SUMIFS(I$17:I$48,$B$17:$B$48,$R147)/12</f>
        <v>0</v>
      </c>
      <c r="Y147" s="45">
        <f t="shared" ref="Y147:Y210" si="43">SUMIFS(J$17:J$48,$B$17:$B$48,$R147)/12</f>
        <v>0</v>
      </c>
      <c r="Z147" s="45">
        <f t="shared" si="35"/>
        <v>-69894.006899346277</v>
      </c>
    </row>
    <row r="148" spans="14:26" x14ac:dyDescent="0.2">
      <c r="N148" s="41">
        <v>130</v>
      </c>
      <c r="O148" s="45">
        <f t="shared" si="36"/>
        <v>40005.843787753773</v>
      </c>
      <c r="P148" s="45">
        <f t="shared" si="37"/>
        <v>43638.163111592512</v>
      </c>
      <c r="Q148" s="45">
        <f t="shared" ref="Q148:Q211" si="44">-SUM(O148:P148)</f>
        <v>-83644.006899346277</v>
      </c>
      <c r="R148" s="67">
        <f t="shared" ref="R148:R211" si="45">ROUNDUP(N148/12,0)</f>
        <v>11</v>
      </c>
      <c r="S148" s="46"/>
      <c r="T148" s="45">
        <f t="shared" si="38"/>
        <v>3750</v>
      </c>
      <c r="U148" s="45">
        <f t="shared" si="39"/>
        <v>10000</v>
      </c>
      <c r="V148" s="45">
        <f t="shared" si="40"/>
        <v>0</v>
      </c>
      <c r="W148" s="45">
        <f t="shared" si="41"/>
        <v>0</v>
      </c>
      <c r="X148" s="45">
        <f t="shared" si="42"/>
        <v>0</v>
      </c>
      <c r="Y148" s="45">
        <f t="shared" si="43"/>
        <v>0</v>
      </c>
      <c r="Z148" s="45">
        <f t="shared" ref="Z148:Z211" si="46">IF(-SUM(O148:P148)+SUM(T148:Y148)&gt;0,0,-SUM(O148:P148)+SUM(T148:Y148))</f>
        <v>-69894.006899346277</v>
      </c>
    </row>
    <row r="149" spans="14:26" x14ac:dyDescent="0.2">
      <c r="N149" s="41">
        <v>131</v>
      </c>
      <c r="O149" s="45">
        <f t="shared" si="36"/>
        <v>40272.549413005465</v>
      </c>
      <c r="P149" s="45">
        <f t="shared" si="37"/>
        <v>43371.45748634082</v>
      </c>
      <c r="Q149" s="45">
        <f t="shared" si="44"/>
        <v>-83644.006899346277</v>
      </c>
      <c r="R149" s="67">
        <f t="shared" si="45"/>
        <v>11</v>
      </c>
      <c r="S149" s="46"/>
      <c r="T149" s="45">
        <f t="shared" si="38"/>
        <v>3750</v>
      </c>
      <c r="U149" s="45">
        <f t="shared" si="39"/>
        <v>10000</v>
      </c>
      <c r="V149" s="45">
        <f t="shared" si="40"/>
        <v>0</v>
      </c>
      <c r="W149" s="45">
        <f t="shared" si="41"/>
        <v>0</v>
      </c>
      <c r="X149" s="45">
        <f t="shared" si="42"/>
        <v>0</v>
      </c>
      <c r="Y149" s="45">
        <f t="shared" si="43"/>
        <v>0</v>
      </c>
      <c r="Z149" s="45">
        <f t="shared" si="46"/>
        <v>-69894.006899346277</v>
      </c>
    </row>
    <row r="150" spans="14:26" x14ac:dyDescent="0.2">
      <c r="N150" s="41">
        <v>132</v>
      </c>
      <c r="O150" s="45">
        <f t="shared" si="36"/>
        <v>40541.033075758838</v>
      </c>
      <c r="P150" s="45">
        <f t="shared" si="37"/>
        <v>43102.973823587447</v>
      </c>
      <c r="Q150" s="45">
        <f t="shared" si="44"/>
        <v>-83644.006899346277</v>
      </c>
      <c r="R150" s="67">
        <f t="shared" si="45"/>
        <v>11</v>
      </c>
      <c r="S150" s="46"/>
      <c r="T150" s="45">
        <f t="shared" si="38"/>
        <v>3750</v>
      </c>
      <c r="U150" s="45">
        <f t="shared" si="39"/>
        <v>10000</v>
      </c>
      <c r="V150" s="45">
        <f t="shared" si="40"/>
        <v>0</v>
      </c>
      <c r="W150" s="45">
        <f t="shared" si="41"/>
        <v>0</v>
      </c>
      <c r="X150" s="45">
        <f t="shared" si="42"/>
        <v>0</v>
      </c>
      <c r="Y150" s="45">
        <f t="shared" si="43"/>
        <v>0</v>
      </c>
      <c r="Z150" s="45">
        <f t="shared" si="46"/>
        <v>-69894.006899346277</v>
      </c>
    </row>
    <row r="151" spans="14:26" x14ac:dyDescent="0.2">
      <c r="N151" s="41">
        <v>133</v>
      </c>
      <c r="O151" s="45">
        <f t="shared" si="36"/>
        <v>40811.306629597224</v>
      </c>
      <c r="P151" s="45">
        <f t="shared" si="37"/>
        <v>42832.700269749053</v>
      </c>
      <c r="Q151" s="45">
        <f t="shared" si="44"/>
        <v>-83644.006899346277</v>
      </c>
      <c r="R151" s="67">
        <f t="shared" si="45"/>
        <v>12</v>
      </c>
      <c r="S151" s="46"/>
      <c r="T151" s="45">
        <f t="shared" si="38"/>
        <v>3750</v>
      </c>
      <c r="U151" s="45">
        <f t="shared" si="39"/>
        <v>10000</v>
      </c>
      <c r="V151" s="45">
        <f t="shared" si="40"/>
        <v>0</v>
      </c>
      <c r="W151" s="45">
        <f t="shared" si="41"/>
        <v>0</v>
      </c>
      <c r="X151" s="45">
        <f t="shared" si="42"/>
        <v>0</v>
      </c>
      <c r="Y151" s="45">
        <f t="shared" si="43"/>
        <v>0</v>
      </c>
      <c r="Z151" s="45">
        <f t="shared" si="46"/>
        <v>-69894.006899346277</v>
      </c>
    </row>
    <row r="152" spans="14:26" x14ac:dyDescent="0.2">
      <c r="N152" s="41">
        <v>134</v>
      </c>
      <c r="O152" s="45">
        <f t="shared" si="36"/>
        <v>41083.382007127875</v>
      </c>
      <c r="P152" s="45">
        <f t="shared" si="37"/>
        <v>42560.624892218395</v>
      </c>
      <c r="Q152" s="45">
        <f t="shared" si="44"/>
        <v>-83644.006899346277</v>
      </c>
      <c r="R152" s="67">
        <f t="shared" si="45"/>
        <v>12</v>
      </c>
      <c r="S152" s="46"/>
      <c r="T152" s="45">
        <f t="shared" si="38"/>
        <v>3750</v>
      </c>
      <c r="U152" s="45">
        <f t="shared" si="39"/>
        <v>10000</v>
      </c>
      <c r="V152" s="45">
        <f t="shared" si="40"/>
        <v>0</v>
      </c>
      <c r="W152" s="45">
        <f t="shared" si="41"/>
        <v>0</v>
      </c>
      <c r="X152" s="45">
        <f t="shared" si="42"/>
        <v>0</v>
      </c>
      <c r="Y152" s="45">
        <f t="shared" si="43"/>
        <v>0</v>
      </c>
      <c r="Z152" s="45">
        <f t="shared" si="46"/>
        <v>-69894.006899346277</v>
      </c>
    </row>
    <row r="153" spans="14:26" x14ac:dyDescent="0.2">
      <c r="N153" s="41">
        <v>135</v>
      </c>
      <c r="O153" s="45">
        <f t="shared" si="36"/>
        <v>41357.27122050873</v>
      </c>
      <c r="P153" s="45">
        <f t="shared" si="37"/>
        <v>42286.735678837547</v>
      </c>
      <c r="Q153" s="45">
        <f t="shared" si="44"/>
        <v>-83644.006899346277</v>
      </c>
      <c r="R153" s="67">
        <f t="shared" si="45"/>
        <v>12</v>
      </c>
      <c r="S153" s="46"/>
      <c r="T153" s="45">
        <f t="shared" si="38"/>
        <v>3750</v>
      </c>
      <c r="U153" s="45">
        <f t="shared" si="39"/>
        <v>10000</v>
      </c>
      <c r="V153" s="45">
        <f t="shared" si="40"/>
        <v>0</v>
      </c>
      <c r="W153" s="45">
        <f t="shared" si="41"/>
        <v>0</v>
      </c>
      <c r="X153" s="45">
        <f t="shared" si="42"/>
        <v>0</v>
      </c>
      <c r="Y153" s="45">
        <f t="shared" si="43"/>
        <v>0</v>
      </c>
      <c r="Z153" s="45">
        <f t="shared" si="46"/>
        <v>-69894.006899346277</v>
      </c>
    </row>
    <row r="154" spans="14:26" x14ac:dyDescent="0.2">
      <c r="N154" s="41">
        <v>136</v>
      </c>
      <c r="O154" s="45">
        <f t="shared" si="36"/>
        <v>41632.986361978787</v>
      </c>
      <c r="P154" s="45">
        <f t="shared" si="37"/>
        <v>42011.020537367491</v>
      </c>
      <c r="Q154" s="45">
        <f t="shared" si="44"/>
        <v>-83644.006899346277</v>
      </c>
      <c r="R154" s="67">
        <f t="shared" si="45"/>
        <v>12</v>
      </c>
      <c r="S154" s="46"/>
      <c r="T154" s="45">
        <f t="shared" si="38"/>
        <v>3750</v>
      </c>
      <c r="U154" s="45">
        <f t="shared" si="39"/>
        <v>10000</v>
      </c>
      <c r="V154" s="45">
        <f t="shared" si="40"/>
        <v>0</v>
      </c>
      <c r="W154" s="45">
        <f t="shared" si="41"/>
        <v>0</v>
      </c>
      <c r="X154" s="45">
        <f t="shared" si="42"/>
        <v>0</v>
      </c>
      <c r="Y154" s="45">
        <f t="shared" si="43"/>
        <v>0</v>
      </c>
      <c r="Z154" s="45">
        <f t="shared" si="46"/>
        <v>-69894.006899346277</v>
      </c>
    </row>
    <row r="155" spans="14:26" x14ac:dyDescent="0.2">
      <c r="N155" s="41">
        <v>137</v>
      </c>
      <c r="O155" s="45">
        <f t="shared" si="36"/>
        <v>41910.539604391983</v>
      </c>
      <c r="P155" s="45">
        <f t="shared" si="37"/>
        <v>41733.467294954309</v>
      </c>
      <c r="Q155" s="45">
        <f t="shared" si="44"/>
        <v>-83644.006899346292</v>
      </c>
      <c r="R155" s="67">
        <f t="shared" si="45"/>
        <v>12</v>
      </c>
      <c r="S155" s="46"/>
      <c r="T155" s="45">
        <f t="shared" si="38"/>
        <v>3750</v>
      </c>
      <c r="U155" s="45">
        <f t="shared" si="39"/>
        <v>10000</v>
      </c>
      <c r="V155" s="45">
        <f t="shared" si="40"/>
        <v>0</v>
      </c>
      <c r="W155" s="45">
        <f t="shared" si="41"/>
        <v>0</v>
      </c>
      <c r="X155" s="45">
        <f t="shared" si="42"/>
        <v>0</v>
      </c>
      <c r="Y155" s="45">
        <f t="shared" si="43"/>
        <v>0</v>
      </c>
      <c r="Z155" s="45">
        <f t="shared" si="46"/>
        <v>-69894.006899346292</v>
      </c>
    </row>
    <row r="156" spans="14:26" x14ac:dyDescent="0.2">
      <c r="N156" s="41">
        <v>138</v>
      </c>
      <c r="O156" s="45">
        <f t="shared" si="36"/>
        <v>42189.943201754599</v>
      </c>
      <c r="P156" s="45">
        <f t="shared" si="37"/>
        <v>41454.063697591693</v>
      </c>
      <c r="Q156" s="45">
        <f t="shared" si="44"/>
        <v>-83644.006899346292</v>
      </c>
      <c r="R156" s="67">
        <f t="shared" si="45"/>
        <v>12</v>
      </c>
      <c r="S156" s="46"/>
      <c r="T156" s="45">
        <f t="shared" si="38"/>
        <v>3750</v>
      </c>
      <c r="U156" s="45">
        <f t="shared" si="39"/>
        <v>10000</v>
      </c>
      <c r="V156" s="45">
        <f t="shared" si="40"/>
        <v>0</v>
      </c>
      <c r="W156" s="45">
        <f t="shared" si="41"/>
        <v>0</v>
      </c>
      <c r="X156" s="45">
        <f t="shared" si="42"/>
        <v>0</v>
      </c>
      <c r="Y156" s="45">
        <f t="shared" si="43"/>
        <v>0</v>
      </c>
      <c r="Z156" s="45">
        <f t="shared" si="46"/>
        <v>-69894.006899346292</v>
      </c>
    </row>
    <row r="157" spans="14:26" x14ac:dyDescent="0.2">
      <c r="N157" s="41">
        <v>139</v>
      </c>
      <c r="O157" s="45">
        <f t="shared" si="36"/>
        <v>42471.20948976629</v>
      </c>
      <c r="P157" s="45">
        <f t="shared" si="37"/>
        <v>41172.797409579995</v>
      </c>
      <c r="Q157" s="45">
        <f t="shared" si="44"/>
        <v>-83644.006899346277</v>
      </c>
      <c r="R157" s="67">
        <f t="shared" si="45"/>
        <v>12</v>
      </c>
      <c r="S157" s="46"/>
      <c r="T157" s="45">
        <f t="shared" si="38"/>
        <v>3750</v>
      </c>
      <c r="U157" s="45">
        <f t="shared" si="39"/>
        <v>10000</v>
      </c>
      <c r="V157" s="45">
        <f t="shared" si="40"/>
        <v>0</v>
      </c>
      <c r="W157" s="45">
        <f t="shared" si="41"/>
        <v>0</v>
      </c>
      <c r="X157" s="45">
        <f t="shared" si="42"/>
        <v>0</v>
      </c>
      <c r="Y157" s="45">
        <f t="shared" si="43"/>
        <v>0</v>
      </c>
      <c r="Z157" s="45">
        <f t="shared" si="46"/>
        <v>-69894.006899346277</v>
      </c>
    </row>
    <row r="158" spans="14:26" x14ac:dyDescent="0.2">
      <c r="N158" s="41">
        <v>140</v>
      </c>
      <c r="O158" s="45">
        <f t="shared" si="36"/>
        <v>42754.350886364729</v>
      </c>
      <c r="P158" s="45">
        <f t="shared" si="37"/>
        <v>40889.656012981548</v>
      </c>
      <c r="Q158" s="45">
        <f t="shared" si="44"/>
        <v>-83644.006899346277</v>
      </c>
      <c r="R158" s="67">
        <f t="shared" si="45"/>
        <v>12</v>
      </c>
      <c r="S158" s="46"/>
      <c r="T158" s="45">
        <f t="shared" si="38"/>
        <v>3750</v>
      </c>
      <c r="U158" s="45">
        <f t="shared" si="39"/>
        <v>10000</v>
      </c>
      <c r="V158" s="45">
        <f t="shared" si="40"/>
        <v>0</v>
      </c>
      <c r="W158" s="45">
        <f t="shared" si="41"/>
        <v>0</v>
      </c>
      <c r="X158" s="45">
        <f t="shared" si="42"/>
        <v>0</v>
      </c>
      <c r="Y158" s="45">
        <f t="shared" si="43"/>
        <v>0</v>
      </c>
      <c r="Z158" s="45">
        <f t="shared" si="46"/>
        <v>-69894.006899346277</v>
      </c>
    </row>
    <row r="159" spans="14:26" x14ac:dyDescent="0.2">
      <c r="N159" s="41">
        <v>141</v>
      </c>
      <c r="O159" s="45">
        <f t="shared" si="36"/>
        <v>43039.379892273828</v>
      </c>
      <c r="P159" s="45">
        <f t="shared" si="37"/>
        <v>40604.627007072449</v>
      </c>
      <c r="Q159" s="45">
        <f t="shared" si="44"/>
        <v>-83644.006899346277</v>
      </c>
      <c r="R159" s="67">
        <f t="shared" si="45"/>
        <v>12</v>
      </c>
      <c r="S159" s="46"/>
      <c r="T159" s="45">
        <f t="shared" si="38"/>
        <v>3750</v>
      </c>
      <c r="U159" s="45">
        <f t="shared" si="39"/>
        <v>10000</v>
      </c>
      <c r="V159" s="45">
        <f t="shared" si="40"/>
        <v>0</v>
      </c>
      <c r="W159" s="45">
        <f t="shared" si="41"/>
        <v>0</v>
      </c>
      <c r="X159" s="45">
        <f t="shared" si="42"/>
        <v>0</v>
      </c>
      <c r="Y159" s="45">
        <f t="shared" si="43"/>
        <v>0</v>
      </c>
      <c r="Z159" s="45">
        <f t="shared" si="46"/>
        <v>-69894.006899346277</v>
      </c>
    </row>
    <row r="160" spans="14:26" x14ac:dyDescent="0.2">
      <c r="N160" s="41">
        <v>142</v>
      </c>
      <c r="O160" s="45">
        <f t="shared" si="36"/>
        <v>43326.309091555653</v>
      </c>
      <c r="P160" s="45">
        <f t="shared" si="37"/>
        <v>40317.697807790631</v>
      </c>
      <c r="Q160" s="45">
        <f t="shared" si="44"/>
        <v>-83644.006899346277</v>
      </c>
      <c r="R160" s="67">
        <f t="shared" si="45"/>
        <v>12</v>
      </c>
      <c r="S160" s="46"/>
      <c r="T160" s="45">
        <f t="shared" si="38"/>
        <v>3750</v>
      </c>
      <c r="U160" s="45">
        <f t="shared" si="39"/>
        <v>10000</v>
      </c>
      <c r="V160" s="45">
        <f t="shared" si="40"/>
        <v>0</v>
      </c>
      <c r="W160" s="45">
        <f t="shared" si="41"/>
        <v>0</v>
      </c>
      <c r="X160" s="45">
        <f t="shared" si="42"/>
        <v>0</v>
      </c>
      <c r="Y160" s="45">
        <f t="shared" si="43"/>
        <v>0</v>
      </c>
      <c r="Z160" s="45">
        <f t="shared" si="46"/>
        <v>-69894.006899346277</v>
      </c>
    </row>
    <row r="161" spans="14:26" x14ac:dyDescent="0.2">
      <c r="N161" s="41">
        <v>143</v>
      </c>
      <c r="O161" s="45">
        <f t="shared" si="36"/>
        <v>43615.151152166029</v>
      </c>
      <c r="P161" s="45">
        <f t="shared" si="37"/>
        <v>40028.855747180263</v>
      </c>
      <c r="Q161" s="45">
        <f t="shared" si="44"/>
        <v>-83644.006899346292</v>
      </c>
      <c r="R161" s="67">
        <f t="shared" si="45"/>
        <v>12</v>
      </c>
      <c r="S161" s="46"/>
      <c r="T161" s="45">
        <f t="shared" si="38"/>
        <v>3750</v>
      </c>
      <c r="U161" s="45">
        <f t="shared" si="39"/>
        <v>10000</v>
      </c>
      <c r="V161" s="45">
        <f t="shared" si="40"/>
        <v>0</v>
      </c>
      <c r="W161" s="45">
        <f t="shared" si="41"/>
        <v>0</v>
      </c>
      <c r="X161" s="45">
        <f t="shared" si="42"/>
        <v>0</v>
      </c>
      <c r="Y161" s="45">
        <f t="shared" si="43"/>
        <v>0</v>
      </c>
      <c r="Z161" s="45">
        <f t="shared" si="46"/>
        <v>-69894.006899346292</v>
      </c>
    </row>
    <row r="162" spans="14:26" x14ac:dyDescent="0.2">
      <c r="N162" s="41">
        <v>144</v>
      </c>
      <c r="O162" s="45">
        <f t="shared" si="36"/>
        <v>43905.918826513793</v>
      </c>
      <c r="P162" s="45">
        <f t="shared" si="37"/>
        <v>39738.088072832477</v>
      </c>
      <c r="Q162" s="45">
        <f t="shared" si="44"/>
        <v>-83644.006899346277</v>
      </c>
      <c r="R162" s="67">
        <f t="shared" si="45"/>
        <v>12</v>
      </c>
      <c r="S162" s="46"/>
      <c r="T162" s="45">
        <f t="shared" si="38"/>
        <v>3750</v>
      </c>
      <c r="U162" s="45">
        <f t="shared" si="39"/>
        <v>10000</v>
      </c>
      <c r="V162" s="45">
        <f t="shared" si="40"/>
        <v>0</v>
      </c>
      <c r="W162" s="45">
        <f t="shared" si="41"/>
        <v>0</v>
      </c>
      <c r="X162" s="45">
        <f t="shared" si="42"/>
        <v>0</v>
      </c>
      <c r="Y162" s="45">
        <f t="shared" si="43"/>
        <v>0</v>
      </c>
      <c r="Z162" s="45">
        <f t="shared" si="46"/>
        <v>-69894.006899346277</v>
      </c>
    </row>
    <row r="163" spans="14:26" x14ac:dyDescent="0.2">
      <c r="N163" s="41">
        <v>145</v>
      </c>
      <c r="O163" s="45">
        <f t="shared" si="36"/>
        <v>44198.624952023893</v>
      </c>
      <c r="P163" s="45">
        <f t="shared" si="37"/>
        <v>39445.381947322392</v>
      </c>
      <c r="Q163" s="45">
        <f t="shared" si="44"/>
        <v>-83644.006899346277</v>
      </c>
      <c r="R163" s="67">
        <f t="shared" si="45"/>
        <v>13</v>
      </c>
      <c r="S163" s="46"/>
      <c r="T163" s="45">
        <f t="shared" si="38"/>
        <v>3750</v>
      </c>
      <c r="U163" s="45">
        <f t="shared" si="39"/>
        <v>10000</v>
      </c>
      <c r="V163" s="45">
        <f t="shared" si="40"/>
        <v>0</v>
      </c>
      <c r="W163" s="45">
        <f t="shared" si="41"/>
        <v>0</v>
      </c>
      <c r="X163" s="45">
        <f t="shared" si="42"/>
        <v>0</v>
      </c>
      <c r="Y163" s="45">
        <f t="shared" si="43"/>
        <v>0</v>
      </c>
      <c r="Z163" s="45">
        <f t="shared" si="46"/>
        <v>-69894.006899346277</v>
      </c>
    </row>
    <row r="164" spans="14:26" x14ac:dyDescent="0.2">
      <c r="N164" s="41">
        <v>146</v>
      </c>
      <c r="O164" s="45">
        <f t="shared" si="36"/>
        <v>44493.28245170405</v>
      </c>
      <c r="P164" s="45">
        <f t="shared" si="37"/>
        <v>39150.724447642235</v>
      </c>
      <c r="Q164" s="45">
        <f t="shared" si="44"/>
        <v>-83644.006899346277</v>
      </c>
      <c r="R164" s="67">
        <f t="shared" si="45"/>
        <v>13</v>
      </c>
      <c r="S164" s="46"/>
      <c r="T164" s="45">
        <f t="shared" si="38"/>
        <v>3750</v>
      </c>
      <c r="U164" s="45">
        <f t="shared" si="39"/>
        <v>10000</v>
      </c>
      <c r="V164" s="45">
        <f t="shared" si="40"/>
        <v>0</v>
      </c>
      <c r="W164" s="45">
        <f t="shared" si="41"/>
        <v>0</v>
      </c>
      <c r="X164" s="45">
        <f t="shared" si="42"/>
        <v>0</v>
      </c>
      <c r="Y164" s="45">
        <f t="shared" si="43"/>
        <v>0</v>
      </c>
      <c r="Z164" s="45">
        <f t="shared" si="46"/>
        <v>-69894.006899346277</v>
      </c>
    </row>
    <row r="165" spans="14:26" x14ac:dyDescent="0.2">
      <c r="N165" s="41">
        <v>147</v>
      </c>
      <c r="O165" s="45">
        <f t="shared" si="36"/>
        <v>44789.904334715407</v>
      </c>
      <c r="P165" s="45">
        <f t="shared" si="37"/>
        <v>38854.102564630877</v>
      </c>
      <c r="Q165" s="45">
        <f t="shared" si="44"/>
        <v>-83644.006899346277</v>
      </c>
      <c r="R165" s="67">
        <f t="shared" si="45"/>
        <v>13</v>
      </c>
      <c r="S165" s="46"/>
      <c r="T165" s="45">
        <f t="shared" si="38"/>
        <v>3750</v>
      </c>
      <c r="U165" s="45">
        <f t="shared" si="39"/>
        <v>10000</v>
      </c>
      <c r="V165" s="45">
        <f t="shared" si="40"/>
        <v>0</v>
      </c>
      <c r="W165" s="45">
        <f t="shared" si="41"/>
        <v>0</v>
      </c>
      <c r="X165" s="45">
        <f t="shared" si="42"/>
        <v>0</v>
      </c>
      <c r="Y165" s="45">
        <f t="shared" si="43"/>
        <v>0</v>
      </c>
      <c r="Z165" s="45">
        <f t="shared" si="46"/>
        <v>-69894.006899346277</v>
      </c>
    </row>
    <row r="166" spans="14:26" x14ac:dyDescent="0.2">
      <c r="N166" s="41">
        <v>148</v>
      </c>
      <c r="O166" s="45">
        <f t="shared" si="36"/>
        <v>45088.503696946849</v>
      </c>
      <c r="P166" s="45">
        <f t="shared" si="37"/>
        <v>38555.503202399435</v>
      </c>
      <c r="Q166" s="45">
        <f t="shared" si="44"/>
        <v>-83644.006899346277</v>
      </c>
      <c r="R166" s="67">
        <f t="shared" si="45"/>
        <v>13</v>
      </c>
      <c r="S166" s="46"/>
      <c r="T166" s="45">
        <f t="shared" si="38"/>
        <v>3750</v>
      </c>
      <c r="U166" s="45">
        <f t="shared" si="39"/>
        <v>10000</v>
      </c>
      <c r="V166" s="45">
        <f t="shared" si="40"/>
        <v>0</v>
      </c>
      <c r="W166" s="45">
        <f t="shared" si="41"/>
        <v>0</v>
      </c>
      <c r="X166" s="45">
        <f t="shared" si="42"/>
        <v>0</v>
      </c>
      <c r="Y166" s="45">
        <f t="shared" si="43"/>
        <v>0</v>
      </c>
      <c r="Z166" s="45">
        <f t="shared" si="46"/>
        <v>-69894.006899346277</v>
      </c>
    </row>
    <row r="167" spans="14:26" x14ac:dyDescent="0.2">
      <c r="N167" s="41">
        <v>149</v>
      </c>
      <c r="O167" s="45">
        <f t="shared" si="36"/>
        <v>45389.093721593155</v>
      </c>
      <c r="P167" s="45">
        <f t="shared" si="37"/>
        <v>38254.913177753115</v>
      </c>
      <c r="Q167" s="45">
        <f t="shared" si="44"/>
        <v>-83644.006899346277</v>
      </c>
      <c r="R167" s="67">
        <f t="shared" si="45"/>
        <v>13</v>
      </c>
      <c r="S167" s="46"/>
      <c r="T167" s="45">
        <f t="shared" si="38"/>
        <v>3750</v>
      </c>
      <c r="U167" s="45">
        <f t="shared" si="39"/>
        <v>10000</v>
      </c>
      <c r="V167" s="45">
        <f t="shared" si="40"/>
        <v>0</v>
      </c>
      <c r="W167" s="45">
        <f t="shared" si="41"/>
        <v>0</v>
      </c>
      <c r="X167" s="45">
        <f t="shared" si="42"/>
        <v>0</v>
      </c>
      <c r="Y167" s="45">
        <f t="shared" si="43"/>
        <v>0</v>
      </c>
      <c r="Z167" s="45">
        <f t="shared" si="46"/>
        <v>-69894.006899346277</v>
      </c>
    </row>
    <row r="168" spans="14:26" x14ac:dyDescent="0.2">
      <c r="N168" s="41">
        <v>150</v>
      </c>
      <c r="O168" s="45">
        <f t="shared" si="36"/>
        <v>45691.687679737122</v>
      </c>
      <c r="P168" s="45">
        <f t="shared" si="37"/>
        <v>37952.31921960917</v>
      </c>
      <c r="Q168" s="45">
        <f t="shared" si="44"/>
        <v>-83644.006899346292</v>
      </c>
      <c r="R168" s="67">
        <f t="shared" si="45"/>
        <v>13</v>
      </c>
      <c r="S168" s="46"/>
      <c r="T168" s="45">
        <f t="shared" si="38"/>
        <v>3750</v>
      </c>
      <c r="U168" s="45">
        <f t="shared" si="39"/>
        <v>10000</v>
      </c>
      <c r="V168" s="45">
        <f t="shared" si="40"/>
        <v>0</v>
      </c>
      <c r="W168" s="45">
        <f t="shared" si="41"/>
        <v>0</v>
      </c>
      <c r="X168" s="45">
        <f t="shared" si="42"/>
        <v>0</v>
      </c>
      <c r="Y168" s="45">
        <f t="shared" si="43"/>
        <v>0</v>
      </c>
      <c r="Z168" s="45">
        <f t="shared" si="46"/>
        <v>-69894.006899346292</v>
      </c>
    </row>
    <row r="169" spans="14:26" x14ac:dyDescent="0.2">
      <c r="N169" s="41">
        <v>151</v>
      </c>
      <c r="O169" s="45">
        <f t="shared" si="36"/>
        <v>45996.298930935358</v>
      </c>
      <c r="P169" s="45">
        <f t="shared" si="37"/>
        <v>37647.707968410919</v>
      </c>
      <c r="Q169" s="45">
        <f t="shared" si="44"/>
        <v>-83644.006899346277</v>
      </c>
      <c r="R169" s="67">
        <f t="shared" si="45"/>
        <v>13</v>
      </c>
      <c r="S169" s="46"/>
      <c r="T169" s="45">
        <f t="shared" si="38"/>
        <v>3750</v>
      </c>
      <c r="U169" s="45">
        <f t="shared" si="39"/>
        <v>10000</v>
      </c>
      <c r="V169" s="45">
        <f t="shared" si="40"/>
        <v>0</v>
      </c>
      <c r="W169" s="45">
        <f t="shared" si="41"/>
        <v>0</v>
      </c>
      <c r="X169" s="45">
        <f t="shared" si="42"/>
        <v>0</v>
      </c>
      <c r="Y169" s="45">
        <f t="shared" si="43"/>
        <v>0</v>
      </c>
      <c r="Z169" s="45">
        <f t="shared" si="46"/>
        <v>-69894.006899346277</v>
      </c>
    </row>
    <row r="170" spans="14:26" x14ac:dyDescent="0.2">
      <c r="N170" s="41">
        <v>152</v>
      </c>
      <c r="O170" s="45">
        <f t="shared" si="36"/>
        <v>46302.940923808266</v>
      </c>
      <c r="P170" s="45">
        <f t="shared" si="37"/>
        <v>37341.065975538018</v>
      </c>
      <c r="Q170" s="45">
        <f t="shared" si="44"/>
        <v>-83644.006899346277</v>
      </c>
      <c r="R170" s="67">
        <f t="shared" si="45"/>
        <v>13</v>
      </c>
      <c r="S170" s="46"/>
      <c r="T170" s="45">
        <f t="shared" si="38"/>
        <v>3750</v>
      </c>
      <c r="U170" s="45">
        <f t="shared" si="39"/>
        <v>10000</v>
      </c>
      <c r="V170" s="45">
        <f t="shared" si="40"/>
        <v>0</v>
      </c>
      <c r="W170" s="45">
        <f t="shared" si="41"/>
        <v>0</v>
      </c>
      <c r="X170" s="45">
        <f t="shared" si="42"/>
        <v>0</v>
      </c>
      <c r="Y170" s="45">
        <f t="shared" si="43"/>
        <v>0</v>
      </c>
      <c r="Z170" s="45">
        <f t="shared" si="46"/>
        <v>-69894.006899346277</v>
      </c>
    </row>
    <row r="171" spans="14:26" x14ac:dyDescent="0.2">
      <c r="N171" s="41">
        <v>153</v>
      </c>
      <c r="O171" s="45">
        <f t="shared" si="36"/>
        <v>46611.62719663365</v>
      </c>
      <c r="P171" s="45">
        <f t="shared" si="37"/>
        <v>37032.37970271262</v>
      </c>
      <c r="Q171" s="45">
        <f t="shared" si="44"/>
        <v>-83644.006899346277</v>
      </c>
      <c r="R171" s="67">
        <f t="shared" si="45"/>
        <v>13</v>
      </c>
      <c r="S171" s="46"/>
      <c r="T171" s="45">
        <f t="shared" si="38"/>
        <v>3750</v>
      </c>
      <c r="U171" s="45">
        <f t="shared" si="39"/>
        <v>10000</v>
      </c>
      <c r="V171" s="45">
        <f t="shared" si="40"/>
        <v>0</v>
      </c>
      <c r="W171" s="45">
        <f t="shared" si="41"/>
        <v>0</v>
      </c>
      <c r="X171" s="45">
        <f t="shared" si="42"/>
        <v>0</v>
      </c>
      <c r="Y171" s="45">
        <f t="shared" si="43"/>
        <v>0</v>
      </c>
      <c r="Z171" s="45">
        <f t="shared" si="46"/>
        <v>-69894.006899346277</v>
      </c>
    </row>
    <row r="172" spans="14:26" x14ac:dyDescent="0.2">
      <c r="N172" s="41">
        <v>154</v>
      </c>
      <c r="O172" s="45">
        <f t="shared" si="36"/>
        <v>46922.371377944546</v>
      </c>
      <c r="P172" s="45">
        <f t="shared" si="37"/>
        <v>36721.635521401731</v>
      </c>
      <c r="Q172" s="45">
        <f t="shared" si="44"/>
        <v>-83644.006899346277</v>
      </c>
      <c r="R172" s="67">
        <f t="shared" si="45"/>
        <v>13</v>
      </c>
      <c r="S172" s="46"/>
      <c r="T172" s="45">
        <f t="shared" si="38"/>
        <v>3750</v>
      </c>
      <c r="U172" s="45">
        <f t="shared" si="39"/>
        <v>10000</v>
      </c>
      <c r="V172" s="45">
        <f t="shared" si="40"/>
        <v>0</v>
      </c>
      <c r="W172" s="45">
        <f t="shared" si="41"/>
        <v>0</v>
      </c>
      <c r="X172" s="45">
        <f t="shared" si="42"/>
        <v>0</v>
      </c>
      <c r="Y172" s="45">
        <f t="shared" si="43"/>
        <v>0</v>
      </c>
      <c r="Z172" s="45">
        <f t="shared" si="46"/>
        <v>-69894.006899346277</v>
      </c>
    </row>
    <row r="173" spans="14:26" x14ac:dyDescent="0.2">
      <c r="N173" s="41">
        <v>155</v>
      </c>
      <c r="O173" s="45">
        <f t="shared" si="36"/>
        <v>47235.187187130839</v>
      </c>
      <c r="P173" s="45">
        <f t="shared" si="37"/>
        <v>36408.819712215438</v>
      </c>
      <c r="Q173" s="45">
        <f t="shared" si="44"/>
        <v>-83644.006899346277</v>
      </c>
      <c r="R173" s="67">
        <f t="shared" si="45"/>
        <v>13</v>
      </c>
      <c r="S173" s="46"/>
      <c r="T173" s="45">
        <f t="shared" si="38"/>
        <v>3750</v>
      </c>
      <c r="U173" s="45">
        <f t="shared" si="39"/>
        <v>10000</v>
      </c>
      <c r="V173" s="45">
        <f t="shared" si="40"/>
        <v>0</v>
      </c>
      <c r="W173" s="45">
        <f t="shared" si="41"/>
        <v>0</v>
      </c>
      <c r="X173" s="45">
        <f t="shared" si="42"/>
        <v>0</v>
      </c>
      <c r="Y173" s="45">
        <f t="shared" si="43"/>
        <v>0</v>
      </c>
      <c r="Z173" s="45">
        <f t="shared" si="46"/>
        <v>-69894.006899346277</v>
      </c>
    </row>
    <row r="174" spans="14:26" x14ac:dyDescent="0.2">
      <c r="N174" s="41">
        <v>156</v>
      </c>
      <c r="O174" s="45">
        <f t="shared" si="36"/>
        <v>47550.088435045043</v>
      </c>
      <c r="P174" s="45">
        <f t="shared" si="37"/>
        <v>36093.918464301234</v>
      </c>
      <c r="Q174" s="45">
        <f t="shared" si="44"/>
        <v>-83644.006899346277</v>
      </c>
      <c r="R174" s="67">
        <f t="shared" si="45"/>
        <v>13</v>
      </c>
      <c r="S174" s="46"/>
      <c r="T174" s="45">
        <f t="shared" si="38"/>
        <v>3750</v>
      </c>
      <c r="U174" s="45">
        <f t="shared" si="39"/>
        <v>10000</v>
      </c>
      <c r="V174" s="45">
        <f t="shared" si="40"/>
        <v>0</v>
      </c>
      <c r="W174" s="45">
        <f t="shared" si="41"/>
        <v>0</v>
      </c>
      <c r="X174" s="45">
        <f t="shared" si="42"/>
        <v>0</v>
      </c>
      <c r="Y174" s="45">
        <f t="shared" si="43"/>
        <v>0</v>
      </c>
      <c r="Z174" s="45">
        <f t="shared" si="46"/>
        <v>-69894.006899346277</v>
      </c>
    </row>
    <row r="175" spans="14:26" x14ac:dyDescent="0.2">
      <c r="N175" s="41">
        <v>157</v>
      </c>
      <c r="O175" s="45">
        <f t="shared" si="36"/>
        <v>47867.089024612011</v>
      </c>
      <c r="P175" s="45">
        <f t="shared" si="37"/>
        <v>35776.917874734267</v>
      </c>
      <c r="Q175" s="45">
        <f t="shared" si="44"/>
        <v>-83644.006899346277</v>
      </c>
      <c r="R175" s="67">
        <f t="shared" si="45"/>
        <v>14</v>
      </c>
      <c r="S175" s="46"/>
      <c r="T175" s="45">
        <f t="shared" si="38"/>
        <v>3750</v>
      </c>
      <c r="U175" s="45">
        <f t="shared" si="39"/>
        <v>10000</v>
      </c>
      <c r="V175" s="45">
        <f t="shared" si="40"/>
        <v>0</v>
      </c>
      <c r="W175" s="45">
        <f t="shared" si="41"/>
        <v>0</v>
      </c>
      <c r="X175" s="45">
        <f t="shared" si="42"/>
        <v>0</v>
      </c>
      <c r="Y175" s="45">
        <f t="shared" si="43"/>
        <v>0</v>
      </c>
      <c r="Z175" s="45">
        <f t="shared" si="46"/>
        <v>-69894.006899346277</v>
      </c>
    </row>
    <row r="176" spans="14:26" x14ac:dyDescent="0.2">
      <c r="N176" s="41">
        <v>158</v>
      </c>
      <c r="O176" s="45">
        <f t="shared" si="36"/>
        <v>48186.202951442756</v>
      </c>
      <c r="P176" s="45">
        <f t="shared" si="37"/>
        <v>35457.803947903521</v>
      </c>
      <c r="Q176" s="45">
        <f t="shared" si="44"/>
        <v>-83644.006899346277</v>
      </c>
      <c r="R176" s="67">
        <f t="shared" si="45"/>
        <v>14</v>
      </c>
      <c r="S176" s="46"/>
      <c r="T176" s="45">
        <f t="shared" si="38"/>
        <v>3750</v>
      </c>
      <c r="U176" s="45">
        <f t="shared" si="39"/>
        <v>10000</v>
      </c>
      <c r="V176" s="45">
        <f t="shared" si="40"/>
        <v>0</v>
      </c>
      <c r="W176" s="45">
        <f t="shared" si="41"/>
        <v>0</v>
      </c>
      <c r="X176" s="45">
        <f t="shared" si="42"/>
        <v>0</v>
      </c>
      <c r="Y176" s="45">
        <f t="shared" si="43"/>
        <v>0</v>
      </c>
      <c r="Z176" s="45">
        <f t="shared" si="46"/>
        <v>-69894.006899346277</v>
      </c>
    </row>
    <row r="177" spans="14:26" x14ac:dyDescent="0.2">
      <c r="N177" s="41">
        <v>159</v>
      </c>
      <c r="O177" s="45">
        <f t="shared" si="36"/>
        <v>48507.444304452372</v>
      </c>
      <c r="P177" s="45">
        <f t="shared" si="37"/>
        <v>35136.562594893905</v>
      </c>
      <c r="Q177" s="45">
        <f t="shared" si="44"/>
        <v>-83644.006899346277</v>
      </c>
      <c r="R177" s="67">
        <f t="shared" si="45"/>
        <v>14</v>
      </c>
      <c r="S177" s="46"/>
      <c r="T177" s="45">
        <f t="shared" si="38"/>
        <v>3750</v>
      </c>
      <c r="U177" s="45">
        <f t="shared" si="39"/>
        <v>10000</v>
      </c>
      <c r="V177" s="45">
        <f t="shared" si="40"/>
        <v>0</v>
      </c>
      <c r="W177" s="45">
        <f t="shared" si="41"/>
        <v>0</v>
      </c>
      <c r="X177" s="45">
        <f t="shared" si="42"/>
        <v>0</v>
      </c>
      <c r="Y177" s="45">
        <f t="shared" si="43"/>
        <v>0</v>
      </c>
      <c r="Z177" s="45">
        <f t="shared" si="46"/>
        <v>-69894.006899346277</v>
      </c>
    </row>
    <row r="178" spans="14:26" x14ac:dyDescent="0.2">
      <c r="N178" s="41">
        <v>160</v>
      </c>
      <c r="O178" s="45">
        <f t="shared" si="36"/>
        <v>48830.827266482062</v>
      </c>
      <c r="P178" s="45">
        <f t="shared" si="37"/>
        <v>34813.179632864216</v>
      </c>
      <c r="Q178" s="45">
        <f t="shared" si="44"/>
        <v>-83644.006899346277</v>
      </c>
      <c r="R178" s="67">
        <f t="shared" si="45"/>
        <v>14</v>
      </c>
      <c r="S178" s="46"/>
      <c r="T178" s="45">
        <f t="shared" si="38"/>
        <v>3750</v>
      </c>
      <c r="U178" s="45">
        <f t="shared" si="39"/>
        <v>10000</v>
      </c>
      <c r="V178" s="45">
        <f t="shared" si="40"/>
        <v>0</v>
      </c>
      <c r="W178" s="45">
        <f t="shared" si="41"/>
        <v>0</v>
      </c>
      <c r="X178" s="45">
        <f t="shared" si="42"/>
        <v>0</v>
      </c>
      <c r="Y178" s="45">
        <f t="shared" si="43"/>
        <v>0</v>
      </c>
      <c r="Z178" s="45">
        <f t="shared" si="46"/>
        <v>-69894.006899346277</v>
      </c>
    </row>
    <row r="179" spans="14:26" x14ac:dyDescent="0.2">
      <c r="N179" s="41">
        <v>161</v>
      </c>
      <c r="O179" s="45">
        <f t="shared" si="36"/>
        <v>49156.366114925273</v>
      </c>
      <c r="P179" s="45">
        <f t="shared" si="37"/>
        <v>34487.640784420997</v>
      </c>
      <c r="Q179" s="45">
        <f t="shared" si="44"/>
        <v>-83644.006899346277</v>
      </c>
      <c r="R179" s="67">
        <f t="shared" si="45"/>
        <v>14</v>
      </c>
      <c r="S179" s="46"/>
      <c r="T179" s="45">
        <f t="shared" si="38"/>
        <v>3750</v>
      </c>
      <c r="U179" s="45">
        <f t="shared" si="39"/>
        <v>10000</v>
      </c>
      <c r="V179" s="45">
        <f t="shared" si="40"/>
        <v>0</v>
      </c>
      <c r="W179" s="45">
        <f t="shared" si="41"/>
        <v>0</v>
      </c>
      <c r="X179" s="45">
        <f t="shared" si="42"/>
        <v>0</v>
      </c>
      <c r="Y179" s="45">
        <f t="shared" si="43"/>
        <v>0</v>
      </c>
      <c r="Z179" s="45">
        <f t="shared" si="46"/>
        <v>-69894.006899346277</v>
      </c>
    </row>
    <row r="180" spans="14:26" x14ac:dyDescent="0.2">
      <c r="N180" s="41">
        <v>162</v>
      </c>
      <c r="O180" s="45">
        <f t="shared" si="36"/>
        <v>49484.075222358108</v>
      </c>
      <c r="P180" s="45">
        <f t="shared" si="37"/>
        <v>34159.931676988177</v>
      </c>
      <c r="Q180" s="45">
        <f t="shared" si="44"/>
        <v>-83644.006899346277</v>
      </c>
      <c r="R180" s="67">
        <f t="shared" si="45"/>
        <v>14</v>
      </c>
      <c r="S180" s="46"/>
      <c r="T180" s="45">
        <f t="shared" si="38"/>
        <v>3750</v>
      </c>
      <c r="U180" s="45">
        <f t="shared" si="39"/>
        <v>10000</v>
      </c>
      <c r="V180" s="45">
        <f t="shared" si="40"/>
        <v>0</v>
      </c>
      <c r="W180" s="45">
        <f t="shared" si="41"/>
        <v>0</v>
      </c>
      <c r="X180" s="45">
        <f t="shared" si="42"/>
        <v>0</v>
      </c>
      <c r="Y180" s="45">
        <f t="shared" si="43"/>
        <v>0</v>
      </c>
      <c r="Z180" s="45">
        <f t="shared" si="46"/>
        <v>-69894.006899346277</v>
      </c>
    </row>
    <row r="181" spans="14:26" x14ac:dyDescent="0.2">
      <c r="N181" s="41">
        <v>163</v>
      </c>
      <c r="O181" s="45">
        <f t="shared" si="36"/>
        <v>49813.969057173832</v>
      </c>
      <c r="P181" s="45">
        <f t="shared" si="37"/>
        <v>33830.037842172445</v>
      </c>
      <c r="Q181" s="45">
        <f t="shared" si="44"/>
        <v>-83644.006899346277</v>
      </c>
      <c r="R181" s="67">
        <f t="shared" si="45"/>
        <v>14</v>
      </c>
      <c r="S181" s="46"/>
      <c r="T181" s="45">
        <f t="shared" si="38"/>
        <v>3750</v>
      </c>
      <c r="U181" s="45">
        <f t="shared" si="39"/>
        <v>10000</v>
      </c>
      <c r="V181" s="45">
        <f t="shared" si="40"/>
        <v>0</v>
      </c>
      <c r="W181" s="45">
        <f t="shared" si="41"/>
        <v>0</v>
      </c>
      <c r="X181" s="45">
        <f t="shared" si="42"/>
        <v>0</v>
      </c>
      <c r="Y181" s="45">
        <f t="shared" si="43"/>
        <v>0</v>
      </c>
      <c r="Z181" s="45">
        <f t="shared" si="46"/>
        <v>-69894.006899346277</v>
      </c>
    </row>
    <row r="182" spans="14:26" x14ac:dyDescent="0.2">
      <c r="N182" s="41">
        <v>164</v>
      </c>
      <c r="O182" s="45">
        <f t="shared" si="36"/>
        <v>50146.062184221657</v>
      </c>
      <c r="P182" s="45">
        <f t="shared" si="37"/>
        <v>33497.944715124628</v>
      </c>
      <c r="Q182" s="45">
        <f t="shared" si="44"/>
        <v>-83644.006899346277</v>
      </c>
      <c r="R182" s="67">
        <f t="shared" si="45"/>
        <v>14</v>
      </c>
      <c r="S182" s="46"/>
      <c r="T182" s="45">
        <f t="shared" si="38"/>
        <v>3750</v>
      </c>
      <c r="U182" s="45">
        <f t="shared" si="39"/>
        <v>10000</v>
      </c>
      <c r="V182" s="45">
        <f t="shared" si="40"/>
        <v>0</v>
      </c>
      <c r="W182" s="45">
        <f t="shared" si="41"/>
        <v>0</v>
      </c>
      <c r="X182" s="45">
        <f t="shared" si="42"/>
        <v>0</v>
      </c>
      <c r="Y182" s="45">
        <f t="shared" si="43"/>
        <v>0</v>
      </c>
      <c r="Z182" s="45">
        <f t="shared" si="46"/>
        <v>-69894.006899346277</v>
      </c>
    </row>
    <row r="183" spans="14:26" x14ac:dyDescent="0.2">
      <c r="N183" s="41">
        <v>165</v>
      </c>
      <c r="O183" s="45">
        <f t="shared" si="36"/>
        <v>50480.369265449794</v>
      </c>
      <c r="P183" s="45">
        <f t="shared" si="37"/>
        <v>33163.637633896484</v>
      </c>
      <c r="Q183" s="45">
        <f t="shared" si="44"/>
        <v>-83644.006899346277</v>
      </c>
      <c r="R183" s="67">
        <f t="shared" si="45"/>
        <v>14</v>
      </c>
      <c r="S183" s="46"/>
      <c r="T183" s="45">
        <f t="shared" si="38"/>
        <v>3750</v>
      </c>
      <c r="U183" s="45">
        <f t="shared" si="39"/>
        <v>10000</v>
      </c>
      <c r="V183" s="45">
        <f t="shared" si="40"/>
        <v>0</v>
      </c>
      <c r="W183" s="45">
        <f t="shared" si="41"/>
        <v>0</v>
      </c>
      <c r="X183" s="45">
        <f t="shared" si="42"/>
        <v>0</v>
      </c>
      <c r="Y183" s="45">
        <f t="shared" si="43"/>
        <v>0</v>
      </c>
      <c r="Z183" s="45">
        <f t="shared" si="46"/>
        <v>-69894.006899346277</v>
      </c>
    </row>
    <row r="184" spans="14:26" x14ac:dyDescent="0.2">
      <c r="N184" s="41">
        <v>166</v>
      </c>
      <c r="O184" s="45">
        <f t="shared" si="36"/>
        <v>50816.905060552795</v>
      </c>
      <c r="P184" s="45">
        <f t="shared" si="37"/>
        <v>32827.101838793482</v>
      </c>
      <c r="Q184" s="45">
        <f t="shared" si="44"/>
        <v>-83644.006899346277</v>
      </c>
      <c r="R184" s="67">
        <f t="shared" si="45"/>
        <v>14</v>
      </c>
      <c r="S184" s="46"/>
      <c r="T184" s="45">
        <f t="shared" si="38"/>
        <v>3750</v>
      </c>
      <c r="U184" s="45">
        <f t="shared" si="39"/>
        <v>10000</v>
      </c>
      <c r="V184" s="45">
        <f t="shared" si="40"/>
        <v>0</v>
      </c>
      <c r="W184" s="45">
        <f t="shared" si="41"/>
        <v>0</v>
      </c>
      <c r="X184" s="45">
        <f t="shared" si="42"/>
        <v>0</v>
      </c>
      <c r="Y184" s="45">
        <f t="shared" si="43"/>
        <v>0</v>
      </c>
      <c r="Z184" s="45">
        <f t="shared" si="46"/>
        <v>-69894.006899346277</v>
      </c>
    </row>
    <row r="185" spans="14:26" x14ac:dyDescent="0.2">
      <c r="N185" s="41">
        <v>167</v>
      </c>
      <c r="O185" s="45">
        <f t="shared" si="36"/>
        <v>51155.68442762315</v>
      </c>
      <c r="P185" s="45">
        <f t="shared" si="37"/>
        <v>32488.322471723124</v>
      </c>
      <c r="Q185" s="45">
        <f t="shared" si="44"/>
        <v>-83644.006899346277</v>
      </c>
      <c r="R185" s="67">
        <f t="shared" si="45"/>
        <v>14</v>
      </c>
      <c r="S185" s="46"/>
      <c r="T185" s="45">
        <f t="shared" si="38"/>
        <v>3750</v>
      </c>
      <c r="U185" s="45">
        <f t="shared" si="39"/>
        <v>10000</v>
      </c>
      <c r="V185" s="45">
        <f t="shared" si="40"/>
        <v>0</v>
      </c>
      <c r="W185" s="45">
        <f t="shared" si="41"/>
        <v>0</v>
      </c>
      <c r="X185" s="45">
        <f t="shared" si="42"/>
        <v>0</v>
      </c>
      <c r="Y185" s="45">
        <f t="shared" si="43"/>
        <v>0</v>
      </c>
      <c r="Z185" s="45">
        <f t="shared" si="46"/>
        <v>-69894.006899346277</v>
      </c>
    </row>
    <row r="186" spans="14:26" x14ac:dyDescent="0.2">
      <c r="N186" s="41">
        <v>168</v>
      </c>
      <c r="O186" s="45">
        <f t="shared" si="36"/>
        <v>51496.722323807306</v>
      </c>
      <c r="P186" s="45">
        <f t="shared" si="37"/>
        <v>32147.284575538979</v>
      </c>
      <c r="Q186" s="45">
        <f t="shared" si="44"/>
        <v>-83644.006899346277</v>
      </c>
      <c r="R186" s="67">
        <f t="shared" si="45"/>
        <v>14</v>
      </c>
      <c r="S186" s="46"/>
      <c r="T186" s="45">
        <f t="shared" si="38"/>
        <v>3750</v>
      </c>
      <c r="U186" s="45">
        <f t="shared" si="39"/>
        <v>10000</v>
      </c>
      <c r="V186" s="45">
        <f t="shared" si="40"/>
        <v>0</v>
      </c>
      <c r="W186" s="45">
        <f t="shared" si="41"/>
        <v>0</v>
      </c>
      <c r="X186" s="45">
        <f t="shared" si="42"/>
        <v>0</v>
      </c>
      <c r="Y186" s="45">
        <f t="shared" si="43"/>
        <v>0</v>
      </c>
      <c r="Z186" s="45">
        <f t="shared" si="46"/>
        <v>-69894.006899346277</v>
      </c>
    </row>
    <row r="187" spans="14:26" x14ac:dyDescent="0.2">
      <c r="N187" s="41">
        <v>169</v>
      </c>
      <c r="O187" s="45">
        <f t="shared" si="36"/>
        <v>51840.033805966021</v>
      </c>
      <c r="P187" s="45">
        <f t="shared" si="37"/>
        <v>31803.97309338026</v>
      </c>
      <c r="Q187" s="45">
        <f t="shared" si="44"/>
        <v>-83644.006899346277</v>
      </c>
      <c r="R187" s="67">
        <f t="shared" si="45"/>
        <v>15</v>
      </c>
      <c r="S187" s="46"/>
      <c r="T187" s="45">
        <f t="shared" si="38"/>
        <v>3750</v>
      </c>
      <c r="U187" s="45">
        <f t="shared" si="39"/>
        <v>8958.0874243794478</v>
      </c>
      <c r="V187" s="45">
        <f t="shared" si="40"/>
        <v>0</v>
      </c>
      <c r="W187" s="45">
        <f t="shared" si="41"/>
        <v>0</v>
      </c>
      <c r="X187" s="45">
        <f t="shared" si="42"/>
        <v>0</v>
      </c>
      <c r="Y187" s="45">
        <f t="shared" si="43"/>
        <v>0</v>
      </c>
      <c r="Z187" s="45">
        <f t="shared" si="46"/>
        <v>-70935.919474966824</v>
      </c>
    </row>
    <row r="188" spans="14:26" x14ac:dyDescent="0.2">
      <c r="N188" s="41">
        <v>170</v>
      </c>
      <c r="O188" s="45">
        <f t="shared" si="36"/>
        <v>52185.634031339127</v>
      </c>
      <c r="P188" s="45">
        <f t="shared" si="37"/>
        <v>31458.372868007151</v>
      </c>
      <c r="Q188" s="45">
        <f t="shared" si="44"/>
        <v>-83644.006899346277</v>
      </c>
      <c r="R188" s="67">
        <f t="shared" si="45"/>
        <v>15</v>
      </c>
      <c r="S188" s="46"/>
      <c r="T188" s="45">
        <f t="shared" si="38"/>
        <v>3750</v>
      </c>
      <c r="U188" s="45">
        <f t="shared" si="39"/>
        <v>8958.0874243794478</v>
      </c>
      <c r="V188" s="45">
        <f t="shared" si="40"/>
        <v>0</v>
      </c>
      <c r="W188" s="45">
        <f t="shared" si="41"/>
        <v>0</v>
      </c>
      <c r="X188" s="45">
        <f t="shared" si="42"/>
        <v>0</v>
      </c>
      <c r="Y188" s="45">
        <f t="shared" si="43"/>
        <v>0</v>
      </c>
      <c r="Z188" s="45">
        <f t="shared" si="46"/>
        <v>-70935.919474966824</v>
      </c>
    </row>
    <row r="189" spans="14:26" x14ac:dyDescent="0.2">
      <c r="N189" s="41">
        <v>171</v>
      </c>
      <c r="O189" s="45">
        <f t="shared" si="36"/>
        <v>52533.538258214721</v>
      </c>
      <c r="P189" s="45">
        <f t="shared" si="37"/>
        <v>31110.46864113156</v>
      </c>
      <c r="Q189" s="45">
        <f t="shared" si="44"/>
        <v>-83644.006899346277</v>
      </c>
      <c r="R189" s="67">
        <f t="shared" si="45"/>
        <v>15</v>
      </c>
      <c r="S189" s="46"/>
      <c r="T189" s="45">
        <f t="shared" si="38"/>
        <v>3750</v>
      </c>
      <c r="U189" s="45">
        <f t="shared" si="39"/>
        <v>8958.0874243794478</v>
      </c>
      <c r="V189" s="45">
        <f t="shared" si="40"/>
        <v>0</v>
      </c>
      <c r="W189" s="45">
        <f t="shared" si="41"/>
        <v>0</v>
      </c>
      <c r="X189" s="45">
        <f t="shared" si="42"/>
        <v>0</v>
      </c>
      <c r="Y189" s="45">
        <f t="shared" si="43"/>
        <v>0</v>
      </c>
      <c r="Z189" s="45">
        <f t="shared" si="46"/>
        <v>-70935.919474966824</v>
      </c>
    </row>
    <row r="190" spans="14:26" x14ac:dyDescent="0.2">
      <c r="N190" s="41">
        <v>172</v>
      </c>
      <c r="O190" s="45">
        <f t="shared" si="36"/>
        <v>52883.761846602814</v>
      </c>
      <c r="P190" s="45">
        <f t="shared" si="37"/>
        <v>30760.245052743463</v>
      </c>
      <c r="Q190" s="45">
        <f t="shared" si="44"/>
        <v>-83644.006899346277</v>
      </c>
      <c r="R190" s="67">
        <f t="shared" si="45"/>
        <v>15</v>
      </c>
      <c r="S190" s="46"/>
      <c r="T190" s="45">
        <f t="shared" si="38"/>
        <v>3750</v>
      </c>
      <c r="U190" s="45">
        <f t="shared" si="39"/>
        <v>8958.0874243794478</v>
      </c>
      <c r="V190" s="45">
        <f t="shared" si="40"/>
        <v>0</v>
      </c>
      <c r="W190" s="45">
        <f t="shared" si="41"/>
        <v>0</v>
      </c>
      <c r="X190" s="45">
        <f t="shared" si="42"/>
        <v>0</v>
      </c>
      <c r="Y190" s="45">
        <f t="shared" si="43"/>
        <v>0</v>
      </c>
      <c r="Z190" s="45">
        <f t="shared" si="46"/>
        <v>-70935.919474966824</v>
      </c>
    </row>
    <row r="191" spans="14:26" x14ac:dyDescent="0.2">
      <c r="N191" s="41">
        <v>173</v>
      </c>
      <c r="O191" s="45">
        <f t="shared" si="36"/>
        <v>53236.320258913503</v>
      </c>
      <c r="P191" s="45">
        <f t="shared" si="37"/>
        <v>30407.686640432777</v>
      </c>
      <c r="Q191" s="45">
        <f t="shared" si="44"/>
        <v>-83644.006899346277</v>
      </c>
      <c r="R191" s="67">
        <f t="shared" si="45"/>
        <v>15</v>
      </c>
      <c r="S191" s="46"/>
      <c r="T191" s="45">
        <f t="shared" si="38"/>
        <v>3750</v>
      </c>
      <c r="U191" s="45">
        <f t="shared" si="39"/>
        <v>8958.0874243794478</v>
      </c>
      <c r="V191" s="45">
        <f t="shared" si="40"/>
        <v>0</v>
      </c>
      <c r="W191" s="45">
        <f t="shared" si="41"/>
        <v>0</v>
      </c>
      <c r="X191" s="45">
        <f t="shared" si="42"/>
        <v>0</v>
      </c>
      <c r="Y191" s="45">
        <f t="shared" si="43"/>
        <v>0</v>
      </c>
      <c r="Z191" s="45">
        <f t="shared" si="46"/>
        <v>-70935.919474966824</v>
      </c>
    </row>
    <row r="192" spans="14:26" x14ac:dyDescent="0.2">
      <c r="N192" s="41">
        <v>174</v>
      </c>
      <c r="O192" s="45">
        <f t="shared" si="36"/>
        <v>53591.229060639591</v>
      </c>
      <c r="P192" s="45">
        <f t="shared" si="37"/>
        <v>30052.777838706679</v>
      </c>
      <c r="Q192" s="45">
        <f t="shared" si="44"/>
        <v>-83644.006899346277</v>
      </c>
      <c r="R192" s="67">
        <f t="shared" si="45"/>
        <v>15</v>
      </c>
      <c r="S192" s="46"/>
      <c r="T192" s="45">
        <f t="shared" si="38"/>
        <v>3750</v>
      </c>
      <c r="U192" s="45">
        <f t="shared" si="39"/>
        <v>8958.0874243794478</v>
      </c>
      <c r="V192" s="45">
        <f t="shared" si="40"/>
        <v>0</v>
      </c>
      <c r="W192" s="45">
        <f t="shared" si="41"/>
        <v>0</v>
      </c>
      <c r="X192" s="45">
        <f t="shared" si="42"/>
        <v>0</v>
      </c>
      <c r="Y192" s="45">
        <f t="shared" si="43"/>
        <v>0</v>
      </c>
      <c r="Z192" s="45">
        <f t="shared" si="46"/>
        <v>-70935.919474966824</v>
      </c>
    </row>
    <row r="193" spans="14:26" x14ac:dyDescent="0.2">
      <c r="N193" s="41">
        <v>175</v>
      </c>
      <c r="O193" s="45">
        <f t="shared" si="36"/>
        <v>53948.503921043855</v>
      </c>
      <c r="P193" s="45">
        <f t="shared" si="37"/>
        <v>29695.502978302422</v>
      </c>
      <c r="Q193" s="45">
        <f t="shared" si="44"/>
        <v>-83644.006899346277</v>
      </c>
      <c r="R193" s="67">
        <f t="shared" si="45"/>
        <v>15</v>
      </c>
      <c r="S193" s="46"/>
      <c r="T193" s="45">
        <f t="shared" si="38"/>
        <v>3750</v>
      </c>
      <c r="U193" s="45">
        <f t="shared" si="39"/>
        <v>8958.0874243794478</v>
      </c>
      <c r="V193" s="45">
        <f t="shared" si="40"/>
        <v>0</v>
      </c>
      <c r="W193" s="45">
        <f t="shared" si="41"/>
        <v>0</v>
      </c>
      <c r="X193" s="45">
        <f t="shared" si="42"/>
        <v>0</v>
      </c>
      <c r="Y193" s="45">
        <f t="shared" si="43"/>
        <v>0</v>
      </c>
      <c r="Z193" s="45">
        <f t="shared" si="46"/>
        <v>-70935.919474966824</v>
      </c>
    </row>
    <row r="194" spans="14:26" x14ac:dyDescent="0.2">
      <c r="N194" s="41">
        <v>176</v>
      </c>
      <c r="O194" s="45">
        <f t="shared" si="36"/>
        <v>54308.160613850821</v>
      </c>
      <c r="P194" s="45">
        <f t="shared" si="37"/>
        <v>29335.846285495463</v>
      </c>
      <c r="Q194" s="45">
        <f t="shared" si="44"/>
        <v>-83644.006899346277</v>
      </c>
      <c r="R194" s="67">
        <f t="shared" si="45"/>
        <v>15</v>
      </c>
      <c r="S194" s="46"/>
      <c r="T194" s="45">
        <f t="shared" si="38"/>
        <v>3750</v>
      </c>
      <c r="U194" s="45">
        <f t="shared" si="39"/>
        <v>8958.0874243794478</v>
      </c>
      <c r="V194" s="45">
        <f t="shared" si="40"/>
        <v>0</v>
      </c>
      <c r="W194" s="45">
        <f t="shared" si="41"/>
        <v>0</v>
      </c>
      <c r="X194" s="45">
        <f t="shared" si="42"/>
        <v>0</v>
      </c>
      <c r="Y194" s="45">
        <f t="shared" si="43"/>
        <v>0</v>
      </c>
      <c r="Z194" s="45">
        <f t="shared" si="46"/>
        <v>-70935.919474966824</v>
      </c>
    </row>
    <row r="195" spans="14:26" x14ac:dyDescent="0.2">
      <c r="N195" s="41">
        <v>177</v>
      </c>
      <c r="O195" s="45">
        <f t="shared" si="36"/>
        <v>54670.215017943163</v>
      </c>
      <c r="P195" s="45">
        <f t="shared" si="37"/>
        <v>28973.791881403125</v>
      </c>
      <c r="Q195" s="45">
        <f t="shared" si="44"/>
        <v>-83644.006899346292</v>
      </c>
      <c r="R195" s="67">
        <f t="shared" si="45"/>
        <v>15</v>
      </c>
      <c r="S195" s="46"/>
      <c r="T195" s="45">
        <f t="shared" si="38"/>
        <v>3750</v>
      </c>
      <c r="U195" s="45">
        <f t="shared" si="39"/>
        <v>8958.0874243794478</v>
      </c>
      <c r="V195" s="45">
        <f t="shared" si="40"/>
        <v>0</v>
      </c>
      <c r="W195" s="45">
        <f t="shared" si="41"/>
        <v>0</v>
      </c>
      <c r="X195" s="45">
        <f t="shared" si="42"/>
        <v>0</v>
      </c>
      <c r="Y195" s="45">
        <f t="shared" si="43"/>
        <v>0</v>
      </c>
      <c r="Z195" s="45">
        <f t="shared" si="46"/>
        <v>-70935.919474966839</v>
      </c>
    </row>
    <row r="196" spans="14:26" x14ac:dyDescent="0.2">
      <c r="N196" s="41">
        <v>178</v>
      </c>
      <c r="O196" s="45">
        <f t="shared" si="36"/>
        <v>55034.683118062778</v>
      </c>
      <c r="P196" s="45">
        <f t="shared" si="37"/>
        <v>28609.3237812835</v>
      </c>
      <c r="Q196" s="45">
        <f t="shared" si="44"/>
        <v>-83644.006899346277</v>
      </c>
      <c r="R196" s="67">
        <f t="shared" si="45"/>
        <v>15</v>
      </c>
      <c r="S196" s="46"/>
      <c r="T196" s="45">
        <f t="shared" si="38"/>
        <v>3750</v>
      </c>
      <c r="U196" s="45">
        <f t="shared" si="39"/>
        <v>8958.0874243794478</v>
      </c>
      <c r="V196" s="45">
        <f t="shared" si="40"/>
        <v>0</v>
      </c>
      <c r="W196" s="45">
        <f t="shared" si="41"/>
        <v>0</v>
      </c>
      <c r="X196" s="45">
        <f t="shared" si="42"/>
        <v>0</v>
      </c>
      <c r="Y196" s="45">
        <f t="shared" si="43"/>
        <v>0</v>
      </c>
      <c r="Z196" s="45">
        <f t="shared" si="46"/>
        <v>-70935.919474966824</v>
      </c>
    </row>
    <row r="197" spans="14:26" x14ac:dyDescent="0.2">
      <c r="N197" s="41">
        <v>179</v>
      </c>
      <c r="O197" s="45">
        <f t="shared" si="36"/>
        <v>55401.581005516528</v>
      </c>
      <c r="P197" s="45">
        <f t="shared" si="37"/>
        <v>28242.425893829753</v>
      </c>
      <c r="Q197" s="45">
        <f t="shared" si="44"/>
        <v>-83644.006899346277</v>
      </c>
      <c r="R197" s="67">
        <f t="shared" si="45"/>
        <v>15</v>
      </c>
      <c r="S197" s="46"/>
      <c r="T197" s="45">
        <f t="shared" si="38"/>
        <v>3750</v>
      </c>
      <c r="U197" s="45">
        <f t="shared" si="39"/>
        <v>8958.0874243794478</v>
      </c>
      <c r="V197" s="45">
        <f t="shared" si="40"/>
        <v>0</v>
      </c>
      <c r="W197" s="45">
        <f t="shared" si="41"/>
        <v>0</v>
      </c>
      <c r="X197" s="45">
        <f t="shared" si="42"/>
        <v>0</v>
      </c>
      <c r="Y197" s="45">
        <f t="shared" si="43"/>
        <v>0</v>
      </c>
      <c r="Z197" s="45">
        <f t="shared" si="46"/>
        <v>-70935.919474966824</v>
      </c>
    </row>
    <row r="198" spans="14:26" x14ac:dyDescent="0.2">
      <c r="N198" s="41">
        <v>180</v>
      </c>
      <c r="O198" s="45">
        <f t="shared" si="36"/>
        <v>55770.924878886646</v>
      </c>
      <c r="P198" s="45">
        <f t="shared" si="37"/>
        <v>27873.082020459642</v>
      </c>
      <c r="Q198" s="45">
        <f t="shared" si="44"/>
        <v>-83644.006899346292</v>
      </c>
      <c r="R198" s="67">
        <f t="shared" si="45"/>
        <v>15</v>
      </c>
      <c r="S198" s="46"/>
      <c r="T198" s="45">
        <f t="shared" si="38"/>
        <v>3750</v>
      </c>
      <c r="U198" s="45">
        <f t="shared" si="39"/>
        <v>8958.0874243794478</v>
      </c>
      <c r="V198" s="45">
        <f t="shared" si="40"/>
        <v>0</v>
      </c>
      <c r="W198" s="45">
        <f t="shared" si="41"/>
        <v>0</v>
      </c>
      <c r="X198" s="45">
        <f t="shared" si="42"/>
        <v>0</v>
      </c>
      <c r="Y198" s="45">
        <f t="shared" si="43"/>
        <v>0</v>
      </c>
      <c r="Z198" s="45">
        <f t="shared" si="46"/>
        <v>-70935.919474966839</v>
      </c>
    </row>
    <row r="199" spans="14:26" x14ac:dyDescent="0.2">
      <c r="N199" s="41">
        <v>181</v>
      </c>
      <c r="O199" s="45">
        <f t="shared" si="36"/>
        <v>56142.73104474588</v>
      </c>
      <c r="P199" s="45">
        <f t="shared" si="37"/>
        <v>27501.275854600401</v>
      </c>
      <c r="Q199" s="45">
        <f t="shared" si="44"/>
        <v>-83644.006899346277</v>
      </c>
      <c r="R199" s="67">
        <f t="shared" si="45"/>
        <v>16</v>
      </c>
      <c r="S199" s="46"/>
      <c r="T199" s="45">
        <f t="shared" si="38"/>
        <v>3750</v>
      </c>
      <c r="U199" s="45">
        <f t="shared" si="39"/>
        <v>7618.8808665264869</v>
      </c>
      <c r="V199" s="45">
        <f t="shared" si="40"/>
        <v>0</v>
      </c>
      <c r="W199" s="45">
        <f t="shared" si="41"/>
        <v>0</v>
      </c>
      <c r="X199" s="45">
        <f t="shared" si="42"/>
        <v>0</v>
      </c>
      <c r="Y199" s="45">
        <f t="shared" si="43"/>
        <v>0</v>
      </c>
      <c r="Z199" s="45">
        <f t="shared" si="46"/>
        <v>-72275.126032819797</v>
      </c>
    </row>
    <row r="200" spans="14:26" x14ac:dyDescent="0.2">
      <c r="N200" s="41">
        <v>182</v>
      </c>
      <c r="O200" s="45">
        <f t="shared" si="36"/>
        <v>56517.015918377518</v>
      </c>
      <c r="P200" s="45">
        <f t="shared" si="37"/>
        <v>27126.990980968756</v>
      </c>
      <c r="Q200" s="45">
        <f t="shared" si="44"/>
        <v>-83644.006899346277</v>
      </c>
      <c r="R200" s="67">
        <f t="shared" si="45"/>
        <v>16</v>
      </c>
      <c r="S200" s="46"/>
      <c r="T200" s="45">
        <f t="shared" si="38"/>
        <v>3750</v>
      </c>
      <c r="U200" s="45">
        <f t="shared" si="39"/>
        <v>7618.8808665264869</v>
      </c>
      <c r="V200" s="45">
        <f t="shared" si="40"/>
        <v>0</v>
      </c>
      <c r="W200" s="45">
        <f t="shared" si="41"/>
        <v>0</v>
      </c>
      <c r="X200" s="45">
        <f t="shared" si="42"/>
        <v>0</v>
      </c>
      <c r="Y200" s="45">
        <f t="shared" si="43"/>
        <v>0</v>
      </c>
      <c r="Z200" s="45">
        <f t="shared" si="46"/>
        <v>-72275.126032819797</v>
      </c>
    </row>
    <row r="201" spans="14:26" x14ac:dyDescent="0.2">
      <c r="N201" s="41">
        <v>183</v>
      </c>
      <c r="O201" s="45">
        <f t="shared" si="36"/>
        <v>56893.79602450005</v>
      </c>
      <c r="P201" s="45">
        <f t="shared" si="37"/>
        <v>26750.210874846241</v>
      </c>
      <c r="Q201" s="45">
        <f t="shared" si="44"/>
        <v>-83644.006899346292</v>
      </c>
      <c r="R201" s="67">
        <f t="shared" si="45"/>
        <v>16</v>
      </c>
      <c r="S201" s="46"/>
      <c r="T201" s="45">
        <f t="shared" si="38"/>
        <v>3750</v>
      </c>
      <c r="U201" s="45">
        <f t="shared" si="39"/>
        <v>7618.8808665264869</v>
      </c>
      <c r="V201" s="45">
        <f t="shared" si="40"/>
        <v>0</v>
      </c>
      <c r="W201" s="45">
        <f t="shared" si="41"/>
        <v>0</v>
      </c>
      <c r="X201" s="45">
        <f t="shared" si="42"/>
        <v>0</v>
      </c>
      <c r="Y201" s="45">
        <f t="shared" si="43"/>
        <v>0</v>
      </c>
      <c r="Z201" s="45">
        <f t="shared" si="46"/>
        <v>-72275.126032819797</v>
      </c>
    </row>
    <row r="202" spans="14:26" x14ac:dyDescent="0.2">
      <c r="N202" s="41">
        <v>184</v>
      </c>
      <c r="O202" s="45">
        <f t="shared" si="36"/>
        <v>57273.087997996699</v>
      </c>
      <c r="P202" s="45">
        <f t="shared" si="37"/>
        <v>26370.918901349571</v>
      </c>
      <c r="Q202" s="45">
        <f t="shared" si="44"/>
        <v>-83644.006899346277</v>
      </c>
      <c r="R202" s="67">
        <f t="shared" si="45"/>
        <v>16</v>
      </c>
      <c r="S202" s="46"/>
      <c r="T202" s="45">
        <f t="shared" si="38"/>
        <v>3750</v>
      </c>
      <c r="U202" s="45">
        <f t="shared" si="39"/>
        <v>7618.8808665264869</v>
      </c>
      <c r="V202" s="45">
        <f t="shared" si="40"/>
        <v>0</v>
      </c>
      <c r="W202" s="45">
        <f t="shared" si="41"/>
        <v>0</v>
      </c>
      <c r="X202" s="45">
        <f t="shared" si="42"/>
        <v>0</v>
      </c>
      <c r="Y202" s="45">
        <f t="shared" si="43"/>
        <v>0</v>
      </c>
      <c r="Z202" s="45">
        <f t="shared" si="46"/>
        <v>-72275.126032819797</v>
      </c>
    </row>
    <row r="203" spans="14:26" x14ac:dyDescent="0.2">
      <c r="N203" s="41">
        <v>185</v>
      </c>
      <c r="O203" s="45">
        <f t="shared" si="36"/>
        <v>57654.908584650024</v>
      </c>
      <c r="P203" s="45">
        <f t="shared" si="37"/>
        <v>25989.098314696261</v>
      </c>
      <c r="Q203" s="45">
        <f t="shared" si="44"/>
        <v>-83644.006899346277</v>
      </c>
      <c r="R203" s="67">
        <f t="shared" si="45"/>
        <v>16</v>
      </c>
      <c r="S203" s="46"/>
      <c r="T203" s="45">
        <f t="shared" si="38"/>
        <v>3750</v>
      </c>
      <c r="U203" s="45">
        <f t="shared" si="39"/>
        <v>7618.8808665264869</v>
      </c>
      <c r="V203" s="45">
        <f t="shared" si="40"/>
        <v>0</v>
      </c>
      <c r="W203" s="45">
        <f t="shared" si="41"/>
        <v>0</v>
      </c>
      <c r="X203" s="45">
        <f t="shared" si="42"/>
        <v>0</v>
      </c>
      <c r="Y203" s="45">
        <f t="shared" si="43"/>
        <v>0</v>
      </c>
      <c r="Z203" s="45">
        <f t="shared" si="46"/>
        <v>-72275.126032819797</v>
      </c>
    </row>
    <row r="204" spans="14:26" x14ac:dyDescent="0.2">
      <c r="N204" s="41">
        <v>186</v>
      </c>
      <c r="O204" s="45">
        <f t="shared" si="36"/>
        <v>58039.27464188102</v>
      </c>
      <c r="P204" s="45">
        <f t="shared" si="37"/>
        <v>25604.732257465261</v>
      </c>
      <c r="Q204" s="45">
        <f t="shared" si="44"/>
        <v>-83644.006899346277</v>
      </c>
      <c r="R204" s="67">
        <f t="shared" si="45"/>
        <v>16</v>
      </c>
      <c r="S204" s="46"/>
      <c r="T204" s="45">
        <f t="shared" si="38"/>
        <v>3750</v>
      </c>
      <c r="U204" s="45">
        <f t="shared" si="39"/>
        <v>7618.8808665264869</v>
      </c>
      <c r="V204" s="45">
        <f t="shared" si="40"/>
        <v>0</v>
      </c>
      <c r="W204" s="45">
        <f t="shared" si="41"/>
        <v>0</v>
      </c>
      <c r="X204" s="45">
        <f t="shared" si="42"/>
        <v>0</v>
      </c>
      <c r="Y204" s="45">
        <f t="shared" si="43"/>
        <v>0</v>
      </c>
      <c r="Z204" s="45">
        <f t="shared" si="46"/>
        <v>-72275.126032819797</v>
      </c>
    </row>
    <row r="205" spans="14:26" x14ac:dyDescent="0.2">
      <c r="N205" s="41">
        <v>187</v>
      </c>
      <c r="O205" s="45">
        <f t="shared" si="36"/>
        <v>58426.203139493555</v>
      </c>
      <c r="P205" s="45">
        <f t="shared" si="37"/>
        <v>25217.803759852723</v>
      </c>
      <c r="Q205" s="45">
        <f t="shared" si="44"/>
        <v>-83644.006899346277</v>
      </c>
      <c r="R205" s="67">
        <f t="shared" si="45"/>
        <v>16</v>
      </c>
      <c r="S205" s="46"/>
      <c r="T205" s="45">
        <f t="shared" si="38"/>
        <v>3750</v>
      </c>
      <c r="U205" s="45">
        <f t="shared" si="39"/>
        <v>7618.8808665264869</v>
      </c>
      <c r="V205" s="45">
        <f t="shared" si="40"/>
        <v>0</v>
      </c>
      <c r="W205" s="45">
        <f t="shared" si="41"/>
        <v>0</v>
      </c>
      <c r="X205" s="45">
        <f t="shared" si="42"/>
        <v>0</v>
      </c>
      <c r="Y205" s="45">
        <f t="shared" si="43"/>
        <v>0</v>
      </c>
      <c r="Z205" s="45">
        <f t="shared" si="46"/>
        <v>-72275.126032819797</v>
      </c>
    </row>
    <row r="206" spans="14:26" x14ac:dyDescent="0.2">
      <c r="N206" s="41">
        <v>188</v>
      </c>
      <c r="O206" s="45">
        <f t="shared" si="36"/>
        <v>58815.711160423511</v>
      </c>
      <c r="P206" s="45">
        <f t="shared" si="37"/>
        <v>24828.295738922763</v>
      </c>
      <c r="Q206" s="45">
        <f t="shared" si="44"/>
        <v>-83644.006899346277</v>
      </c>
      <c r="R206" s="67">
        <f t="shared" si="45"/>
        <v>16</v>
      </c>
      <c r="S206" s="46"/>
      <c r="T206" s="45">
        <f t="shared" si="38"/>
        <v>3750</v>
      </c>
      <c r="U206" s="45">
        <f t="shared" si="39"/>
        <v>7618.8808665264869</v>
      </c>
      <c r="V206" s="45">
        <f t="shared" si="40"/>
        <v>0</v>
      </c>
      <c r="W206" s="45">
        <f t="shared" si="41"/>
        <v>0</v>
      </c>
      <c r="X206" s="45">
        <f t="shared" si="42"/>
        <v>0</v>
      </c>
      <c r="Y206" s="45">
        <f t="shared" si="43"/>
        <v>0</v>
      </c>
      <c r="Z206" s="45">
        <f t="shared" si="46"/>
        <v>-72275.126032819797</v>
      </c>
    </row>
    <row r="207" spans="14:26" x14ac:dyDescent="0.2">
      <c r="N207" s="41">
        <v>189</v>
      </c>
      <c r="O207" s="45">
        <f t="shared" si="36"/>
        <v>59207.815901492999</v>
      </c>
      <c r="P207" s="45">
        <f t="shared" si="37"/>
        <v>24436.190997853271</v>
      </c>
      <c r="Q207" s="45">
        <f t="shared" si="44"/>
        <v>-83644.006899346277</v>
      </c>
      <c r="R207" s="67">
        <f t="shared" si="45"/>
        <v>16</v>
      </c>
      <c r="S207" s="46"/>
      <c r="T207" s="45">
        <f t="shared" si="38"/>
        <v>3750</v>
      </c>
      <c r="U207" s="45">
        <f t="shared" si="39"/>
        <v>7618.8808665264869</v>
      </c>
      <c r="V207" s="45">
        <f t="shared" si="40"/>
        <v>0</v>
      </c>
      <c r="W207" s="45">
        <f t="shared" si="41"/>
        <v>0</v>
      </c>
      <c r="X207" s="45">
        <f t="shared" si="42"/>
        <v>0</v>
      </c>
      <c r="Y207" s="45">
        <f t="shared" si="43"/>
        <v>0</v>
      </c>
      <c r="Z207" s="45">
        <f t="shared" si="46"/>
        <v>-72275.126032819797</v>
      </c>
    </row>
    <row r="208" spans="14:26" x14ac:dyDescent="0.2">
      <c r="N208" s="41">
        <v>190</v>
      </c>
      <c r="O208" s="45">
        <f t="shared" si="36"/>
        <v>59602.534674169627</v>
      </c>
      <c r="P208" s="45">
        <f t="shared" si="37"/>
        <v>24041.472225176654</v>
      </c>
      <c r="Q208" s="45">
        <f t="shared" si="44"/>
        <v>-83644.006899346277</v>
      </c>
      <c r="R208" s="67">
        <f t="shared" si="45"/>
        <v>16</v>
      </c>
      <c r="S208" s="46"/>
      <c r="T208" s="45">
        <f t="shared" si="38"/>
        <v>3750</v>
      </c>
      <c r="U208" s="45">
        <f t="shared" si="39"/>
        <v>7618.8808665264869</v>
      </c>
      <c r="V208" s="45">
        <f t="shared" si="40"/>
        <v>0</v>
      </c>
      <c r="W208" s="45">
        <f t="shared" si="41"/>
        <v>0</v>
      </c>
      <c r="X208" s="45">
        <f t="shared" si="42"/>
        <v>0</v>
      </c>
      <c r="Y208" s="45">
        <f t="shared" si="43"/>
        <v>0</v>
      </c>
      <c r="Z208" s="45">
        <f t="shared" si="46"/>
        <v>-72275.126032819797</v>
      </c>
    </row>
    <row r="209" spans="14:26" x14ac:dyDescent="0.2">
      <c r="N209" s="41">
        <v>191</v>
      </c>
      <c r="O209" s="45">
        <f t="shared" si="36"/>
        <v>59999.884905330757</v>
      </c>
      <c r="P209" s="45">
        <f t="shared" si="37"/>
        <v>23644.121994015521</v>
      </c>
      <c r="Q209" s="45">
        <f t="shared" si="44"/>
        <v>-83644.006899346277</v>
      </c>
      <c r="R209" s="67">
        <f t="shared" si="45"/>
        <v>16</v>
      </c>
      <c r="S209" s="46"/>
      <c r="T209" s="45">
        <f t="shared" si="38"/>
        <v>3750</v>
      </c>
      <c r="U209" s="45">
        <f t="shared" si="39"/>
        <v>7618.8808665264869</v>
      </c>
      <c r="V209" s="45">
        <f t="shared" si="40"/>
        <v>0</v>
      </c>
      <c r="W209" s="45">
        <f t="shared" si="41"/>
        <v>0</v>
      </c>
      <c r="X209" s="45">
        <f t="shared" si="42"/>
        <v>0</v>
      </c>
      <c r="Y209" s="45">
        <f t="shared" si="43"/>
        <v>0</v>
      </c>
      <c r="Z209" s="45">
        <f t="shared" si="46"/>
        <v>-72275.126032819797</v>
      </c>
    </row>
    <row r="210" spans="14:26" x14ac:dyDescent="0.2">
      <c r="N210" s="41">
        <v>192</v>
      </c>
      <c r="O210" s="45">
        <f t="shared" si="36"/>
        <v>60399.884138032961</v>
      </c>
      <c r="P210" s="45">
        <f t="shared" si="37"/>
        <v>23244.122761313316</v>
      </c>
      <c r="Q210" s="45">
        <f t="shared" si="44"/>
        <v>-83644.006899346277</v>
      </c>
      <c r="R210" s="67">
        <f t="shared" si="45"/>
        <v>16</v>
      </c>
      <c r="S210" s="46"/>
      <c r="T210" s="45">
        <f t="shared" si="38"/>
        <v>3750</v>
      </c>
      <c r="U210" s="45">
        <f t="shared" si="39"/>
        <v>7618.8808665264869</v>
      </c>
      <c r="V210" s="45">
        <f t="shared" si="40"/>
        <v>0</v>
      </c>
      <c r="W210" s="45">
        <f t="shared" si="41"/>
        <v>0</v>
      </c>
      <c r="X210" s="45">
        <f t="shared" si="42"/>
        <v>0</v>
      </c>
      <c r="Y210" s="45">
        <f t="shared" si="43"/>
        <v>0</v>
      </c>
      <c r="Z210" s="45">
        <f t="shared" si="46"/>
        <v>-72275.126032819797</v>
      </c>
    </row>
    <row r="211" spans="14:26" x14ac:dyDescent="0.2">
      <c r="N211" s="41">
        <v>193</v>
      </c>
      <c r="O211" s="45">
        <f t="shared" ref="O211:O274" si="47">IFERROR(-PPMT($C$9/12,N211,$C$10*12,$C$7*(1-$C$8)),0)</f>
        <v>60802.550032286512</v>
      </c>
      <c r="P211" s="45">
        <f t="shared" ref="P211:P274" si="48">IFERROR(-IPMT($C$9/12,N211,$C$10*12,$C$7*(1-$C$8)),0)</f>
        <v>22841.456867059762</v>
      </c>
      <c r="Q211" s="45">
        <f t="shared" si="44"/>
        <v>-83644.006899346277</v>
      </c>
      <c r="R211" s="67">
        <f t="shared" si="45"/>
        <v>17</v>
      </c>
      <c r="S211" s="46"/>
      <c r="T211" s="45">
        <f t="shared" ref="T211:T274" si="49">SUMIFS(E$17:E$48,$B$17:$B$48,$R211)/12</f>
        <v>3750</v>
      </c>
      <c r="U211" s="45">
        <f t="shared" ref="U211:U274" si="50">SUMIFS(F$17:F$48,$B$17:$B$48,$R211)/12</f>
        <v>6168.5208248584531</v>
      </c>
      <c r="V211" s="45">
        <f t="shared" ref="V211:V274" si="51">SUMIFS(G$17:G$48,$B$17:$B$48,$R211)/12</f>
        <v>0</v>
      </c>
      <c r="W211" s="45">
        <f t="shared" ref="W211:W274" si="52">SUMIFS(H$17:H$48,$B$17:$B$48,$R211)/12</f>
        <v>0</v>
      </c>
      <c r="X211" s="45">
        <f t="shared" ref="X211:X274" si="53">SUMIFS(I$17:I$48,$B$17:$B$48,$R211)/12</f>
        <v>0</v>
      </c>
      <c r="Y211" s="45">
        <f t="shared" ref="Y211:Y274" si="54">SUMIFS(J$17:J$48,$B$17:$B$48,$R211)/12</f>
        <v>0</v>
      </c>
      <c r="Z211" s="45">
        <f t="shared" si="46"/>
        <v>-73725.486074487824</v>
      </c>
    </row>
    <row r="212" spans="14:26" x14ac:dyDescent="0.2">
      <c r="N212" s="41">
        <v>194</v>
      </c>
      <c r="O212" s="45">
        <f t="shared" si="47"/>
        <v>61207.900365835099</v>
      </c>
      <c r="P212" s="45">
        <f t="shared" si="48"/>
        <v>22436.106533511185</v>
      </c>
      <c r="Q212" s="45">
        <f t="shared" ref="Q212:Q275" si="55">-SUM(O212:P212)</f>
        <v>-83644.006899346277</v>
      </c>
      <c r="R212" s="67">
        <f t="shared" ref="R212:R275" si="56">ROUNDUP(N212/12,0)</f>
        <v>17</v>
      </c>
      <c r="S212" s="46"/>
      <c r="T212" s="45">
        <f t="shared" si="49"/>
        <v>3750</v>
      </c>
      <c r="U212" s="45">
        <f t="shared" si="50"/>
        <v>6168.5208248584531</v>
      </c>
      <c r="V212" s="45">
        <f t="shared" si="51"/>
        <v>0</v>
      </c>
      <c r="W212" s="45">
        <f t="shared" si="52"/>
        <v>0</v>
      </c>
      <c r="X212" s="45">
        <f t="shared" si="53"/>
        <v>0</v>
      </c>
      <c r="Y212" s="45">
        <f t="shared" si="54"/>
        <v>0</v>
      </c>
      <c r="Z212" s="45">
        <f t="shared" ref="Z212:Z275" si="57">IF(-SUM(O212:P212)+SUM(T212:Y212)&gt;0,0,-SUM(O212:P212)+SUM(T212:Y212))</f>
        <v>-73725.486074487824</v>
      </c>
    </row>
    <row r="213" spans="14:26" x14ac:dyDescent="0.2">
      <c r="N213" s="41">
        <v>195</v>
      </c>
      <c r="O213" s="45">
        <f t="shared" si="47"/>
        <v>61615.953034940649</v>
      </c>
      <c r="P213" s="45">
        <f t="shared" si="48"/>
        <v>22028.053864405621</v>
      </c>
      <c r="Q213" s="45">
        <f t="shared" si="55"/>
        <v>-83644.006899346277</v>
      </c>
      <c r="R213" s="67">
        <f t="shared" si="56"/>
        <v>17</v>
      </c>
      <c r="S213" s="46"/>
      <c r="T213" s="45">
        <f t="shared" si="49"/>
        <v>3750</v>
      </c>
      <c r="U213" s="45">
        <f t="shared" si="50"/>
        <v>6168.5208248584531</v>
      </c>
      <c r="V213" s="45">
        <f t="shared" si="51"/>
        <v>0</v>
      </c>
      <c r="W213" s="45">
        <f t="shared" si="52"/>
        <v>0</v>
      </c>
      <c r="X213" s="45">
        <f t="shared" si="53"/>
        <v>0</v>
      </c>
      <c r="Y213" s="45">
        <f t="shared" si="54"/>
        <v>0</v>
      </c>
      <c r="Z213" s="45">
        <f t="shared" si="57"/>
        <v>-73725.486074487824</v>
      </c>
    </row>
    <row r="214" spans="14:26" x14ac:dyDescent="0.2">
      <c r="N214" s="41">
        <v>196</v>
      </c>
      <c r="O214" s="45">
        <f t="shared" si="47"/>
        <v>62026.726055173589</v>
      </c>
      <c r="P214" s="45">
        <f t="shared" si="48"/>
        <v>21617.280844172681</v>
      </c>
      <c r="Q214" s="45">
        <f t="shared" si="55"/>
        <v>-83644.006899346277</v>
      </c>
      <c r="R214" s="67">
        <f t="shared" si="56"/>
        <v>17</v>
      </c>
      <c r="S214" s="46"/>
      <c r="T214" s="45">
        <f t="shared" si="49"/>
        <v>3750</v>
      </c>
      <c r="U214" s="45">
        <f t="shared" si="50"/>
        <v>6168.5208248584531</v>
      </c>
      <c r="V214" s="45">
        <f t="shared" si="51"/>
        <v>0</v>
      </c>
      <c r="W214" s="45">
        <f t="shared" si="52"/>
        <v>0</v>
      </c>
      <c r="X214" s="45">
        <f t="shared" si="53"/>
        <v>0</v>
      </c>
      <c r="Y214" s="45">
        <f t="shared" si="54"/>
        <v>0</v>
      </c>
      <c r="Z214" s="45">
        <f t="shared" si="57"/>
        <v>-73725.486074487824</v>
      </c>
    </row>
    <row r="215" spans="14:26" x14ac:dyDescent="0.2">
      <c r="N215" s="41">
        <v>197</v>
      </c>
      <c r="O215" s="45">
        <f t="shared" si="47"/>
        <v>62440.237562208094</v>
      </c>
      <c r="P215" s="45">
        <f t="shared" si="48"/>
        <v>21203.769337138194</v>
      </c>
      <c r="Q215" s="45">
        <f t="shared" si="55"/>
        <v>-83644.006899346292</v>
      </c>
      <c r="R215" s="67">
        <f t="shared" si="56"/>
        <v>17</v>
      </c>
      <c r="S215" s="46"/>
      <c r="T215" s="45">
        <f t="shared" si="49"/>
        <v>3750</v>
      </c>
      <c r="U215" s="45">
        <f t="shared" si="50"/>
        <v>6168.5208248584531</v>
      </c>
      <c r="V215" s="45">
        <f t="shared" si="51"/>
        <v>0</v>
      </c>
      <c r="W215" s="45">
        <f t="shared" si="52"/>
        <v>0</v>
      </c>
      <c r="X215" s="45">
        <f t="shared" si="53"/>
        <v>0</v>
      </c>
      <c r="Y215" s="45">
        <f t="shared" si="54"/>
        <v>0</v>
      </c>
      <c r="Z215" s="45">
        <f t="shared" si="57"/>
        <v>-73725.486074487839</v>
      </c>
    </row>
    <row r="216" spans="14:26" x14ac:dyDescent="0.2">
      <c r="N216" s="41">
        <v>198</v>
      </c>
      <c r="O216" s="45">
        <f t="shared" si="47"/>
        <v>62856.50581262281</v>
      </c>
      <c r="P216" s="45">
        <f t="shared" si="48"/>
        <v>20787.501086723474</v>
      </c>
      <c r="Q216" s="45">
        <f t="shared" si="55"/>
        <v>-83644.006899346277</v>
      </c>
      <c r="R216" s="67">
        <f t="shared" si="56"/>
        <v>17</v>
      </c>
      <c r="S216" s="46"/>
      <c r="T216" s="45">
        <f t="shared" si="49"/>
        <v>3750</v>
      </c>
      <c r="U216" s="45">
        <f t="shared" si="50"/>
        <v>6168.5208248584531</v>
      </c>
      <c r="V216" s="45">
        <f t="shared" si="51"/>
        <v>0</v>
      </c>
      <c r="W216" s="45">
        <f t="shared" si="52"/>
        <v>0</v>
      </c>
      <c r="X216" s="45">
        <f t="shared" si="53"/>
        <v>0</v>
      </c>
      <c r="Y216" s="45">
        <f t="shared" si="54"/>
        <v>0</v>
      </c>
      <c r="Z216" s="45">
        <f t="shared" si="57"/>
        <v>-73725.486074487824</v>
      </c>
    </row>
    <row r="217" spans="14:26" x14ac:dyDescent="0.2">
      <c r="N217" s="41">
        <v>199</v>
      </c>
      <c r="O217" s="45">
        <f t="shared" si="47"/>
        <v>63275.549184706957</v>
      </c>
      <c r="P217" s="45">
        <f t="shared" si="48"/>
        <v>20368.45771463932</v>
      </c>
      <c r="Q217" s="45">
        <f t="shared" si="55"/>
        <v>-83644.006899346277</v>
      </c>
      <c r="R217" s="67">
        <f t="shared" si="56"/>
        <v>17</v>
      </c>
      <c r="S217" s="46"/>
      <c r="T217" s="45">
        <f t="shared" si="49"/>
        <v>3750</v>
      </c>
      <c r="U217" s="45">
        <f t="shared" si="50"/>
        <v>6168.5208248584531</v>
      </c>
      <c r="V217" s="45">
        <f t="shared" si="51"/>
        <v>0</v>
      </c>
      <c r="W217" s="45">
        <f t="shared" si="52"/>
        <v>0</v>
      </c>
      <c r="X217" s="45">
        <f t="shared" si="53"/>
        <v>0</v>
      </c>
      <c r="Y217" s="45">
        <f t="shared" si="54"/>
        <v>0</v>
      </c>
      <c r="Z217" s="45">
        <f t="shared" si="57"/>
        <v>-73725.486074487824</v>
      </c>
    </row>
    <row r="218" spans="14:26" x14ac:dyDescent="0.2">
      <c r="N218" s="41">
        <v>200</v>
      </c>
      <c r="O218" s="45">
        <f t="shared" si="47"/>
        <v>63697.386179271671</v>
      </c>
      <c r="P218" s="45">
        <f t="shared" si="48"/>
        <v>19946.62072007461</v>
      </c>
      <c r="Q218" s="45">
        <f t="shared" si="55"/>
        <v>-83644.006899346277</v>
      </c>
      <c r="R218" s="67">
        <f t="shared" si="56"/>
        <v>17</v>
      </c>
      <c r="S218" s="46"/>
      <c r="T218" s="45">
        <f t="shared" si="49"/>
        <v>3750</v>
      </c>
      <c r="U218" s="45">
        <f t="shared" si="50"/>
        <v>6168.5208248584531</v>
      </c>
      <c r="V218" s="45">
        <f t="shared" si="51"/>
        <v>0</v>
      </c>
      <c r="W218" s="45">
        <f t="shared" si="52"/>
        <v>0</v>
      </c>
      <c r="X218" s="45">
        <f t="shared" si="53"/>
        <v>0</v>
      </c>
      <c r="Y218" s="45">
        <f t="shared" si="54"/>
        <v>0</v>
      </c>
      <c r="Z218" s="45">
        <f t="shared" si="57"/>
        <v>-73725.486074487824</v>
      </c>
    </row>
    <row r="219" spans="14:26" x14ac:dyDescent="0.2">
      <c r="N219" s="41">
        <v>201</v>
      </c>
      <c r="O219" s="45">
        <f t="shared" si="47"/>
        <v>64122.035420466811</v>
      </c>
      <c r="P219" s="45">
        <f t="shared" si="48"/>
        <v>19521.971478879463</v>
      </c>
      <c r="Q219" s="45">
        <f t="shared" si="55"/>
        <v>-83644.006899346277</v>
      </c>
      <c r="R219" s="67">
        <f t="shared" si="56"/>
        <v>17</v>
      </c>
      <c r="S219" s="46"/>
      <c r="T219" s="45">
        <f t="shared" si="49"/>
        <v>3750</v>
      </c>
      <c r="U219" s="45">
        <f t="shared" si="50"/>
        <v>6168.5208248584531</v>
      </c>
      <c r="V219" s="45">
        <f t="shared" si="51"/>
        <v>0</v>
      </c>
      <c r="W219" s="45">
        <f t="shared" si="52"/>
        <v>0</v>
      </c>
      <c r="X219" s="45">
        <f t="shared" si="53"/>
        <v>0</v>
      </c>
      <c r="Y219" s="45">
        <f t="shared" si="54"/>
        <v>0</v>
      </c>
      <c r="Z219" s="45">
        <f t="shared" si="57"/>
        <v>-73725.486074487824</v>
      </c>
    </row>
    <row r="220" spans="14:26" x14ac:dyDescent="0.2">
      <c r="N220" s="41">
        <v>202</v>
      </c>
      <c r="O220" s="45">
        <f t="shared" si="47"/>
        <v>64549.515656603267</v>
      </c>
      <c r="P220" s="45">
        <f t="shared" si="48"/>
        <v>19094.491242743014</v>
      </c>
      <c r="Q220" s="45">
        <f t="shared" si="55"/>
        <v>-83644.006899346277</v>
      </c>
      <c r="R220" s="67">
        <f t="shared" si="56"/>
        <v>17</v>
      </c>
      <c r="S220" s="46"/>
      <c r="T220" s="45">
        <f t="shared" si="49"/>
        <v>3750</v>
      </c>
      <c r="U220" s="45">
        <f t="shared" si="50"/>
        <v>6168.5208248584531</v>
      </c>
      <c r="V220" s="45">
        <f t="shared" si="51"/>
        <v>0</v>
      </c>
      <c r="W220" s="45">
        <f t="shared" si="52"/>
        <v>0</v>
      </c>
      <c r="X220" s="45">
        <f t="shared" si="53"/>
        <v>0</v>
      </c>
      <c r="Y220" s="45">
        <f t="shared" si="54"/>
        <v>0</v>
      </c>
      <c r="Z220" s="45">
        <f t="shared" si="57"/>
        <v>-73725.486074487824</v>
      </c>
    </row>
    <row r="221" spans="14:26" x14ac:dyDescent="0.2">
      <c r="N221" s="41">
        <v>203</v>
      </c>
      <c r="O221" s="45">
        <f t="shared" si="47"/>
        <v>64979.845760980628</v>
      </c>
      <c r="P221" s="45">
        <f t="shared" si="48"/>
        <v>18664.16113836566</v>
      </c>
      <c r="Q221" s="45">
        <f t="shared" si="55"/>
        <v>-83644.006899346292</v>
      </c>
      <c r="R221" s="67">
        <f t="shared" si="56"/>
        <v>17</v>
      </c>
      <c r="S221" s="46"/>
      <c r="T221" s="45">
        <f t="shared" si="49"/>
        <v>3750</v>
      </c>
      <c r="U221" s="45">
        <f t="shared" si="50"/>
        <v>6168.5208248584531</v>
      </c>
      <c r="V221" s="45">
        <f t="shared" si="51"/>
        <v>0</v>
      </c>
      <c r="W221" s="45">
        <f t="shared" si="52"/>
        <v>0</v>
      </c>
      <c r="X221" s="45">
        <f t="shared" si="53"/>
        <v>0</v>
      </c>
      <c r="Y221" s="45">
        <f t="shared" si="54"/>
        <v>0</v>
      </c>
      <c r="Z221" s="45">
        <f t="shared" si="57"/>
        <v>-73725.486074487839</v>
      </c>
    </row>
    <row r="222" spans="14:26" x14ac:dyDescent="0.2">
      <c r="N222" s="41">
        <v>204</v>
      </c>
      <c r="O222" s="45">
        <f t="shared" si="47"/>
        <v>65413.044732720482</v>
      </c>
      <c r="P222" s="45">
        <f t="shared" si="48"/>
        <v>18230.962166625792</v>
      </c>
      <c r="Q222" s="45">
        <f t="shared" si="55"/>
        <v>-83644.006899346277</v>
      </c>
      <c r="R222" s="67">
        <f t="shared" si="56"/>
        <v>17</v>
      </c>
      <c r="S222" s="46"/>
      <c r="T222" s="45">
        <f t="shared" si="49"/>
        <v>3750</v>
      </c>
      <c r="U222" s="45">
        <f t="shared" si="50"/>
        <v>6168.5208248584531</v>
      </c>
      <c r="V222" s="45">
        <f t="shared" si="51"/>
        <v>0</v>
      </c>
      <c r="W222" s="45">
        <f t="shared" si="52"/>
        <v>0</v>
      </c>
      <c r="X222" s="45">
        <f t="shared" si="53"/>
        <v>0</v>
      </c>
      <c r="Y222" s="45">
        <f t="shared" si="54"/>
        <v>0</v>
      </c>
      <c r="Z222" s="45">
        <f t="shared" si="57"/>
        <v>-73725.486074487824</v>
      </c>
    </row>
    <row r="223" spans="14:26" x14ac:dyDescent="0.2">
      <c r="N223" s="41">
        <v>205</v>
      </c>
      <c r="O223" s="45">
        <f t="shared" si="47"/>
        <v>65849.131697605291</v>
      </c>
      <c r="P223" s="45">
        <f t="shared" si="48"/>
        <v>17794.875201740986</v>
      </c>
      <c r="Q223" s="45">
        <f t="shared" si="55"/>
        <v>-83644.006899346277</v>
      </c>
      <c r="R223" s="67">
        <f t="shared" si="56"/>
        <v>18</v>
      </c>
      <c r="S223" s="46"/>
      <c r="T223" s="45">
        <f t="shared" si="49"/>
        <v>3750</v>
      </c>
      <c r="U223" s="45">
        <f t="shared" si="50"/>
        <v>4597.7816150386352</v>
      </c>
      <c r="V223" s="45">
        <f t="shared" si="51"/>
        <v>0</v>
      </c>
      <c r="W223" s="45">
        <f t="shared" si="52"/>
        <v>0</v>
      </c>
      <c r="X223" s="45">
        <f t="shared" si="53"/>
        <v>0</v>
      </c>
      <c r="Y223" s="45">
        <f t="shared" si="54"/>
        <v>0</v>
      </c>
      <c r="Z223" s="45">
        <f t="shared" si="57"/>
        <v>-75296.225284307642</v>
      </c>
    </row>
    <row r="224" spans="14:26" x14ac:dyDescent="0.2">
      <c r="N224" s="41">
        <v>206</v>
      </c>
      <c r="O224" s="45">
        <f t="shared" si="47"/>
        <v>66288.125908922666</v>
      </c>
      <c r="P224" s="45">
        <f t="shared" si="48"/>
        <v>17355.880990423619</v>
      </c>
      <c r="Q224" s="45">
        <f t="shared" si="55"/>
        <v>-83644.006899346277</v>
      </c>
      <c r="R224" s="67">
        <f t="shared" si="56"/>
        <v>18</v>
      </c>
      <c r="S224" s="46"/>
      <c r="T224" s="45">
        <f t="shared" si="49"/>
        <v>3750</v>
      </c>
      <c r="U224" s="45">
        <f t="shared" si="50"/>
        <v>4597.7816150386352</v>
      </c>
      <c r="V224" s="45">
        <f t="shared" si="51"/>
        <v>0</v>
      </c>
      <c r="W224" s="45">
        <f t="shared" si="52"/>
        <v>0</v>
      </c>
      <c r="X224" s="45">
        <f t="shared" si="53"/>
        <v>0</v>
      </c>
      <c r="Y224" s="45">
        <f t="shared" si="54"/>
        <v>0</v>
      </c>
      <c r="Z224" s="45">
        <f t="shared" si="57"/>
        <v>-75296.225284307642</v>
      </c>
    </row>
    <row r="225" spans="14:26" x14ac:dyDescent="0.2">
      <c r="N225" s="41">
        <v>207</v>
      </c>
      <c r="O225" s="45">
        <f t="shared" si="47"/>
        <v>66730.046748315479</v>
      </c>
      <c r="P225" s="45">
        <f t="shared" si="48"/>
        <v>16913.960151030798</v>
      </c>
      <c r="Q225" s="45">
        <f t="shared" si="55"/>
        <v>-83644.006899346277</v>
      </c>
      <c r="R225" s="67">
        <f t="shared" si="56"/>
        <v>18</v>
      </c>
      <c r="S225" s="46"/>
      <c r="T225" s="45">
        <f t="shared" si="49"/>
        <v>3750</v>
      </c>
      <c r="U225" s="45">
        <f t="shared" si="50"/>
        <v>4597.7816150386352</v>
      </c>
      <c r="V225" s="45">
        <f t="shared" si="51"/>
        <v>0</v>
      </c>
      <c r="W225" s="45">
        <f t="shared" si="52"/>
        <v>0</v>
      </c>
      <c r="X225" s="45">
        <f t="shared" si="53"/>
        <v>0</v>
      </c>
      <c r="Y225" s="45">
        <f t="shared" si="54"/>
        <v>0</v>
      </c>
      <c r="Z225" s="45">
        <f t="shared" si="57"/>
        <v>-75296.225284307642</v>
      </c>
    </row>
    <row r="226" spans="14:26" x14ac:dyDescent="0.2">
      <c r="N226" s="41">
        <v>208</v>
      </c>
      <c r="O226" s="45">
        <f t="shared" si="47"/>
        <v>67174.913726637591</v>
      </c>
      <c r="P226" s="45">
        <f t="shared" si="48"/>
        <v>16469.093172708694</v>
      </c>
      <c r="Q226" s="45">
        <f t="shared" si="55"/>
        <v>-83644.006899346277</v>
      </c>
      <c r="R226" s="67">
        <f t="shared" si="56"/>
        <v>18</v>
      </c>
      <c r="S226" s="46"/>
      <c r="T226" s="45">
        <f t="shared" si="49"/>
        <v>3750</v>
      </c>
      <c r="U226" s="45">
        <f t="shared" si="50"/>
        <v>4597.7816150386352</v>
      </c>
      <c r="V226" s="45">
        <f t="shared" si="51"/>
        <v>0</v>
      </c>
      <c r="W226" s="45">
        <f t="shared" si="52"/>
        <v>0</v>
      </c>
      <c r="X226" s="45">
        <f t="shared" si="53"/>
        <v>0</v>
      </c>
      <c r="Y226" s="45">
        <f t="shared" si="54"/>
        <v>0</v>
      </c>
      <c r="Z226" s="45">
        <f t="shared" si="57"/>
        <v>-75296.225284307642</v>
      </c>
    </row>
    <row r="227" spans="14:26" x14ac:dyDescent="0.2">
      <c r="N227" s="41">
        <v>209</v>
      </c>
      <c r="O227" s="45">
        <f t="shared" si="47"/>
        <v>67622.746484815158</v>
      </c>
      <c r="P227" s="45">
        <f t="shared" si="48"/>
        <v>16021.260414531111</v>
      </c>
      <c r="Q227" s="45">
        <f t="shared" si="55"/>
        <v>-83644.006899346263</v>
      </c>
      <c r="R227" s="67">
        <f t="shared" si="56"/>
        <v>18</v>
      </c>
      <c r="S227" s="46"/>
      <c r="T227" s="45">
        <f t="shared" si="49"/>
        <v>3750</v>
      </c>
      <c r="U227" s="45">
        <f t="shared" si="50"/>
        <v>4597.7816150386352</v>
      </c>
      <c r="V227" s="45">
        <f t="shared" si="51"/>
        <v>0</v>
      </c>
      <c r="W227" s="45">
        <f t="shared" si="52"/>
        <v>0</v>
      </c>
      <c r="X227" s="45">
        <f t="shared" si="53"/>
        <v>0</v>
      </c>
      <c r="Y227" s="45">
        <f t="shared" si="54"/>
        <v>0</v>
      </c>
      <c r="Z227" s="45">
        <f t="shared" si="57"/>
        <v>-75296.225284307628</v>
      </c>
    </row>
    <row r="228" spans="14:26" x14ac:dyDescent="0.2">
      <c r="N228" s="41">
        <v>210</v>
      </c>
      <c r="O228" s="45">
        <f t="shared" si="47"/>
        <v>68073.564794713937</v>
      </c>
      <c r="P228" s="45">
        <f t="shared" si="48"/>
        <v>15570.442104632346</v>
      </c>
      <c r="Q228" s="45">
        <f t="shared" si="55"/>
        <v>-83644.006899346277</v>
      </c>
      <c r="R228" s="67">
        <f t="shared" si="56"/>
        <v>18</v>
      </c>
      <c r="S228" s="46"/>
      <c r="T228" s="45">
        <f t="shared" si="49"/>
        <v>3750</v>
      </c>
      <c r="U228" s="45">
        <f t="shared" si="50"/>
        <v>4597.7816150386352</v>
      </c>
      <c r="V228" s="45">
        <f t="shared" si="51"/>
        <v>0</v>
      </c>
      <c r="W228" s="45">
        <f t="shared" si="52"/>
        <v>0</v>
      </c>
      <c r="X228" s="45">
        <f t="shared" si="53"/>
        <v>0</v>
      </c>
      <c r="Y228" s="45">
        <f t="shared" si="54"/>
        <v>0</v>
      </c>
      <c r="Z228" s="45">
        <f t="shared" si="57"/>
        <v>-75296.225284307642</v>
      </c>
    </row>
    <row r="229" spans="14:26" x14ac:dyDescent="0.2">
      <c r="N229" s="41">
        <v>211</v>
      </c>
      <c r="O229" s="45">
        <f t="shared" si="47"/>
        <v>68527.388560012027</v>
      </c>
      <c r="P229" s="45">
        <f t="shared" si="48"/>
        <v>15116.618339334253</v>
      </c>
      <c r="Q229" s="45">
        <f t="shared" si="55"/>
        <v>-83644.006899346277</v>
      </c>
      <c r="R229" s="67">
        <f t="shared" si="56"/>
        <v>18</v>
      </c>
      <c r="S229" s="46"/>
      <c r="T229" s="45">
        <f t="shared" si="49"/>
        <v>3750</v>
      </c>
      <c r="U229" s="45">
        <f t="shared" si="50"/>
        <v>4597.7816150386352</v>
      </c>
      <c r="V229" s="45">
        <f t="shared" si="51"/>
        <v>0</v>
      </c>
      <c r="W229" s="45">
        <f t="shared" si="52"/>
        <v>0</v>
      </c>
      <c r="X229" s="45">
        <f t="shared" si="53"/>
        <v>0</v>
      </c>
      <c r="Y229" s="45">
        <f t="shared" si="54"/>
        <v>0</v>
      </c>
      <c r="Z229" s="45">
        <f t="shared" si="57"/>
        <v>-75296.225284307642</v>
      </c>
    </row>
    <row r="230" spans="14:26" x14ac:dyDescent="0.2">
      <c r="N230" s="41">
        <v>212</v>
      </c>
      <c r="O230" s="45">
        <f t="shared" si="47"/>
        <v>68984.237817078785</v>
      </c>
      <c r="P230" s="45">
        <f t="shared" si="48"/>
        <v>14659.769082267505</v>
      </c>
      <c r="Q230" s="45">
        <f t="shared" si="55"/>
        <v>-83644.006899346292</v>
      </c>
      <c r="R230" s="67">
        <f t="shared" si="56"/>
        <v>18</v>
      </c>
      <c r="S230" s="46"/>
      <c r="T230" s="45">
        <f t="shared" si="49"/>
        <v>3750</v>
      </c>
      <c r="U230" s="45">
        <f t="shared" si="50"/>
        <v>4597.7816150386352</v>
      </c>
      <c r="V230" s="45">
        <f t="shared" si="51"/>
        <v>0</v>
      </c>
      <c r="W230" s="45">
        <f t="shared" si="52"/>
        <v>0</v>
      </c>
      <c r="X230" s="45">
        <f t="shared" si="53"/>
        <v>0</v>
      </c>
      <c r="Y230" s="45">
        <f t="shared" si="54"/>
        <v>0</v>
      </c>
      <c r="Z230" s="45">
        <f t="shared" si="57"/>
        <v>-75296.225284307657</v>
      </c>
    </row>
    <row r="231" spans="14:26" x14ac:dyDescent="0.2">
      <c r="N231" s="41">
        <v>213</v>
      </c>
      <c r="O231" s="45">
        <f t="shared" si="47"/>
        <v>69444.132735859312</v>
      </c>
      <c r="P231" s="45">
        <f t="shared" si="48"/>
        <v>14199.87416348698</v>
      </c>
      <c r="Q231" s="45">
        <f t="shared" si="55"/>
        <v>-83644.006899346292</v>
      </c>
      <c r="R231" s="67">
        <f t="shared" si="56"/>
        <v>18</v>
      </c>
      <c r="S231" s="46"/>
      <c r="T231" s="45">
        <f t="shared" si="49"/>
        <v>3750</v>
      </c>
      <c r="U231" s="45">
        <f t="shared" si="50"/>
        <v>4597.7816150386352</v>
      </c>
      <c r="V231" s="45">
        <f t="shared" si="51"/>
        <v>0</v>
      </c>
      <c r="W231" s="45">
        <f t="shared" si="52"/>
        <v>0</v>
      </c>
      <c r="X231" s="45">
        <f t="shared" si="53"/>
        <v>0</v>
      </c>
      <c r="Y231" s="45">
        <f t="shared" si="54"/>
        <v>0</v>
      </c>
      <c r="Z231" s="45">
        <f t="shared" si="57"/>
        <v>-75296.225284307657</v>
      </c>
    </row>
    <row r="232" spans="14:26" x14ac:dyDescent="0.2">
      <c r="N232" s="41">
        <v>214</v>
      </c>
      <c r="O232" s="45">
        <f t="shared" si="47"/>
        <v>69907.093620765023</v>
      </c>
      <c r="P232" s="45">
        <f t="shared" si="48"/>
        <v>13736.913278581251</v>
      </c>
      <c r="Q232" s="45">
        <f t="shared" si="55"/>
        <v>-83644.006899346277</v>
      </c>
      <c r="R232" s="67">
        <f t="shared" si="56"/>
        <v>18</v>
      </c>
      <c r="S232" s="46"/>
      <c r="T232" s="45">
        <f t="shared" si="49"/>
        <v>3750</v>
      </c>
      <c r="U232" s="45">
        <f t="shared" si="50"/>
        <v>4597.7816150386352</v>
      </c>
      <c r="V232" s="45">
        <f t="shared" si="51"/>
        <v>0</v>
      </c>
      <c r="W232" s="45">
        <f t="shared" si="52"/>
        <v>0</v>
      </c>
      <c r="X232" s="45">
        <f t="shared" si="53"/>
        <v>0</v>
      </c>
      <c r="Y232" s="45">
        <f t="shared" si="54"/>
        <v>0</v>
      </c>
      <c r="Z232" s="45">
        <f t="shared" si="57"/>
        <v>-75296.225284307642</v>
      </c>
    </row>
    <row r="233" spans="14:26" x14ac:dyDescent="0.2">
      <c r="N233" s="41">
        <v>215</v>
      </c>
      <c r="O233" s="45">
        <f t="shared" si="47"/>
        <v>70373.140911570139</v>
      </c>
      <c r="P233" s="45">
        <f t="shared" si="48"/>
        <v>13270.865987776151</v>
      </c>
      <c r="Q233" s="45">
        <f t="shared" si="55"/>
        <v>-83644.006899346292</v>
      </c>
      <c r="R233" s="67">
        <f t="shared" si="56"/>
        <v>18</v>
      </c>
      <c r="S233" s="46"/>
      <c r="T233" s="45">
        <f t="shared" si="49"/>
        <v>3750</v>
      </c>
      <c r="U233" s="45">
        <f t="shared" si="50"/>
        <v>4597.7816150386352</v>
      </c>
      <c r="V233" s="45">
        <f t="shared" si="51"/>
        <v>0</v>
      </c>
      <c r="W233" s="45">
        <f t="shared" si="52"/>
        <v>0</v>
      </c>
      <c r="X233" s="45">
        <f t="shared" si="53"/>
        <v>0</v>
      </c>
      <c r="Y233" s="45">
        <f t="shared" si="54"/>
        <v>0</v>
      </c>
      <c r="Z233" s="45">
        <f t="shared" si="57"/>
        <v>-75296.225284307657</v>
      </c>
    </row>
    <row r="234" spans="14:26" x14ac:dyDescent="0.2">
      <c r="N234" s="41">
        <v>216</v>
      </c>
      <c r="O234" s="45">
        <f t="shared" si="47"/>
        <v>70842.295184313931</v>
      </c>
      <c r="P234" s="45">
        <f t="shared" si="48"/>
        <v>12801.71171503235</v>
      </c>
      <c r="Q234" s="45">
        <f t="shared" si="55"/>
        <v>-83644.006899346277</v>
      </c>
      <c r="R234" s="67">
        <f t="shared" si="56"/>
        <v>18</v>
      </c>
      <c r="S234" s="46"/>
      <c r="T234" s="45">
        <f t="shared" si="49"/>
        <v>3750</v>
      </c>
      <c r="U234" s="45">
        <f t="shared" si="50"/>
        <v>4597.7816150386352</v>
      </c>
      <c r="V234" s="45">
        <f t="shared" si="51"/>
        <v>0</v>
      </c>
      <c r="W234" s="45">
        <f t="shared" si="52"/>
        <v>0</v>
      </c>
      <c r="X234" s="45">
        <f t="shared" si="53"/>
        <v>0</v>
      </c>
      <c r="Y234" s="45">
        <f t="shared" si="54"/>
        <v>0</v>
      </c>
      <c r="Z234" s="45">
        <f t="shared" si="57"/>
        <v>-75296.225284307642</v>
      </c>
    </row>
    <row r="235" spans="14:26" x14ac:dyDescent="0.2">
      <c r="N235" s="41">
        <v>217</v>
      </c>
      <c r="O235" s="45">
        <f t="shared" si="47"/>
        <v>71314.577152209356</v>
      </c>
      <c r="P235" s="45">
        <f t="shared" si="48"/>
        <v>12329.429747136925</v>
      </c>
      <c r="Q235" s="45">
        <f t="shared" si="55"/>
        <v>-83644.006899346277</v>
      </c>
      <c r="R235" s="67">
        <f t="shared" si="56"/>
        <v>19</v>
      </c>
      <c r="S235" s="46"/>
      <c r="T235" s="45">
        <f t="shared" si="49"/>
        <v>3750</v>
      </c>
      <c r="U235" s="45">
        <f t="shared" si="50"/>
        <v>2896.6718254806005</v>
      </c>
      <c r="V235" s="45">
        <f t="shared" si="51"/>
        <v>0</v>
      </c>
      <c r="W235" s="45">
        <f t="shared" si="52"/>
        <v>0</v>
      </c>
      <c r="X235" s="45">
        <f t="shared" si="53"/>
        <v>0</v>
      </c>
      <c r="Y235" s="45">
        <f t="shared" si="54"/>
        <v>0</v>
      </c>
      <c r="Z235" s="45">
        <f t="shared" si="57"/>
        <v>-76997.335073865674</v>
      </c>
    </row>
    <row r="236" spans="14:26" x14ac:dyDescent="0.2">
      <c r="N236" s="41">
        <v>218</v>
      </c>
      <c r="O236" s="45">
        <f t="shared" si="47"/>
        <v>71790.007666557416</v>
      </c>
      <c r="P236" s="45">
        <f t="shared" si="48"/>
        <v>11853.999232788861</v>
      </c>
      <c r="Q236" s="45">
        <f t="shared" si="55"/>
        <v>-83644.006899346277</v>
      </c>
      <c r="R236" s="67">
        <f t="shared" si="56"/>
        <v>19</v>
      </c>
      <c r="S236" s="46"/>
      <c r="T236" s="45">
        <f t="shared" si="49"/>
        <v>3750</v>
      </c>
      <c r="U236" s="45">
        <f t="shared" si="50"/>
        <v>2896.6718254806005</v>
      </c>
      <c r="V236" s="45">
        <f t="shared" si="51"/>
        <v>0</v>
      </c>
      <c r="W236" s="45">
        <f t="shared" si="52"/>
        <v>0</v>
      </c>
      <c r="X236" s="45">
        <f t="shared" si="53"/>
        <v>0</v>
      </c>
      <c r="Y236" s="45">
        <f t="shared" si="54"/>
        <v>0</v>
      </c>
      <c r="Z236" s="45">
        <f t="shared" si="57"/>
        <v>-76997.335073865674</v>
      </c>
    </row>
    <row r="237" spans="14:26" x14ac:dyDescent="0.2">
      <c r="N237" s="41">
        <v>219</v>
      </c>
      <c r="O237" s="45">
        <f t="shared" si="47"/>
        <v>72268.607717667794</v>
      </c>
      <c r="P237" s="45">
        <f t="shared" si="48"/>
        <v>11375.39918167848</v>
      </c>
      <c r="Q237" s="45">
        <f t="shared" si="55"/>
        <v>-83644.006899346277</v>
      </c>
      <c r="R237" s="67">
        <f t="shared" si="56"/>
        <v>19</v>
      </c>
      <c r="S237" s="46"/>
      <c r="T237" s="45">
        <f t="shared" si="49"/>
        <v>3750</v>
      </c>
      <c r="U237" s="45">
        <f t="shared" si="50"/>
        <v>2896.6718254806005</v>
      </c>
      <c r="V237" s="45">
        <f t="shared" si="51"/>
        <v>0</v>
      </c>
      <c r="W237" s="45">
        <f t="shared" si="52"/>
        <v>0</v>
      </c>
      <c r="X237" s="45">
        <f t="shared" si="53"/>
        <v>0</v>
      </c>
      <c r="Y237" s="45">
        <f t="shared" si="54"/>
        <v>0</v>
      </c>
      <c r="Z237" s="45">
        <f t="shared" si="57"/>
        <v>-76997.335073865674</v>
      </c>
    </row>
    <row r="238" spans="14:26" x14ac:dyDescent="0.2">
      <c r="N238" s="41">
        <v>220</v>
      </c>
      <c r="O238" s="45">
        <f t="shared" si="47"/>
        <v>72750.398435785595</v>
      </c>
      <c r="P238" s="45">
        <f t="shared" si="48"/>
        <v>10893.608463560693</v>
      </c>
      <c r="Q238" s="45">
        <f t="shared" si="55"/>
        <v>-83644.006899346292</v>
      </c>
      <c r="R238" s="67">
        <f t="shared" si="56"/>
        <v>19</v>
      </c>
      <c r="S238" s="46"/>
      <c r="T238" s="45">
        <f t="shared" si="49"/>
        <v>3750</v>
      </c>
      <c r="U238" s="45">
        <f t="shared" si="50"/>
        <v>2896.6718254806005</v>
      </c>
      <c r="V238" s="45">
        <f t="shared" si="51"/>
        <v>0</v>
      </c>
      <c r="W238" s="45">
        <f t="shared" si="52"/>
        <v>0</v>
      </c>
      <c r="X238" s="45">
        <f t="shared" si="53"/>
        <v>0</v>
      </c>
      <c r="Y238" s="45">
        <f t="shared" si="54"/>
        <v>0</v>
      </c>
      <c r="Z238" s="45">
        <f t="shared" si="57"/>
        <v>-76997.335073865688</v>
      </c>
    </row>
    <row r="239" spans="14:26" x14ac:dyDescent="0.2">
      <c r="N239" s="41">
        <v>221</v>
      </c>
      <c r="O239" s="45">
        <f t="shared" si="47"/>
        <v>73235.401092024171</v>
      </c>
      <c r="P239" s="45">
        <f t="shared" si="48"/>
        <v>10408.605807322123</v>
      </c>
      <c r="Q239" s="45">
        <f t="shared" si="55"/>
        <v>-83644.006899346292</v>
      </c>
      <c r="R239" s="67">
        <f t="shared" si="56"/>
        <v>19</v>
      </c>
      <c r="S239" s="46"/>
      <c r="T239" s="45">
        <f t="shared" si="49"/>
        <v>3750</v>
      </c>
      <c r="U239" s="45">
        <f t="shared" si="50"/>
        <v>2896.6718254806005</v>
      </c>
      <c r="V239" s="45">
        <f t="shared" si="51"/>
        <v>0</v>
      </c>
      <c r="W239" s="45">
        <f t="shared" si="52"/>
        <v>0</v>
      </c>
      <c r="X239" s="45">
        <f t="shared" si="53"/>
        <v>0</v>
      </c>
      <c r="Y239" s="45">
        <f t="shared" si="54"/>
        <v>0</v>
      </c>
      <c r="Z239" s="45">
        <f t="shared" si="57"/>
        <v>-76997.335073865688</v>
      </c>
    </row>
    <row r="240" spans="14:26" x14ac:dyDescent="0.2">
      <c r="N240" s="41">
        <v>222</v>
      </c>
      <c r="O240" s="45">
        <f t="shared" si="47"/>
        <v>73723.637099304309</v>
      </c>
      <c r="P240" s="45">
        <f t="shared" si="48"/>
        <v>9920.3698000419627</v>
      </c>
      <c r="Q240" s="45">
        <f t="shared" si="55"/>
        <v>-83644.006899346277</v>
      </c>
      <c r="R240" s="67">
        <f t="shared" si="56"/>
        <v>19</v>
      </c>
      <c r="S240" s="46"/>
      <c r="T240" s="45">
        <f t="shared" si="49"/>
        <v>3750</v>
      </c>
      <c r="U240" s="45">
        <f t="shared" si="50"/>
        <v>2896.6718254806005</v>
      </c>
      <c r="V240" s="45">
        <f t="shared" si="51"/>
        <v>0</v>
      </c>
      <c r="W240" s="45">
        <f t="shared" si="52"/>
        <v>0</v>
      </c>
      <c r="X240" s="45">
        <f t="shared" si="53"/>
        <v>0</v>
      </c>
      <c r="Y240" s="45">
        <f t="shared" si="54"/>
        <v>0</v>
      </c>
      <c r="Z240" s="45">
        <f t="shared" si="57"/>
        <v>-76997.335073865674</v>
      </c>
    </row>
    <row r="241" spans="14:26" x14ac:dyDescent="0.2">
      <c r="N241" s="41">
        <v>223</v>
      </c>
      <c r="O241" s="45">
        <f t="shared" si="47"/>
        <v>74215.128013299691</v>
      </c>
      <c r="P241" s="45">
        <f t="shared" si="48"/>
        <v>9428.8788860465993</v>
      </c>
      <c r="Q241" s="45">
        <f t="shared" si="55"/>
        <v>-83644.006899346292</v>
      </c>
      <c r="R241" s="67">
        <f t="shared" si="56"/>
        <v>19</v>
      </c>
      <c r="S241" s="46"/>
      <c r="T241" s="45">
        <f t="shared" si="49"/>
        <v>3750</v>
      </c>
      <c r="U241" s="45">
        <f t="shared" si="50"/>
        <v>2896.6718254806005</v>
      </c>
      <c r="V241" s="45">
        <f t="shared" si="51"/>
        <v>0</v>
      </c>
      <c r="W241" s="45">
        <f t="shared" si="52"/>
        <v>0</v>
      </c>
      <c r="X241" s="45">
        <f t="shared" si="53"/>
        <v>0</v>
      </c>
      <c r="Y241" s="45">
        <f t="shared" si="54"/>
        <v>0</v>
      </c>
      <c r="Z241" s="45">
        <f t="shared" si="57"/>
        <v>-76997.335073865688</v>
      </c>
    </row>
    <row r="242" spans="14:26" x14ac:dyDescent="0.2">
      <c r="N242" s="41">
        <v>224</v>
      </c>
      <c r="O242" s="45">
        <f t="shared" si="47"/>
        <v>74709.89553338835</v>
      </c>
      <c r="P242" s="45">
        <f t="shared" si="48"/>
        <v>8934.111365957935</v>
      </c>
      <c r="Q242" s="45">
        <f t="shared" si="55"/>
        <v>-83644.006899346277</v>
      </c>
      <c r="R242" s="67">
        <f t="shared" si="56"/>
        <v>19</v>
      </c>
      <c r="S242" s="46"/>
      <c r="T242" s="45">
        <f t="shared" si="49"/>
        <v>3750</v>
      </c>
      <c r="U242" s="45">
        <f t="shared" si="50"/>
        <v>2896.6718254806005</v>
      </c>
      <c r="V242" s="45">
        <f t="shared" si="51"/>
        <v>0</v>
      </c>
      <c r="W242" s="45">
        <f t="shared" si="52"/>
        <v>0</v>
      </c>
      <c r="X242" s="45">
        <f t="shared" si="53"/>
        <v>0</v>
      </c>
      <c r="Y242" s="45">
        <f t="shared" si="54"/>
        <v>0</v>
      </c>
      <c r="Z242" s="45">
        <f t="shared" si="57"/>
        <v>-76997.335073865674</v>
      </c>
    </row>
    <row r="243" spans="14:26" x14ac:dyDescent="0.2">
      <c r="N243" s="41">
        <v>225</v>
      </c>
      <c r="O243" s="45">
        <f t="shared" si="47"/>
        <v>75207.961503610932</v>
      </c>
      <c r="P243" s="45">
        <f t="shared" si="48"/>
        <v>8436.0453957353457</v>
      </c>
      <c r="Q243" s="45">
        <f t="shared" si="55"/>
        <v>-83644.006899346277</v>
      </c>
      <c r="R243" s="67">
        <f t="shared" si="56"/>
        <v>19</v>
      </c>
      <c r="S243" s="46"/>
      <c r="T243" s="45">
        <f t="shared" si="49"/>
        <v>3750</v>
      </c>
      <c r="U243" s="45">
        <f t="shared" si="50"/>
        <v>2896.6718254806005</v>
      </c>
      <c r="V243" s="45">
        <f t="shared" si="51"/>
        <v>0</v>
      </c>
      <c r="W243" s="45">
        <f t="shared" si="52"/>
        <v>0</v>
      </c>
      <c r="X243" s="45">
        <f t="shared" si="53"/>
        <v>0</v>
      </c>
      <c r="Y243" s="45">
        <f t="shared" si="54"/>
        <v>0</v>
      </c>
      <c r="Z243" s="45">
        <f t="shared" si="57"/>
        <v>-76997.335073865674</v>
      </c>
    </row>
    <row r="244" spans="14:26" x14ac:dyDescent="0.2">
      <c r="N244" s="41">
        <v>226</v>
      </c>
      <c r="O244" s="45">
        <f t="shared" si="47"/>
        <v>75709.347913635007</v>
      </c>
      <c r="P244" s="45">
        <f t="shared" si="48"/>
        <v>7934.6589857112731</v>
      </c>
      <c r="Q244" s="45">
        <f t="shared" si="55"/>
        <v>-83644.006899346277</v>
      </c>
      <c r="R244" s="67">
        <f t="shared" si="56"/>
        <v>19</v>
      </c>
      <c r="S244" s="46"/>
      <c r="T244" s="45">
        <f t="shared" si="49"/>
        <v>3750</v>
      </c>
      <c r="U244" s="45">
        <f t="shared" si="50"/>
        <v>2896.6718254806005</v>
      </c>
      <c r="V244" s="45">
        <f t="shared" si="51"/>
        <v>0</v>
      </c>
      <c r="W244" s="45">
        <f t="shared" si="52"/>
        <v>0</v>
      </c>
      <c r="X244" s="45">
        <f t="shared" si="53"/>
        <v>0</v>
      </c>
      <c r="Y244" s="45">
        <f t="shared" si="54"/>
        <v>0</v>
      </c>
      <c r="Z244" s="45">
        <f t="shared" si="57"/>
        <v>-76997.335073865674</v>
      </c>
    </row>
    <row r="245" spans="14:26" x14ac:dyDescent="0.2">
      <c r="N245" s="41">
        <v>227</v>
      </c>
      <c r="O245" s="45">
        <f t="shared" si="47"/>
        <v>76214.076899725915</v>
      </c>
      <c r="P245" s="45">
        <f t="shared" si="48"/>
        <v>7429.9299996203736</v>
      </c>
      <c r="Q245" s="45">
        <f t="shared" si="55"/>
        <v>-83644.006899346292</v>
      </c>
      <c r="R245" s="67">
        <f t="shared" si="56"/>
        <v>19</v>
      </c>
      <c r="S245" s="46"/>
      <c r="T245" s="45">
        <f t="shared" si="49"/>
        <v>3750</v>
      </c>
      <c r="U245" s="45">
        <f t="shared" si="50"/>
        <v>2896.6718254806005</v>
      </c>
      <c r="V245" s="45">
        <f t="shared" si="51"/>
        <v>0</v>
      </c>
      <c r="W245" s="45">
        <f t="shared" si="52"/>
        <v>0</v>
      </c>
      <c r="X245" s="45">
        <f t="shared" si="53"/>
        <v>0</v>
      </c>
      <c r="Y245" s="45">
        <f t="shared" si="54"/>
        <v>0</v>
      </c>
      <c r="Z245" s="45">
        <f t="shared" si="57"/>
        <v>-76997.335073865688</v>
      </c>
    </row>
    <row r="246" spans="14:26" x14ac:dyDescent="0.2">
      <c r="N246" s="41">
        <v>228</v>
      </c>
      <c r="O246" s="45">
        <f t="shared" si="47"/>
        <v>76722.170745724085</v>
      </c>
      <c r="P246" s="45">
        <f t="shared" si="48"/>
        <v>6921.8361536221992</v>
      </c>
      <c r="Q246" s="45">
        <f t="shared" si="55"/>
        <v>-83644.006899346277</v>
      </c>
      <c r="R246" s="67">
        <f t="shared" si="56"/>
        <v>19</v>
      </c>
      <c r="S246" s="46"/>
      <c r="T246" s="45">
        <f t="shared" si="49"/>
        <v>3750</v>
      </c>
      <c r="U246" s="45">
        <f t="shared" si="50"/>
        <v>2896.6718254806005</v>
      </c>
      <c r="V246" s="45">
        <f t="shared" si="51"/>
        <v>0</v>
      </c>
      <c r="W246" s="45">
        <f t="shared" si="52"/>
        <v>0</v>
      </c>
      <c r="X246" s="45">
        <f t="shared" si="53"/>
        <v>0</v>
      </c>
      <c r="Y246" s="45">
        <f t="shared" si="54"/>
        <v>0</v>
      </c>
      <c r="Z246" s="45">
        <f t="shared" si="57"/>
        <v>-76997.335073865674</v>
      </c>
    </row>
    <row r="247" spans="14:26" x14ac:dyDescent="0.2">
      <c r="N247" s="41">
        <v>229</v>
      </c>
      <c r="O247" s="45">
        <f t="shared" si="47"/>
        <v>77233.651884028906</v>
      </c>
      <c r="P247" s="45">
        <f t="shared" si="48"/>
        <v>6410.3550153173728</v>
      </c>
      <c r="Q247" s="45">
        <f t="shared" si="55"/>
        <v>-83644.006899346277</v>
      </c>
      <c r="R247" s="67">
        <f t="shared" si="56"/>
        <v>20</v>
      </c>
      <c r="S247" s="46"/>
      <c r="T247" s="45">
        <f t="shared" si="49"/>
        <v>3750</v>
      </c>
      <c r="U247" s="45">
        <f t="shared" si="50"/>
        <v>1054.3707623637281</v>
      </c>
      <c r="V247" s="45">
        <f t="shared" si="51"/>
        <v>0</v>
      </c>
      <c r="W247" s="45">
        <f t="shared" si="52"/>
        <v>0</v>
      </c>
      <c r="X247" s="45">
        <f t="shared" si="53"/>
        <v>0</v>
      </c>
      <c r="Y247" s="45">
        <f t="shared" si="54"/>
        <v>0</v>
      </c>
      <c r="Z247" s="45">
        <f t="shared" si="57"/>
        <v>-78839.636136982546</v>
      </c>
    </row>
    <row r="248" spans="14:26" x14ac:dyDescent="0.2">
      <c r="N248" s="41">
        <v>230</v>
      </c>
      <c r="O248" s="45">
        <f t="shared" si="47"/>
        <v>77748.54289658909</v>
      </c>
      <c r="P248" s="45">
        <f t="shared" si="48"/>
        <v>5895.4640027571804</v>
      </c>
      <c r="Q248" s="45">
        <f t="shared" si="55"/>
        <v>-83644.006899346277</v>
      </c>
      <c r="R248" s="67">
        <f t="shared" si="56"/>
        <v>20</v>
      </c>
      <c r="S248" s="46"/>
      <c r="T248" s="45">
        <f t="shared" si="49"/>
        <v>3750</v>
      </c>
      <c r="U248" s="45">
        <f t="shared" si="50"/>
        <v>1054.3707623637281</v>
      </c>
      <c r="V248" s="45">
        <f t="shared" si="51"/>
        <v>0</v>
      </c>
      <c r="W248" s="45">
        <f t="shared" si="52"/>
        <v>0</v>
      </c>
      <c r="X248" s="45">
        <f t="shared" si="53"/>
        <v>0</v>
      </c>
      <c r="Y248" s="45">
        <f t="shared" si="54"/>
        <v>0</v>
      </c>
      <c r="Z248" s="45">
        <f t="shared" si="57"/>
        <v>-78839.636136982546</v>
      </c>
    </row>
    <row r="249" spans="14:26" x14ac:dyDescent="0.2">
      <c r="N249" s="41">
        <v>231</v>
      </c>
      <c r="O249" s="45">
        <f t="shared" si="47"/>
        <v>78266.866515899688</v>
      </c>
      <c r="P249" s="45">
        <f t="shared" si="48"/>
        <v>5377.1403834465855</v>
      </c>
      <c r="Q249" s="45">
        <f t="shared" si="55"/>
        <v>-83644.006899346277</v>
      </c>
      <c r="R249" s="67">
        <f t="shared" si="56"/>
        <v>20</v>
      </c>
      <c r="S249" s="46"/>
      <c r="T249" s="45">
        <f t="shared" si="49"/>
        <v>3750</v>
      </c>
      <c r="U249" s="45">
        <f t="shared" si="50"/>
        <v>1054.3707623637281</v>
      </c>
      <c r="V249" s="45">
        <f t="shared" si="51"/>
        <v>0</v>
      </c>
      <c r="W249" s="45">
        <f t="shared" si="52"/>
        <v>0</v>
      </c>
      <c r="X249" s="45">
        <f t="shared" si="53"/>
        <v>0</v>
      </c>
      <c r="Y249" s="45">
        <f t="shared" si="54"/>
        <v>0</v>
      </c>
      <c r="Z249" s="45">
        <f t="shared" si="57"/>
        <v>-78839.636136982546</v>
      </c>
    </row>
    <row r="250" spans="14:26" x14ac:dyDescent="0.2">
      <c r="N250" s="41">
        <v>232</v>
      </c>
      <c r="O250" s="45">
        <f t="shared" si="47"/>
        <v>78788.645626005688</v>
      </c>
      <c r="P250" s="45">
        <f t="shared" si="48"/>
        <v>4855.361273340588</v>
      </c>
      <c r="Q250" s="45">
        <f t="shared" si="55"/>
        <v>-83644.006899346277</v>
      </c>
      <c r="R250" s="67">
        <f t="shared" si="56"/>
        <v>20</v>
      </c>
      <c r="S250" s="46"/>
      <c r="T250" s="45">
        <f t="shared" si="49"/>
        <v>3750</v>
      </c>
      <c r="U250" s="45">
        <f t="shared" si="50"/>
        <v>1054.3707623637281</v>
      </c>
      <c r="V250" s="45">
        <f t="shared" si="51"/>
        <v>0</v>
      </c>
      <c r="W250" s="45">
        <f t="shared" si="52"/>
        <v>0</v>
      </c>
      <c r="X250" s="45">
        <f t="shared" si="53"/>
        <v>0</v>
      </c>
      <c r="Y250" s="45">
        <f t="shared" si="54"/>
        <v>0</v>
      </c>
      <c r="Z250" s="45">
        <f t="shared" si="57"/>
        <v>-78839.636136982546</v>
      </c>
    </row>
    <row r="251" spans="14:26" x14ac:dyDescent="0.2">
      <c r="N251" s="41">
        <v>233</v>
      </c>
      <c r="O251" s="45">
        <f t="shared" si="47"/>
        <v>79313.903263512402</v>
      </c>
      <c r="P251" s="45">
        <f t="shared" si="48"/>
        <v>4330.1036358338833</v>
      </c>
      <c r="Q251" s="45">
        <f t="shared" si="55"/>
        <v>-83644.006899346292</v>
      </c>
      <c r="R251" s="67">
        <f t="shared" si="56"/>
        <v>20</v>
      </c>
      <c r="S251" s="46"/>
      <c r="T251" s="45">
        <f t="shared" si="49"/>
        <v>3750</v>
      </c>
      <c r="U251" s="45">
        <f t="shared" si="50"/>
        <v>1054.3707623637281</v>
      </c>
      <c r="V251" s="45">
        <f t="shared" si="51"/>
        <v>0</v>
      </c>
      <c r="W251" s="45">
        <f t="shared" si="52"/>
        <v>0</v>
      </c>
      <c r="X251" s="45">
        <f t="shared" si="53"/>
        <v>0</v>
      </c>
      <c r="Y251" s="45">
        <f t="shared" si="54"/>
        <v>0</v>
      </c>
      <c r="Z251" s="45">
        <f t="shared" si="57"/>
        <v>-78839.636136982561</v>
      </c>
    </row>
    <row r="252" spans="14:26" x14ac:dyDescent="0.2">
      <c r="N252" s="41">
        <v>234</v>
      </c>
      <c r="O252" s="45">
        <f t="shared" si="47"/>
        <v>79842.662618602481</v>
      </c>
      <c r="P252" s="45">
        <f t="shared" si="48"/>
        <v>3801.3442807438009</v>
      </c>
      <c r="Q252" s="45">
        <f t="shared" si="55"/>
        <v>-83644.006899346277</v>
      </c>
      <c r="R252" s="67">
        <f t="shared" si="56"/>
        <v>20</v>
      </c>
      <c r="S252" s="46"/>
      <c r="T252" s="45">
        <f t="shared" si="49"/>
        <v>3750</v>
      </c>
      <c r="U252" s="45">
        <f t="shared" si="50"/>
        <v>1054.3707623637281</v>
      </c>
      <c r="V252" s="45">
        <f t="shared" si="51"/>
        <v>0</v>
      </c>
      <c r="W252" s="45">
        <f t="shared" si="52"/>
        <v>0</v>
      </c>
      <c r="X252" s="45">
        <f t="shared" si="53"/>
        <v>0</v>
      </c>
      <c r="Y252" s="45">
        <f t="shared" si="54"/>
        <v>0</v>
      </c>
      <c r="Z252" s="45">
        <f t="shared" si="57"/>
        <v>-78839.636136982546</v>
      </c>
    </row>
    <row r="253" spans="14:26" x14ac:dyDescent="0.2">
      <c r="N253" s="41">
        <v>235</v>
      </c>
      <c r="O253" s="45">
        <f t="shared" si="47"/>
        <v>80374.947036059821</v>
      </c>
      <c r="P253" s="45">
        <f t="shared" si="48"/>
        <v>3269.0598632864512</v>
      </c>
      <c r="Q253" s="45">
        <f t="shared" si="55"/>
        <v>-83644.006899346277</v>
      </c>
      <c r="R253" s="67">
        <f t="shared" si="56"/>
        <v>20</v>
      </c>
      <c r="S253" s="46"/>
      <c r="T253" s="45">
        <f t="shared" si="49"/>
        <v>3750</v>
      </c>
      <c r="U253" s="45">
        <f t="shared" si="50"/>
        <v>1054.3707623637281</v>
      </c>
      <c r="V253" s="45">
        <f t="shared" si="51"/>
        <v>0</v>
      </c>
      <c r="W253" s="45">
        <f t="shared" si="52"/>
        <v>0</v>
      </c>
      <c r="X253" s="45">
        <f t="shared" si="53"/>
        <v>0</v>
      </c>
      <c r="Y253" s="45">
        <f t="shared" si="54"/>
        <v>0</v>
      </c>
      <c r="Z253" s="45">
        <f t="shared" si="57"/>
        <v>-78839.636136982546</v>
      </c>
    </row>
    <row r="254" spans="14:26" x14ac:dyDescent="0.2">
      <c r="N254" s="41">
        <v>236</v>
      </c>
      <c r="O254" s="45">
        <f t="shared" si="47"/>
        <v>80910.780016300239</v>
      </c>
      <c r="P254" s="45">
        <f t="shared" si="48"/>
        <v>2733.2268830460521</v>
      </c>
      <c r="Q254" s="45">
        <f t="shared" si="55"/>
        <v>-83644.006899346292</v>
      </c>
      <c r="R254" s="67">
        <f t="shared" si="56"/>
        <v>20</v>
      </c>
      <c r="S254" s="46"/>
      <c r="T254" s="45">
        <f t="shared" si="49"/>
        <v>3750</v>
      </c>
      <c r="U254" s="45">
        <f t="shared" si="50"/>
        <v>1054.3707623637281</v>
      </c>
      <c r="V254" s="45">
        <f t="shared" si="51"/>
        <v>0</v>
      </c>
      <c r="W254" s="45">
        <f t="shared" si="52"/>
        <v>0</v>
      </c>
      <c r="X254" s="45">
        <f t="shared" si="53"/>
        <v>0</v>
      </c>
      <c r="Y254" s="45">
        <f t="shared" si="54"/>
        <v>0</v>
      </c>
      <c r="Z254" s="45">
        <f t="shared" si="57"/>
        <v>-78839.636136982561</v>
      </c>
    </row>
    <row r="255" spans="14:26" x14ac:dyDescent="0.2">
      <c r="N255" s="41">
        <v>237</v>
      </c>
      <c r="O255" s="45">
        <f t="shared" si="47"/>
        <v>81450.185216408892</v>
      </c>
      <c r="P255" s="45">
        <f t="shared" si="48"/>
        <v>2193.8216829373837</v>
      </c>
      <c r="Q255" s="45">
        <f t="shared" si="55"/>
        <v>-83644.006899346277</v>
      </c>
      <c r="R255" s="67">
        <f t="shared" si="56"/>
        <v>20</v>
      </c>
      <c r="S255" s="46"/>
      <c r="T255" s="45">
        <f t="shared" si="49"/>
        <v>3750</v>
      </c>
      <c r="U255" s="45">
        <f t="shared" si="50"/>
        <v>1054.3707623637281</v>
      </c>
      <c r="V255" s="45">
        <f t="shared" si="51"/>
        <v>0</v>
      </c>
      <c r="W255" s="45">
        <f t="shared" si="52"/>
        <v>0</v>
      </c>
      <c r="X255" s="45">
        <f t="shared" si="53"/>
        <v>0</v>
      </c>
      <c r="Y255" s="45">
        <f t="shared" si="54"/>
        <v>0</v>
      </c>
      <c r="Z255" s="45">
        <f t="shared" si="57"/>
        <v>-78839.636136982546</v>
      </c>
    </row>
    <row r="256" spans="14:26" x14ac:dyDescent="0.2">
      <c r="N256" s="41">
        <v>238</v>
      </c>
      <c r="O256" s="45">
        <f t="shared" si="47"/>
        <v>81993.186451184956</v>
      </c>
      <c r="P256" s="45">
        <f t="shared" si="48"/>
        <v>1650.8204481613241</v>
      </c>
      <c r="Q256" s="45">
        <f t="shared" si="55"/>
        <v>-83644.006899346277</v>
      </c>
      <c r="R256" s="67">
        <f t="shared" si="56"/>
        <v>20</v>
      </c>
      <c r="S256" s="46"/>
      <c r="T256" s="45">
        <f t="shared" si="49"/>
        <v>3750</v>
      </c>
      <c r="U256" s="45">
        <f t="shared" si="50"/>
        <v>1054.3707623637281</v>
      </c>
      <c r="V256" s="45">
        <f t="shared" si="51"/>
        <v>0</v>
      </c>
      <c r="W256" s="45">
        <f t="shared" si="52"/>
        <v>0</v>
      </c>
      <c r="X256" s="45">
        <f t="shared" si="53"/>
        <v>0</v>
      </c>
      <c r="Y256" s="45">
        <f t="shared" si="54"/>
        <v>0</v>
      </c>
      <c r="Z256" s="45">
        <f t="shared" si="57"/>
        <v>-78839.636136982546</v>
      </c>
    </row>
    <row r="257" spans="14:26" x14ac:dyDescent="0.2">
      <c r="N257" s="41">
        <v>239</v>
      </c>
      <c r="O257" s="45">
        <f t="shared" si="47"/>
        <v>82539.807694192859</v>
      </c>
      <c r="P257" s="45">
        <f t="shared" si="48"/>
        <v>1104.1992051534244</v>
      </c>
      <c r="Q257" s="45">
        <f t="shared" si="55"/>
        <v>-83644.006899346277</v>
      </c>
      <c r="R257" s="67">
        <f t="shared" si="56"/>
        <v>20</v>
      </c>
      <c r="S257" s="46"/>
      <c r="T257" s="45">
        <f t="shared" si="49"/>
        <v>3750</v>
      </c>
      <c r="U257" s="45">
        <f t="shared" si="50"/>
        <v>1054.3707623637281</v>
      </c>
      <c r="V257" s="45">
        <f t="shared" si="51"/>
        <v>0</v>
      </c>
      <c r="W257" s="45">
        <f t="shared" si="52"/>
        <v>0</v>
      </c>
      <c r="X257" s="45">
        <f t="shared" si="53"/>
        <v>0</v>
      </c>
      <c r="Y257" s="45">
        <f t="shared" si="54"/>
        <v>0</v>
      </c>
      <c r="Z257" s="45">
        <f t="shared" si="57"/>
        <v>-78839.636136982546</v>
      </c>
    </row>
    <row r="258" spans="14:26" x14ac:dyDescent="0.2">
      <c r="N258" s="41">
        <v>240</v>
      </c>
      <c r="O258" s="45">
        <f t="shared" si="47"/>
        <v>83090.073078820817</v>
      </c>
      <c r="P258" s="45">
        <f t="shared" si="48"/>
        <v>553.93382052547202</v>
      </c>
      <c r="Q258" s="45">
        <f t="shared" si="55"/>
        <v>-83644.006899346292</v>
      </c>
      <c r="R258" s="67">
        <f t="shared" si="56"/>
        <v>20</v>
      </c>
      <c r="S258" s="46"/>
      <c r="T258" s="45">
        <f t="shared" si="49"/>
        <v>3750</v>
      </c>
      <c r="U258" s="45">
        <f t="shared" si="50"/>
        <v>1054.3707623637281</v>
      </c>
      <c r="V258" s="45">
        <f t="shared" si="51"/>
        <v>0</v>
      </c>
      <c r="W258" s="45">
        <f t="shared" si="52"/>
        <v>0</v>
      </c>
      <c r="X258" s="45">
        <f t="shared" si="53"/>
        <v>0</v>
      </c>
      <c r="Y258" s="45">
        <f t="shared" si="54"/>
        <v>0</v>
      </c>
      <c r="Z258" s="45">
        <f t="shared" si="57"/>
        <v>-78839.636136982561</v>
      </c>
    </row>
    <row r="259" spans="14:26" x14ac:dyDescent="0.2">
      <c r="N259" s="41">
        <v>241</v>
      </c>
      <c r="O259" s="45">
        <f t="shared" si="47"/>
        <v>0</v>
      </c>
      <c r="P259" s="45">
        <f t="shared" si="48"/>
        <v>0</v>
      </c>
      <c r="Q259" s="45">
        <f t="shared" si="55"/>
        <v>0</v>
      </c>
      <c r="R259" s="67">
        <f t="shared" si="56"/>
        <v>21</v>
      </c>
      <c r="S259" s="46"/>
      <c r="T259" s="45">
        <f t="shared" si="49"/>
        <v>0</v>
      </c>
      <c r="U259" s="45">
        <f t="shared" si="50"/>
        <v>0</v>
      </c>
      <c r="V259" s="45">
        <f t="shared" si="51"/>
        <v>0</v>
      </c>
      <c r="W259" s="45">
        <f t="shared" si="52"/>
        <v>0</v>
      </c>
      <c r="X259" s="45">
        <f t="shared" si="53"/>
        <v>0</v>
      </c>
      <c r="Y259" s="45">
        <f t="shared" si="54"/>
        <v>0</v>
      </c>
      <c r="Z259" s="45">
        <f t="shared" si="57"/>
        <v>0</v>
      </c>
    </row>
    <row r="260" spans="14:26" x14ac:dyDescent="0.2">
      <c r="N260" s="41">
        <v>242</v>
      </c>
      <c r="O260" s="45">
        <f t="shared" si="47"/>
        <v>0</v>
      </c>
      <c r="P260" s="45">
        <f t="shared" si="48"/>
        <v>0</v>
      </c>
      <c r="Q260" s="45">
        <f t="shared" si="55"/>
        <v>0</v>
      </c>
      <c r="R260" s="67">
        <f t="shared" si="56"/>
        <v>21</v>
      </c>
      <c r="S260" s="46"/>
      <c r="T260" s="45">
        <f t="shared" si="49"/>
        <v>0</v>
      </c>
      <c r="U260" s="45">
        <f t="shared" si="50"/>
        <v>0</v>
      </c>
      <c r="V260" s="45">
        <f t="shared" si="51"/>
        <v>0</v>
      </c>
      <c r="W260" s="45">
        <f t="shared" si="52"/>
        <v>0</v>
      </c>
      <c r="X260" s="45">
        <f t="shared" si="53"/>
        <v>0</v>
      </c>
      <c r="Y260" s="45">
        <f t="shared" si="54"/>
        <v>0</v>
      </c>
      <c r="Z260" s="45">
        <f t="shared" si="57"/>
        <v>0</v>
      </c>
    </row>
    <row r="261" spans="14:26" x14ac:dyDescent="0.2">
      <c r="N261" s="41">
        <v>243</v>
      </c>
      <c r="O261" s="45">
        <f t="shared" si="47"/>
        <v>0</v>
      </c>
      <c r="P261" s="45">
        <f t="shared" si="48"/>
        <v>0</v>
      </c>
      <c r="Q261" s="45">
        <f t="shared" si="55"/>
        <v>0</v>
      </c>
      <c r="R261" s="67">
        <f t="shared" si="56"/>
        <v>21</v>
      </c>
      <c r="S261" s="46"/>
      <c r="T261" s="45">
        <f t="shared" si="49"/>
        <v>0</v>
      </c>
      <c r="U261" s="45">
        <f t="shared" si="50"/>
        <v>0</v>
      </c>
      <c r="V261" s="45">
        <f t="shared" si="51"/>
        <v>0</v>
      </c>
      <c r="W261" s="45">
        <f t="shared" si="52"/>
        <v>0</v>
      </c>
      <c r="X261" s="45">
        <f t="shared" si="53"/>
        <v>0</v>
      </c>
      <c r="Y261" s="45">
        <f t="shared" si="54"/>
        <v>0</v>
      </c>
      <c r="Z261" s="45">
        <f t="shared" si="57"/>
        <v>0</v>
      </c>
    </row>
    <row r="262" spans="14:26" x14ac:dyDescent="0.2">
      <c r="N262" s="41">
        <v>244</v>
      </c>
      <c r="O262" s="45">
        <f t="shared" si="47"/>
        <v>0</v>
      </c>
      <c r="P262" s="45">
        <f t="shared" si="48"/>
        <v>0</v>
      </c>
      <c r="Q262" s="45">
        <f t="shared" si="55"/>
        <v>0</v>
      </c>
      <c r="R262" s="67">
        <f t="shared" si="56"/>
        <v>21</v>
      </c>
      <c r="S262" s="46"/>
      <c r="T262" s="45">
        <f t="shared" si="49"/>
        <v>0</v>
      </c>
      <c r="U262" s="45">
        <f t="shared" si="50"/>
        <v>0</v>
      </c>
      <c r="V262" s="45">
        <f t="shared" si="51"/>
        <v>0</v>
      </c>
      <c r="W262" s="45">
        <f t="shared" si="52"/>
        <v>0</v>
      </c>
      <c r="X262" s="45">
        <f t="shared" si="53"/>
        <v>0</v>
      </c>
      <c r="Y262" s="45">
        <f t="shared" si="54"/>
        <v>0</v>
      </c>
      <c r="Z262" s="45">
        <f t="shared" si="57"/>
        <v>0</v>
      </c>
    </row>
    <row r="263" spans="14:26" x14ac:dyDescent="0.2">
      <c r="N263" s="41">
        <v>245</v>
      </c>
      <c r="O263" s="45">
        <f t="shared" si="47"/>
        <v>0</v>
      </c>
      <c r="P263" s="45">
        <f t="shared" si="48"/>
        <v>0</v>
      </c>
      <c r="Q263" s="45">
        <f t="shared" si="55"/>
        <v>0</v>
      </c>
      <c r="R263" s="67">
        <f t="shared" si="56"/>
        <v>21</v>
      </c>
      <c r="S263" s="46"/>
      <c r="T263" s="45">
        <f t="shared" si="49"/>
        <v>0</v>
      </c>
      <c r="U263" s="45">
        <f t="shared" si="50"/>
        <v>0</v>
      </c>
      <c r="V263" s="45">
        <f t="shared" si="51"/>
        <v>0</v>
      </c>
      <c r="W263" s="45">
        <f t="shared" si="52"/>
        <v>0</v>
      </c>
      <c r="X263" s="45">
        <f t="shared" si="53"/>
        <v>0</v>
      </c>
      <c r="Y263" s="45">
        <f t="shared" si="54"/>
        <v>0</v>
      </c>
      <c r="Z263" s="45">
        <f t="shared" si="57"/>
        <v>0</v>
      </c>
    </row>
    <row r="264" spans="14:26" x14ac:dyDescent="0.2">
      <c r="N264" s="41">
        <v>246</v>
      </c>
      <c r="O264" s="45">
        <f t="shared" si="47"/>
        <v>0</v>
      </c>
      <c r="P264" s="45">
        <f t="shared" si="48"/>
        <v>0</v>
      </c>
      <c r="Q264" s="45">
        <f t="shared" si="55"/>
        <v>0</v>
      </c>
      <c r="R264" s="67">
        <f t="shared" si="56"/>
        <v>21</v>
      </c>
      <c r="S264" s="46"/>
      <c r="T264" s="45">
        <f t="shared" si="49"/>
        <v>0</v>
      </c>
      <c r="U264" s="45">
        <f t="shared" si="50"/>
        <v>0</v>
      </c>
      <c r="V264" s="45">
        <f t="shared" si="51"/>
        <v>0</v>
      </c>
      <c r="W264" s="45">
        <f t="shared" si="52"/>
        <v>0</v>
      </c>
      <c r="X264" s="45">
        <f t="shared" si="53"/>
        <v>0</v>
      </c>
      <c r="Y264" s="45">
        <f t="shared" si="54"/>
        <v>0</v>
      </c>
      <c r="Z264" s="45">
        <f t="shared" si="57"/>
        <v>0</v>
      </c>
    </row>
    <row r="265" spans="14:26" x14ac:dyDescent="0.2">
      <c r="N265" s="41">
        <v>247</v>
      </c>
      <c r="O265" s="45">
        <f t="shared" si="47"/>
        <v>0</v>
      </c>
      <c r="P265" s="45">
        <f t="shared" si="48"/>
        <v>0</v>
      </c>
      <c r="Q265" s="45">
        <f t="shared" si="55"/>
        <v>0</v>
      </c>
      <c r="R265" s="67">
        <f t="shared" si="56"/>
        <v>21</v>
      </c>
      <c r="S265" s="46"/>
      <c r="T265" s="45">
        <f t="shared" si="49"/>
        <v>0</v>
      </c>
      <c r="U265" s="45">
        <f t="shared" si="50"/>
        <v>0</v>
      </c>
      <c r="V265" s="45">
        <f t="shared" si="51"/>
        <v>0</v>
      </c>
      <c r="W265" s="45">
        <f t="shared" si="52"/>
        <v>0</v>
      </c>
      <c r="X265" s="45">
        <f t="shared" si="53"/>
        <v>0</v>
      </c>
      <c r="Y265" s="45">
        <f t="shared" si="54"/>
        <v>0</v>
      </c>
      <c r="Z265" s="45">
        <f t="shared" si="57"/>
        <v>0</v>
      </c>
    </row>
    <row r="266" spans="14:26" x14ac:dyDescent="0.2">
      <c r="N266" s="41">
        <v>248</v>
      </c>
      <c r="O266" s="45">
        <f t="shared" si="47"/>
        <v>0</v>
      </c>
      <c r="P266" s="45">
        <f t="shared" si="48"/>
        <v>0</v>
      </c>
      <c r="Q266" s="45">
        <f t="shared" si="55"/>
        <v>0</v>
      </c>
      <c r="R266" s="67">
        <f t="shared" si="56"/>
        <v>21</v>
      </c>
      <c r="S266" s="46"/>
      <c r="T266" s="45">
        <f t="shared" si="49"/>
        <v>0</v>
      </c>
      <c r="U266" s="45">
        <f t="shared" si="50"/>
        <v>0</v>
      </c>
      <c r="V266" s="45">
        <f t="shared" si="51"/>
        <v>0</v>
      </c>
      <c r="W266" s="45">
        <f t="shared" si="52"/>
        <v>0</v>
      </c>
      <c r="X266" s="45">
        <f t="shared" si="53"/>
        <v>0</v>
      </c>
      <c r="Y266" s="45">
        <f t="shared" si="54"/>
        <v>0</v>
      </c>
      <c r="Z266" s="45">
        <f t="shared" si="57"/>
        <v>0</v>
      </c>
    </row>
    <row r="267" spans="14:26" x14ac:dyDescent="0.2">
      <c r="N267" s="41">
        <v>249</v>
      </c>
      <c r="O267" s="45">
        <f t="shared" si="47"/>
        <v>0</v>
      </c>
      <c r="P267" s="45">
        <f t="shared" si="48"/>
        <v>0</v>
      </c>
      <c r="Q267" s="45">
        <f t="shared" si="55"/>
        <v>0</v>
      </c>
      <c r="R267" s="67">
        <f t="shared" si="56"/>
        <v>21</v>
      </c>
      <c r="S267" s="46"/>
      <c r="T267" s="45">
        <f t="shared" si="49"/>
        <v>0</v>
      </c>
      <c r="U267" s="45">
        <f t="shared" si="50"/>
        <v>0</v>
      </c>
      <c r="V267" s="45">
        <f t="shared" si="51"/>
        <v>0</v>
      </c>
      <c r="W267" s="45">
        <f t="shared" si="52"/>
        <v>0</v>
      </c>
      <c r="X267" s="45">
        <f t="shared" si="53"/>
        <v>0</v>
      </c>
      <c r="Y267" s="45">
        <f t="shared" si="54"/>
        <v>0</v>
      </c>
      <c r="Z267" s="45">
        <f t="shared" si="57"/>
        <v>0</v>
      </c>
    </row>
    <row r="268" spans="14:26" x14ac:dyDescent="0.2">
      <c r="N268" s="41">
        <v>250</v>
      </c>
      <c r="O268" s="45">
        <f t="shared" si="47"/>
        <v>0</v>
      </c>
      <c r="P268" s="45">
        <f t="shared" si="48"/>
        <v>0</v>
      </c>
      <c r="Q268" s="45">
        <f t="shared" si="55"/>
        <v>0</v>
      </c>
      <c r="R268" s="67">
        <f t="shared" si="56"/>
        <v>21</v>
      </c>
      <c r="S268" s="46"/>
      <c r="T268" s="45">
        <f t="shared" si="49"/>
        <v>0</v>
      </c>
      <c r="U268" s="45">
        <f t="shared" si="50"/>
        <v>0</v>
      </c>
      <c r="V268" s="45">
        <f t="shared" si="51"/>
        <v>0</v>
      </c>
      <c r="W268" s="45">
        <f t="shared" si="52"/>
        <v>0</v>
      </c>
      <c r="X268" s="45">
        <f t="shared" si="53"/>
        <v>0</v>
      </c>
      <c r="Y268" s="45">
        <f t="shared" si="54"/>
        <v>0</v>
      </c>
      <c r="Z268" s="45">
        <f t="shared" si="57"/>
        <v>0</v>
      </c>
    </row>
    <row r="269" spans="14:26" x14ac:dyDescent="0.2">
      <c r="N269" s="41">
        <v>251</v>
      </c>
      <c r="O269" s="45">
        <f t="shared" si="47"/>
        <v>0</v>
      </c>
      <c r="P269" s="45">
        <f t="shared" si="48"/>
        <v>0</v>
      </c>
      <c r="Q269" s="45">
        <f t="shared" si="55"/>
        <v>0</v>
      </c>
      <c r="R269" s="67">
        <f t="shared" si="56"/>
        <v>21</v>
      </c>
      <c r="S269" s="46"/>
      <c r="T269" s="45">
        <f t="shared" si="49"/>
        <v>0</v>
      </c>
      <c r="U269" s="45">
        <f t="shared" si="50"/>
        <v>0</v>
      </c>
      <c r="V269" s="45">
        <f t="shared" si="51"/>
        <v>0</v>
      </c>
      <c r="W269" s="45">
        <f t="shared" si="52"/>
        <v>0</v>
      </c>
      <c r="X269" s="45">
        <f t="shared" si="53"/>
        <v>0</v>
      </c>
      <c r="Y269" s="45">
        <f t="shared" si="54"/>
        <v>0</v>
      </c>
      <c r="Z269" s="45">
        <f t="shared" si="57"/>
        <v>0</v>
      </c>
    </row>
    <row r="270" spans="14:26" x14ac:dyDescent="0.2">
      <c r="N270" s="41">
        <v>252</v>
      </c>
      <c r="O270" s="45">
        <f t="shared" si="47"/>
        <v>0</v>
      </c>
      <c r="P270" s="45">
        <f t="shared" si="48"/>
        <v>0</v>
      </c>
      <c r="Q270" s="45">
        <f t="shared" si="55"/>
        <v>0</v>
      </c>
      <c r="R270" s="67">
        <f t="shared" si="56"/>
        <v>21</v>
      </c>
      <c r="S270" s="46"/>
      <c r="T270" s="45">
        <f t="shared" si="49"/>
        <v>0</v>
      </c>
      <c r="U270" s="45">
        <f t="shared" si="50"/>
        <v>0</v>
      </c>
      <c r="V270" s="45">
        <f t="shared" si="51"/>
        <v>0</v>
      </c>
      <c r="W270" s="45">
        <f t="shared" si="52"/>
        <v>0</v>
      </c>
      <c r="X270" s="45">
        <f t="shared" si="53"/>
        <v>0</v>
      </c>
      <c r="Y270" s="45">
        <f t="shared" si="54"/>
        <v>0</v>
      </c>
      <c r="Z270" s="45">
        <f t="shared" si="57"/>
        <v>0</v>
      </c>
    </row>
    <row r="271" spans="14:26" x14ac:dyDescent="0.2">
      <c r="N271" s="41">
        <v>253</v>
      </c>
      <c r="O271" s="45">
        <f t="shared" si="47"/>
        <v>0</v>
      </c>
      <c r="P271" s="45">
        <f t="shared" si="48"/>
        <v>0</v>
      </c>
      <c r="Q271" s="45">
        <f t="shared" si="55"/>
        <v>0</v>
      </c>
      <c r="R271" s="67">
        <f t="shared" si="56"/>
        <v>22</v>
      </c>
      <c r="S271" s="46"/>
      <c r="T271" s="45">
        <f t="shared" si="49"/>
        <v>0</v>
      </c>
      <c r="U271" s="45">
        <f t="shared" si="50"/>
        <v>0</v>
      </c>
      <c r="V271" s="45">
        <f t="shared" si="51"/>
        <v>0</v>
      </c>
      <c r="W271" s="45">
        <f t="shared" si="52"/>
        <v>0</v>
      </c>
      <c r="X271" s="45">
        <f t="shared" si="53"/>
        <v>0</v>
      </c>
      <c r="Y271" s="45">
        <f t="shared" si="54"/>
        <v>0</v>
      </c>
      <c r="Z271" s="45">
        <f t="shared" si="57"/>
        <v>0</v>
      </c>
    </row>
    <row r="272" spans="14:26" x14ac:dyDescent="0.2">
      <c r="N272" s="41">
        <v>254</v>
      </c>
      <c r="O272" s="45">
        <f t="shared" si="47"/>
        <v>0</v>
      </c>
      <c r="P272" s="45">
        <f t="shared" si="48"/>
        <v>0</v>
      </c>
      <c r="Q272" s="45">
        <f t="shared" si="55"/>
        <v>0</v>
      </c>
      <c r="R272" s="67">
        <f t="shared" si="56"/>
        <v>22</v>
      </c>
      <c r="S272" s="46"/>
      <c r="T272" s="45">
        <f t="shared" si="49"/>
        <v>0</v>
      </c>
      <c r="U272" s="45">
        <f t="shared" si="50"/>
        <v>0</v>
      </c>
      <c r="V272" s="45">
        <f t="shared" si="51"/>
        <v>0</v>
      </c>
      <c r="W272" s="45">
        <f t="shared" si="52"/>
        <v>0</v>
      </c>
      <c r="X272" s="45">
        <f t="shared" si="53"/>
        <v>0</v>
      </c>
      <c r="Y272" s="45">
        <f t="shared" si="54"/>
        <v>0</v>
      </c>
      <c r="Z272" s="45">
        <f t="shared" si="57"/>
        <v>0</v>
      </c>
    </row>
    <row r="273" spans="14:26" x14ac:dyDescent="0.2">
      <c r="N273" s="41">
        <v>255</v>
      </c>
      <c r="O273" s="45">
        <f t="shared" si="47"/>
        <v>0</v>
      </c>
      <c r="P273" s="45">
        <f t="shared" si="48"/>
        <v>0</v>
      </c>
      <c r="Q273" s="45">
        <f t="shared" si="55"/>
        <v>0</v>
      </c>
      <c r="R273" s="67">
        <f t="shared" si="56"/>
        <v>22</v>
      </c>
      <c r="S273" s="46"/>
      <c r="T273" s="45">
        <f t="shared" si="49"/>
        <v>0</v>
      </c>
      <c r="U273" s="45">
        <f t="shared" si="50"/>
        <v>0</v>
      </c>
      <c r="V273" s="45">
        <f t="shared" si="51"/>
        <v>0</v>
      </c>
      <c r="W273" s="45">
        <f t="shared" si="52"/>
        <v>0</v>
      </c>
      <c r="X273" s="45">
        <f t="shared" si="53"/>
        <v>0</v>
      </c>
      <c r="Y273" s="45">
        <f t="shared" si="54"/>
        <v>0</v>
      </c>
      <c r="Z273" s="45">
        <f t="shared" si="57"/>
        <v>0</v>
      </c>
    </row>
    <row r="274" spans="14:26" x14ac:dyDescent="0.2">
      <c r="N274" s="41">
        <v>256</v>
      </c>
      <c r="O274" s="45">
        <f t="shared" si="47"/>
        <v>0</v>
      </c>
      <c r="P274" s="45">
        <f t="shared" si="48"/>
        <v>0</v>
      </c>
      <c r="Q274" s="45">
        <f t="shared" si="55"/>
        <v>0</v>
      </c>
      <c r="R274" s="67">
        <f t="shared" si="56"/>
        <v>22</v>
      </c>
      <c r="S274" s="46"/>
      <c r="T274" s="45">
        <f t="shared" si="49"/>
        <v>0</v>
      </c>
      <c r="U274" s="45">
        <f t="shared" si="50"/>
        <v>0</v>
      </c>
      <c r="V274" s="45">
        <f t="shared" si="51"/>
        <v>0</v>
      </c>
      <c r="W274" s="45">
        <f t="shared" si="52"/>
        <v>0</v>
      </c>
      <c r="X274" s="45">
        <f t="shared" si="53"/>
        <v>0</v>
      </c>
      <c r="Y274" s="45">
        <f t="shared" si="54"/>
        <v>0</v>
      </c>
      <c r="Z274" s="45">
        <f t="shared" si="57"/>
        <v>0</v>
      </c>
    </row>
    <row r="275" spans="14:26" x14ac:dyDescent="0.2">
      <c r="N275" s="41">
        <v>257</v>
      </c>
      <c r="O275" s="45">
        <f t="shared" ref="O275:O338" si="58">IFERROR(-PPMT($C$9/12,N275,$C$10*12,$C$7*(1-$C$8)),0)</f>
        <v>0</v>
      </c>
      <c r="P275" s="45">
        <f t="shared" ref="P275:P338" si="59">IFERROR(-IPMT($C$9/12,N275,$C$10*12,$C$7*(1-$C$8)),0)</f>
        <v>0</v>
      </c>
      <c r="Q275" s="45">
        <f t="shared" si="55"/>
        <v>0</v>
      </c>
      <c r="R275" s="67">
        <f t="shared" si="56"/>
        <v>22</v>
      </c>
      <c r="S275" s="46"/>
      <c r="T275" s="45">
        <f t="shared" ref="T275:T338" si="60">SUMIFS(E$17:E$48,$B$17:$B$48,$R275)/12</f>
        <v>0</v>
      </c>
      <c r="U275" s="45">
        <f t="shared" ref="U275:U338" si="61">SUMIFS(F$17:F$48,$B$17:$B$48,$R275)/12</f>
        <v>0</v>
      </c>
      <c r="V275" s="45">
        <f t="shared" ref="V275:V338" si="62">SUMIFS(G$17:G$48,$B$17:$B$48,$R275)/12</f>
        <v>0</v>
      </c>
      <c r="W275" s="45">
        <f t="shared" ref="W275:W338" si="63">SUMIFS(H$17:H$48,$B$17:$B$48,$R275)/12</f>
        <v>0</v>
      </c>
      <c r="X275" s="45">
        <f t="shared" ref="X275:X338" si="64">SUMIFS(I$17:I$48,$B$17:$B$48,$R275)/12</f>
        <v>0</v>
      </c>
      <c r="Y275" s="45">
        <f t="shared" ref="Y275:Y338" si="65">SUMIFS(J$17:J$48,$B$17:$B$48,$R275)/12</f>
        <v>0</v>
      </c>
      <c r="Z275" s="45">
        <f t="shared" si="57"/>
        <v>0</v>
      </c>
    </row>
    <row r="276" spans="14:26" x14ac:dyDescent="0.2">
      <c r="N276" s="41">
        <v>258</v>
      </c>
      <c r="O276" s="45">
        <f t="shared" si="58"/>
        <v>0</v>
      </c>
      <c r="P276" s="45">
        <f t="shared" si="59"/>
        <v>0</v>
      </c>
      <c r="Q276" s="45">
        <f t="shared" ref="Q276:Q339" si="66">-SUM(O276:P276)</f>
        <v>0</v>
      </c>
      <c r="R276" s="67">
        <f t="shared" ref="R276:R339" si="67">ROUNDUP(N276/12,0)</f>
        <v>22</v>
      </c>
      <c r="S276" s="46"/>
      <c r="T276" s="45">
        <f t="shared" si="60"/>
        <v>0</v>
      </c>
      <c r="U276" s="45">
        <f t="shared" si="61"/>
        <v>0</v>
      </c>
      <c r="V276" s="45">
        <f t="shared" si="62"/>
        <v>0</v>
      </c>
      <c r="W276" s="45">
        <f t="shared" si="63"/>
        <v>0</v>
      </c>
      <c r="X276" s="45">
        <f t="shared" si="64"/>
        <v>0</v>
      </c>
      <c r="Y276" s="45">
        <f t="shared" si="65"/>
        <v>0</v>
      </c>
      <c r="Z276" s="45">
        <f t="shared" ref="Z276:Z339" si="68">IF(-SUM(O276:P276)+SUM(T276:Y276)&gt;0,0,-SUM(O276:P276)+SUM(T276:Y276))</f>
        <v>0</v>
      </c>
    </row>
    <row r="277" spans="14:26" x14ac:dyDescent="0.2">
      <c r="N277" s="41">
        <v>259</v>
      </c>
      <c r="O277" s="45">
        <f t="shared" si="58"/>
        <v>0</v>
      </c>
      <c r="P277" s="45">
        <f t="shared" si="59"/>
        <v>0</v>
      </c>
      <c r="Q277" s="45">
        <f t="shared" si="66"/>
        <v>0</v>
      </c>
      <c r="R277" s="67">
        <f t="shared" si="67"/>
        <v>22</v>
      </c>
      <c r="S277" s="46"/>
      <c r="T277" s="45">
        <f t="shared" si="60"/>
        <v>0</v>
      </c>
      <c r="U277" s="45">
        <f t="shared" si="61"/>
        <v>0</v>
      </c>
      <c r="V277" s="45">
        <f t="shared" si="62"/>
        <v>0</v>
      </c>
      <c r="W277" s="45">
        <f t="shared" si="63"/>
        <v>0</v>
      </c>
      <c r="X277" s="45">
        <f t="shared" si="64"/>
        <v>0</v>
      </c>
      <c r="Y277" s="45">
        <f t="shared" si="65"/>
        <v>0</v>
      </c>
      <c r="Z277" s="45">
        <f t="shared" si="68"/>
        <v>0</v>
      </c>
    </row>
    <row r="278" spans="14:26" x14ac:dyDescent="0.2">
      <c r="N278" s="41">
        <v>260</v>
      </c>
      <c r="O278" s="45">
        <f t="shared" si="58"/>
        <v>0</v>
      </c>
      <c r="P278" s="45">
        <f t="shared" si="59"/>
        <v>0</v>
      </c>
      <c r="Q278" s="45">
        <f t="shared" si="66"/>
        <v>0</v>
      </c>
      <c r="R278" s="67">
        <f t="shared" si="67"/>
        <v>22</v>
      </c>
      <c r="S278" s="46"/>
      <c r="T278" s="45">
        <f t="shared" si="60"/>
        <v>0</v>
      </c>
      <c r="U278" s="45">
        <f t="shared" si="61"/>
        <v>0</v>
      </c>
      <c r="V278" s="45">
        <f t="shared" si="62"/>
        <v>0</v>
      </c>
      <c r="W278" s="45">
        <f t="shared" si="63"/>
        <v>0</v>
      </c>
      <c r="X278" s="45">
        <f t="shared" si="64"/>
        <v>0</v>
      </c>
      <c r="Y278" s="45">
        <f t="shared" si="65"/>
        <v>0</v>
      </c>
      <c r="Z278" s="45">
        <f t="shared" si="68"/>
        <v>0</v>
      </c>
    </row>
    <row r="279" spans="14:26" x14ac:dyDescent="0.2">
      <c r="N279" s="41">
        <v>261</v>
      </c>
      <c r="O279" s="45">
        <f t="shared" si="58"/>
        <v>0</v>
      </c>
      <c r="P279" s="45">
        <f t="shared" si="59"/>
        <v>0</v>
      </c>
      <c r="Q279" s="45">
        <f t="shared" si="66"/>
        <v>0</v>
      </c>
      <c r="R279" s="67">
        <f t="shared" si="67"/>
        <v>22</v>
      </c>
      <c r="S279" s="46"/>
      <c r="T279" s="45">
        <f t="shared" si="60"/>
        <v>0</v>
      </c>
      <c r="U279" s="45">
        <f t="shared" si="61"/>
        <v>0</v>
      </c>
      <c r="V279" s="45">
        <f t="shared" si="62"/>
        <v>0</v>
      </c>
      <c r="W279" s="45">
        <f t="shared" si="63"/>
        <v>0</v>
      </c>
      <c r="X279" s="45">
        <f t="shared" si="64"/>
        <v>0</v>
      </c>
      <c r="Y279" s="45">
        <f t="shared" si="65"/>
        <v>0</v>
      </c>
      <c r="Z279" s="45">
        <f t="shared" si="68"/>
        <v>0</v>
      </c>
    </row>
    <row r="280" spans="14:26" x14ac:dyDescent="0.2">
      <c r="N280" s="41">
        <v>262</v>
      </c>
      <c r="O280" s="45">
        <f t="shared" si="58"/>
        <v>0</v>
      </c>
      <c r="P280" s="45">
        <f t="shared" si="59"/>
        <v>0</v>
      </c>
      <c r="Q280" s="45">
        <f t="shared" si="66"/>
        <v>0</v>
      </c>
      <c r="R280" s="67">
        <f t="shared" si="67"/>
        <v>22</v>
      </c>
      <c r="S280" s="46"/>
      <c r="T280" s="45">
        <f t="shared" si="60"/>
        <v>0</v>
      </c>
      <c r="U280" s="45">
        <f t="shared" si="61"/>
        <v>0</v>
      </c>
      <c r="V280" s="45">
        <f t="shared" si="62"/>
        <v>0</v>
      </c>
      <c r="W280" s="45">
        <f t="shared" si="63"/>
        <v>0</v>
      </c>
      <c r="X280" s="45">
        <f t="shared" si="64"/>
        <v>0</v>
      </c>
      <c r="Y280" s="45">
        <f t="shared" si="65"/>
        <v>0</v>
      </c>
      <c r="Z280" s="45">
        <f t="shared" si="68"/>
        <v>0</v>
      </c>
    </row>
    <row r="281" spans="14:26" x14ac:dyDescent="0.2">
      <c r="N281" s="41">
        <v>263</v>
      </c>
      <c r="O281" s="45">
        <f t="shared" si="58"/>
        <v>0</v>
      </c>
      <c r="P281" s="45">
        <f t="shared" si="59"/>
        <v>0</v>
      </c>
      <c r="Q281" s="45">
        <f t="shared" si="66"/>
        <v>0</v>
      </c>
      <c r="R281" s="67">
        <f t="shared" si="67"/>
        <v>22</v>
      </c>
      <c r="S281" s="46"/>
      <c r="T281" s="45">
        <f t="shared" si="60"/>
        <v>0</v>
      </c>
      <c r="U281" s="45">
        <f t="shared" si="61"/>
        <v>0</v>
      </c>
      <c r="V281" s="45">
        <f t="shared" si="62"/>
        <v>0</v>
      </c>
      <c r="W281" s="45">
        <f t="shared" si="63"/>
        <v>0</v>
      </c>
      <c r="X281" s="45">
        <f t="shared" si="64"/>
        <v>0</v>
      </c>
      <c r="Y281" s="45">
        <f t="shared" si="65"/>
        <v>0</v>
      </c>
      <c r="Z281" s="45">
        <f t="shared" si="68"/>
        <v>0</v>
      </c>
    </row>
    <row r="282" spans="14:26" x14ac:dyDescent="0.2">
      <c r="N282" s="41">
        <v>264</v>
      </c>
      <c r="O282" s="45">
        <f t="shared" si="58"/>
        <v>0</v>
      </c>
      <c r="P282" s="45">
        <f t="shared" si="59"/>
        <v>0</v>
      </c>
      <c r="Q282" s="45">
        <f t="shared" si="66"/>
        <v>0</v>
      </c>
      <c r="R282" s="67">
        <f t="shared" si="67"/>
        <v>22</v>
      </c>
      <c r="S282" s="46"/>
      <c r="T282" s="45">
        <f t="shared" si="60"/>
        <v>0</v>
      </c>
      <c r="U282" s="45">
        <f t="shared" si="61"/>
        <v>0</v>
      </c>
      <c r="V282" s="45">
        <f t="shared" si="62"/>
        <v>0</v>
      </c>
      <c r="W282" s="45">
        <f t="shared" si="63"/>
        <v>0</v>
      </c>
      <c r="X282" s="45">
        <f t="shared" si="64"/>
        <v>0</v>
      </c>
      <c r="Y282" s="45">
        <f t="shared" si="65"/>
        <v>0</v>
      </c>
      <c r="Z282" s="45">
        <f t="shared" si="68"/>
        <v>0</v>
      </c>
    </row>
    <row r="283" spans="14:26" x14ac:dyDescent="0.2">
      <c r="N283" s="41">
        <v>265</v>
      </c>
      <c r="O283" s="45">
        <f t="shared" si="58"/>
        <v>0</v>
      </c>
      <c r="P283" s="45">
        <f t="shared" si="59"/>
        <v>0</v>
      </c>
      <c r="Q283" s="45">
        <f t="shared" si="66"/>
        <v>0</v>
      </c>
      <c r="R283" s="67">
        <f t="shared" si="67"/>
        <v>23</v>
      </c>
      <c r="S283" s="46"/>
      <c r="T283" s="45">
        <f t="shared" si="60"/>
        <v>0</v>
      </c>
      <c r="U283" s="45">
        <f t="shared" si="61"/>
        <v>0</v>
      </c>
      <c r="V283" s="45">
        <f t="shared" si="62"/>
        <v>0</v>
      </c>
      <c r="W283" s="45">
        <f t="shared" si="63"/>
        <v>0</v>
      </c>
      <c r="X283" s="45">
        <f t="shared" si="64"/>
        <v>0</v>
      </c>
      <c r="Y283" s="45">
        <f t="shared" si="65"/>
        <v>0</v>
      </c>
      <c r="Z283" s="45">
        <f t="shared" si="68"/>
        <v>0</v>
      </c>
    </row>
    <row r="284" spans="14:26" x14ac:dyDescent="0.2">
      <c r="N284" s="41">
        <v>266</v>
      </c>
      <c r="O284" s="45">
        <f t="shared" si="58"/>
        <v>0</v>
      </c>
      <c r="P284" s="45">
        <f t="shared" si="59"/>
        <v>0</v>
      </c>
      <c r="Q284" s="45">
        <f t="shared" si="66"/>
        <v>0</v>
      </c>
      <c r="R284" s="67">
        <f t="shared" si="67"/>
        <v>23</v>
      </c>
      <c r="S284" s="46"/>
      <c r="T284" s="45">
        <f t="shared" si="60"/>
        <v>0</v>
      </c>
      <c r="U284" s="45">
        <f t="shared" si="61"/>
        <v>0</v>
      </c>
      <c r="V284" s="45">
        <f t="shared" si="62"/>
        <v>0</v>
      </c>
      <c r="W284" s="45">
        <f t="shared" si="63"/>
        <v>0</v>
      </c>
      <c r="X284" s="45">
        <f t="shared" si="64"/>
        <v>0</v>
      </c>
      <c r="Y284" s="45">
        <f t="shared" si="65"/>
        <v>0</v>
      </c>
      <c r="Z284" s="45">
        <f t="shared" si="68"/>
        <v>0</v>
      </c>
    </row>
    <row r="285" spans="14:26" x14ac:dyDescent="0.2">
      <c r="N285" s="41">
        <v>267</v>
      </c>
      <c r="O285" s="45">
        <f t="shared" si="58"/>
        <v>0</v>
      </c>
      <c r="P285" s="45">
        <f t="shared" si="59"/>
        <v>0</v>
      </c>
      <c r="Q285" s="45">
        <f t="shared" si="66"/>
        <v>0</v>
      </c>
      <c r="R285" s="67">
        <f t="shared" si="67"/>
        <v>23</v>
      </c>
      <c r="S285" s="46"/>
      <c r="T285" s="45">
        <f t="shared" si="60"/>
        <v>0</v>
      </c>
      <c r="U285" s="45">
        <f t="shared" si="61"/>
        <v>0</v>
      </c>
      <c r="V285" s="45">
        <f t="shared" si="62"/>
        <v>0</v>
      </c>
      <c r="W285" s="45">
        <f t="shared" si="63"/>
        <v>0</v>
      </c>
      <c r="X285" s="45">
        <f t="shared" si="64"/>
        <v>0</v>
      </c>
      <c r="Y285" s="45">
        <f t="shared" si="65"/>
        <v>0</v>
      </c>
      <c r="Z285" s="45">
        <f t="shared" si="68"/>
        <v>0</v>
      </c>
    </row>
    <row r="286" spans="14:26" x14ac:dyDescent="0.2">
      <c r="N286" s="41">
        <v>268</v>
      </c>
      <c r="O286" s="45">
        <f t="shared" si="58"/>
        <v>0</v>
      </c>
      <c r="P286" s="45">
        <f t="shared" si="59"/>
        <v>0</v>
      </c>
      <c r="Q286" s="45">
        <f t="shared" si="66"/>
        <v>0</v>
      </c>
      <c r="R286" s="67">
        <f t="shared" si="67"/>
        <v>23</v>
      </c>
      <c r="S286" s="46"/>
      <c r="T286" s="45">
        <f t="shared" si="60"/>
        <v>0</v>
      </c>
      <c r="U286" s="45">
        <f t="shared" si="61"/>
        <v>0</v>
      </c>
      <c r="V286" s="45">
        <f t="shared" si="62"/>
        <v>0</v>
      </c>
      <c r="W286" s="45">
        <f t="shared" si="63"/>
        <v>0</v>
      </c>
      <c r="X286" s="45">
        <f t="shared" si="64"/>
        <v>0</v>
      </c>
      <c r="Y286" s="45">
        <f t="shared" si="65"/>
        <v>0</v>
      </c>
      <c r="Z286" s="45">
        <f t="shared" si="68"/>
        <v>0</v>
      </c>
    </row>
    <row r="287" spans="14:26" x14ac:dyDescent="0.2">
      <c r="N287" s="41">
        <v>269</v>
      </c>
      <c r="O287" s="45">
        <f t="shared" si="58"/>
        <v>0</v>
      </c>
      <c r="P287" s="45">
        <f t="shared" si="59"/>
        <v>0</v>
      </c>
      <c r="Q287" s="45">
        <f t="shared" si="66"/>
        <v>0</v>
      </c>
      <c r="R287" s="67">
        <f t="shared" si="67"/>
        <v>23</v>
      </c>
      <c r="S287" s="46"/>
      <c r="T287" s="45">
        <f t="shared" si="60"/>
        <v>0</v>
      </c>
      <c r="U287" s="45">
        <f t="shared" si="61"/>
        <v>0</v>
      </c>
      <c r="V287" s="45">
        <f t="shared" si="62"/>
        <v>0</v>
      </c>
      <c r="W287" s="45">
        <f t="shared" si="63"/>
        <v>0</v>
      </c>
      <c r="X287" s="45">
        <f t="shared" si="64"/>
        <v>0</v>
      </c>
      <c r="Y287" s="45">
        <f t="shared" si="65"/>
        <v>0</v>
      </c>
      <c r="Z287" s="45">
        <f t="shared" si="68"/>
        <v>0</v>
      </c>
    </row>
    <row r="288" spans="14:26" x14ac:dyDescent="0.2">
      <c r="N288" s="41">
        <v>270</v>
      </c>
      <c r="O288" s="45">
        <f t="shared" si="58"/>
        <v>0</v>
      </c>
      <c r="P288" s="45">
        <f t="shared" si="59"/>
        <v>0</v>
      </c>
      <c r="Q288" s="45">
        <f t="shared" si="66"/>
        <v>0</v>
      </c>
      <c r="R288" s="67">
        <f t="shared" si="67"/>
        <v>23</v>
      </c>
      <c r="S288" s="46"/>
      <c r="T288" s="45">
        <f t="shared" si="60"/>
        <v>0</v>
      </c>
      <c r="U288" s="45">
        <f t="shared" si="61"/>
        <v>0</v>
      </c>
      <c r="V288" s="45">
        <f t="shared" si="62"/>
        <v>0</v>
      </c>
      <c r="W288" s="45">
        <f t="shared" si="63"/>
        <v>0</v>
      </c>
      <c r="X288" s="45">
        <f t="shared" si="64"/>
        <v>0</v>
      </c>
      <c r="Y288" s="45">
        <f t="shared" si="65"/>
        <v>0</v>
      </c>
      <c r="Z288" s="45">
        <f t="shared" si="68"/>
        <v>0</v>
      </c>
    </row>
    <row r="289" spans="14:26" x14ac:dyDescent="0.2">
      <c r="N289" s="41">
        <v>271</v>
      </c>
      <c r="O289" s="45">
        <f t="shared" si="58"/>
        <v>0</v>
      </c>
      <c r="P289" s="45">
        <f t="shared" si="59"/>
        <v>0</v>
      </c>
      <c r="Q289" s="45">
        <f t="shared" si="66"/>
        <v>0</v>
      </c>
      <c r="R289" s="67">
        <f t="shared" si="67"/>
        <v>23</v>
      </c>
      <c r="S289" s="46"/>
      <c r="T289" s="45">
        <f t="shared" si="60"/>
        <v>0</v>
      </c>
      <c r="U289" s="45">
        <f t="shared" si="61"/>
        <v>0</v>
      </c>
      <c r="V289" s="45">
        <f t="shared" si="62"/>
        <v>0</v>
      </c>
      <c r="W289" s="45">
        <f t="shared" si="63"/>
        <v>0</v>
      </c>
      <c r="X289" s="45">
        <f t="shared" si="64"/>
        <v>0</v>
      </c>
      <c r="Y289" s="45">
        <f t="shared" si="65"/>
        <v>0</v>
      </c>
      <c r="Z289" s="45">
        <f t="shared" si="68"/>
        <v>0</v>
      </c>
    </row>
    <row r="290" spans="14:26" x14ac:dyDescent="0.2">
      <c r="N290" s="41">
        <v>272</v>
      </c>
      <c r="O290" s="45">
        <f t="shared" si="58"/>
        <v>0</v>
      </c>
      <c r="P290" s="45">
        <f t="shared" si="59"/>
        <v>0</v>
      </c>
      <c r="Q290" s="45">
        <f t="shared" si="66"/>
        <v>0</v>
      </c>
      <c r="R290" s="67">
        <f t="shared" si="67"/>
        <v>23</v>
      </c>
      <c r="S290" s="46"/>
      <c r="T290" s="45">
        <f t="shared" si="60"/>
        <v>0</v>
      </c>
      <c r="U290" s="45">
        <f t="shared" si="61"/>
        <v>0</v>
      </c>
      <c r="V290" s="45">
        <f t="shared" si="62"/>
        <v>0</v>
      </c>
      <c r="W290" s="45">
        <f t="shared" si="63"/>
        <v>0</v>
      </c>
      <c r="X290" s="45">
        <f t="shared" si="64"/>
        <v>0</v>
      </c>
      <c r="Y290" s="45">
        <f t="shared" si="65"/>
        <v>0</v>
      </c>
      <c r="Z290" s="45">
        <f t="shared" si="68"/>
        <v>0</v>
      </c>
    </row>
    <row r="291" spans="14:26" x14ac:dyDescent="0.2">
      <c r="N291" s="41">
        <v>273</v>
      </c>
      <c r="O291" s="45">
        <f t="shared" si="58"/>
        <v>0</v>
      </c>
      <c r="P291" s="45">
        <f t="shared" si="59"/>
        <v>0</v>
      </c>
      <c r="Q291" s="45">
        <f t="shared" si="66"/>
        <v>0</v>
      </c>
      <c r="R291" s="67">
        <f t="shared" si="67"/>
        <v>23</v>
      </c>
      <c r="S291" s="46"/>
      <c r="T291" s="45">
        <f t="shared" si="60"/>
        <v>0</v>
      </c>
      <c r="U291" s="45">
        <f t="shared" si="61"/>
        <v>0</v>
      </c>
      <c r="V291" s="45">
        <f t="shared" si="62"/>
        <v>0</v>
      </c>
      <c r="W291" s="45">
        <f t="shared" si="63"/>
        <v>0</v>
      </c>
      <c r="X291" s="45">
        <f t="shared" si="64"/>
        <v>0</v>
      </c>
      <c r="Y291" s="45">
        <f t="shared" si="65"/>
        <v>0</v>
      </c>
      <c r="Z291" s="45">
        <f t="shared" si="68"/>
        <v>0</v>
      </c>
    </row>
    <row r="292" spans="14:26" x14ac:dyDescent="0.2">
      <c r="N292" s="41">
        <v>274</v>
      </c>
      <c r="O292" s="45">
        <f t="shared" si="58"/>
        <v>0</v>
      </c>
      <c r="P292" s="45">
        <f t="shared" si="59"/>
        <v>0</v>
      </c>
      <c r="Q292" s="45">
        <f t="shared" si="66"/>
        <v>0</v>
      </c>
      <c r="R292" s="67">
        <f t="shared" si="67"/>
        <v>23</v>
      </c>
      <c r="S292" s="46"/>
      <c r="T292" s="45">
        <f t="shared" si="60"/>
        <v>0</v>
      </c>
      <c r="U292" s="45">
        <f t="shared" si="61"/>
        <v>0</v>
      </c>
      <c r="V292" s="45">
        <f t="shared" si="62"/>
        <v>0</v>
      </c>
      <c r="W292" s="45">
        <f t="shared" si="63"/>
        <v>0</v>
      </c>
      <c r="X292" s="45">
        <f t="shared" si="64"/>
        <v>0</v>
      </c>
      <c r="Y292" s="45">
        <f t="shared" si="65"/>
        <v>0</v>
      </c>
      <c r="Z292" s="45">
        <f t="shared" si="68"/>
        <v>0</v>
      </c>
    </row>
    <row r="293" spans="14:26" x14ac:dyDescent="0.2">
      <c r="N293" s="41">
        <v>275</v>
      </c>
      <c r="O293" s="45">
        <f t="shared" si="58"/>
        <v>0</v>
      </c>
      <c r="P293" s="45">
        <f t="shared" si="59"/>
        <v>0</v>
      </c>
      <c r="Q293" s="45">
        <f t="shared" si="66"/>
        <v>0</v>
      </c>
      <c r="R293" s="67">
        <f t="shared" si="67"/>
        <v>23</v>
      </c>
      <c r="S293" s="46"/>
      <c r="T293" s="45">
        <f t="shared" si="60"/>
        <v>0</v>
      </c>
      <c r="U293" s="45">
        <f t="shared" si="61"/>
        <v>0</v>
      </c>
      <c r="V293" s="45">
        <f t="shared" si="62"/>
        <v>0</v>
      </c>
      <c r="W293" s="45">
        <f t="shared" si="63"/>
        <v>0</v>
      </c>
      <c r="X293" s="45">
        <f t="shared" si="64"/>
        <v>0</v>
      </c>
      <c r="Y293" s="45">
        <f t="shared" si="65"/>
        <v>0</v>
      </c>
      <c r="Z293" s="45">
        <f t="shared" si="68"/>
        <v>0</v>
      </c>
    </row>
    <row r="294" spans="14:26" x14ac:dyDescent="0.2">
      <c r="N294" s="41">
        <v>276</v>
      </c>
      <c r="O294" s="45">
        <f t="shared" si="58"/>
        <v>0</v>
      </c>
      <c r="P294" s="45">
        <f t="shared" si="59"/>
        <v>0</v>
      </c>
      <c r="Q294" s="45">
        <f t="shared" si="66"/>
        <v>0</v>
      </c>
      <c r="R294" s="67">
        <f t="shared" si="67"/>
        <v>23</v>
      </c>
      <c r="S294" s="46"/>
      <c r="T294" s="45">
        <f t="shared" si="60"/>
        <v>0</v>
      </c>
      <c r="U294" s="45">
        <f t="shared" si="61"/>
        <v>0</v>
      </c>
      <c r="V294" s="45">
        <f t="shared" si="62"/>
        <v>0</v>
      </c>
      <c r="W294" s="45">
        <f t="shared" si="63"/>
        <v>0</v>
      </c>
      <c r="X294" s="45">
        <f t="shared" si="64"/>
        <v>0</v>
      </c>
      <c r="Y294" s="45">
        <f t="shared" si="65"/>
        <v>0</v>
      </c>
      <c r="Z294" s="45">
        <f t="shared" si="68"/>
        <v>0</v>
      </c>
    </row>
    <row r="295" spans="14:26" x14ac:dyDescent="0.2">
      <c r="N295" s="41">
        <v>277</v>
      </c>
      <c r="O295" s="45">
        <f t="shared" si="58"/>
        <v>0</v>
      </c>
      <c r="P295" s="45">
        <f t="shared" si="59"/>
        <v>0</v>
      </c>
      <c r="Q295" s="45">
        <f t="shared" si="66"/>
        <v>0</v>
      </c>
      <c r="R295" s="67">
        <f t="shared" si="67"/>
        <v>24</v>
      </c>
      <c r="S295" s="46"/>
      <c r="T295" s="45">
        <f t="shared" si="60"/>
        <v>0</v>
      </c>
      <c r="U295" s="45">
        <f t="shared" si="61"/>
        <v>0</v>
      </c>
      <c r="V295" s="45">
        <f t="shared" si="62"/>
        <v>0</v>
      </c>
      <c r="W295" s="45">
        <f t="shared" si="63"/>
        <v>0</v>
      </c>
      <c r="X295" s="45">
        <f t="shared" si="64"/>
        <v>0</v>
      </c>
      <c r="Y295" s="45">
        <f t="shared" si="65"/>
        <v>0</v>
      </c>
      <c r="Z295" s="45">
        <f t="shared" si="68"/>
        <v>0</v>
      </c>
    </row>
    <row r="296" spans="14:26" x14ac:dyDescent="0.2">
      <c r="N296" s="41">
        <v>278</v>
      </c>
      <c r="O296" s="45">
        <f t="shared" si="58"/>
        <v>0</v>
      </c>
      <c r="P296" s="45">
        <f t="shared" si="59"/>
        <v>0</v>
      </c>
      <c r="Q296" s="45">
        <f t="shared" si="66"/>
        <v>0</v>
      </c>
      <c r="R296" s="67">
        <f t="shared" si="67"/>
        <v>24</v>
      </c>
      <c r="S296" s="46"/>
      <c r="T296" s="45">
        <f t="shared" si="60"/>
        <v>0</v>
      </c>
      <c r="U296" s="45">
        <f t="shared" si="61"/>
        <v>0</v>
      </c>
      <c r="V296" s="45">
        <f t="shared" si="62"/>
        <v>0</v>
      </c>
      <c r="W296" s="45">
        <f t="shared" si="63"/>
        <v>0</v>
      </c>
      <c r="X296" s="45">
        <f t="shared" si="64"/>
        <v>0</v>
      </c>
      <c r="Y296" s="45">
        <f t="shared" si="65"/>
        <v>0</v>
      </c>
      <c r="Z296" s="45">
        <f t="shared" si="68"/>
        <v>0</v>
      </c>
    </row>
    <row r="297" spans="14:26" x14ac:dyDescent="0.2">
      <c r="N297" s="41">
        <v>279</v>
      </c>
      <c r="O297" s="45">
        <f t="shared" si="58"/>
        <v>0</v>
      </c>
      <c r="P297" s="45">
        <f t="shared" si="59"/>
        <v>0</v>
      </c>
      <c r="Q297" s="45">
        <f t="shared" si="66"/>
        <v>0</v>
      </c>
      <c r="R297" s="67">
        <f t="shared" si="67"/>
        <v>24</v>
      </c>
      <c r="S297" s="46"/>
      <c r="T297" s="45">
        <f t="shared" si="60"/>
        <v>0</v>
      </c>
      <c r="U297" s="45">
        <f t="shared" si="61"/>
        <v>0</v>
      </c>
      <c r="V297" s="45">
        <f t="shared" si="62"/>
        <v>0</v>
      </c>
      <c r="W297" s="45">
        <f t="shared" si="63"/>
        <v>0</v>
      </c>
      <c r="X297" s="45">
        <f t="shared" si="64"/>
        <v>0</v>
      </c>
      <c r="Y297" s="45">
        <f t="shared" si="65"/>
        <v>0</v>
      </c>
      <c r="Z297" s="45">
        <f t="shared" si="68"/>
        <v>0</v>
      </c>
    </row>
    <row r="298" spans="14:26" x14ac:dyDescent="0.2">
      <c r="N298" s="41">
        <v>280</v>
      </c>
      <c r="O298" s="45">
        <f t="shared" si="58"/>
        <v>0</v>
      </c>
      <c r="P298" s="45">
        <f t="shared" si="59"/>
        <v>0</v>
      </c>
      <c r="Q298" s="45">
        <f t="shared" si="66"/>
        <v>0</v>
      </c>
      <c r="R298" s="67">
        <f t="shared" si="67"/>
        <v>24</v>
      </c>
      <c r="S298" s="46"/>
      <c r="T298" s="45">
        <f t="shared" si="60"/>
        <v>0</v>
      </c>
      <c r="U298" s="45">
        <f t="shared" si="61"/>
        <v>0</v>
      </c>
      <c r="V298" s="45">
        <f t="shared" si="62"/>
        <v>0</v>
      </c>
      <c r="W298" s="45">
        <f t="shared" si="63"/>
        <v>0</v>
      </c>
      <c r="X298" s="45">
        <f t="shared" si="64"/>
        <v>0</v>
      </c>
      <c r="Y298" s="45">
        <f t="shared" si="65"/>
        <v>0</v>
      </c>
      <c r="Z298" s="45">
        <f t="shared" si="68"/>
        <v>0</v>
      </c>
    </row>
    <row r="299" spans="14:26" x14ac:dyDescent="0.2">
      <c r="N299" s="41">
        <v>281</v>
      </c>
      <c r="O299" s="45">
        <f t="shared" si="58"/>
        <v>0</v>
      </c>
      <c r="P299" s="45">
        <f t="shared" si="59"/>
        <v>0</v>
      </c>
      <c r="Q299" s="45">
        <f t="shared" si="66"/>
        <v>0</v>
      </c>
      <c r="R299" s="67">
        <f t="shared" si="67"/>
        <v>24</v>
      </c>
      <c r="S299" s="46"/>
      <c r="T299" s="45">
        <f t="shared" si="60"/>
        <v>0</v>
      </c>
      <c r="U299" s="45">
        <f t="shared" si="61"/>
        <v>0</v>
      </c>
      <c r="V299" s="45">
        <f t="shared" si="62"/>
        <v>0</v>
      </c>
      <c r="W299" s="45">
        <f t="shared" si="63"/>
        <v>0</v>
      </c>
      <c r="X299" s="45">
        <f t="shared" si="64"/>
        <v>0</v>
      </c>
      <c r="Y299" s="45">
        <f t="shared" si="65"/>
        <v>0</v>
      </c>
      <c r="Z299" s="45">
        <f t="shared" si="68"/>
        <v>0</v>
      </c>
    </row>
    <row r="300" spans="14:26" x14ac:dyDescent="0.2">
      <c r="N300" s="41">
        <v>282</v>
      </c>
      <c r="O300" s="45">
        <f t="shared" si="58"/>
        <v>0</v>
      </c>
      <c r="P300" s="45">
        <f t="shared" si="59"/>
        <v>0</v>
      </c>
      <c r="Q300" s="45">
        <f t="shared" si="66"/>
        <v>0</v>
      </c>
      <c r="R300" s="67">
        <f t="shared" si="67"/>
        <v>24</v>
      </c>
      <c r="S300" s="46"/>
      <c r="T300" s="45">
        <f t="shared" si="60"/>
        <v>0</v>
      </c>
      <c r="U300" s="45">
        <f t="shared" si="61"/>
        <v>0</v>
      </c>
      <c r="V300" s="45">
        <f t="shared" si="62"/>
        <v>0</v>
      </c>
      <c r="W300" s="45">
        <f t="shared" si="63"/>
        <v>0</v>
      </c>
      <c r="X300" s="45">
        <f t="shared" si="64"/>
        <v>0</v>
      </c>
      <c r="Y300" s="45">
        <f t="shared" si="65"/>
        <v>0</v>
      </c>
      <c r="Z300" s="45">
        <f t="shared" si="68"/>
        <v>0</v>
      </c>
    </row>
    <row r="301" spans="14:26" x14ac:dyDescent="0.2">
      <c r="N301" s="41">
        <v>283</v>
      </c>
      <c r="O301" s="45">
        <f t="shared" si="58"/>
        <v>0</v>
      </c>
      <c r="P301" s="45">
        <f t="shared" si="59"/>
        <v>0</v>
      </c>
      <c r="Q301" s="45">
        <f t="shared" si="66"/>
        <v>0</v>
      </c>
      <c r="R301" s="67">
        <f t="shared" si="67"/>
        <v>24</v>
      </c>
      <c r="S301" s="46"/>
      <c r="T301" s="45">
        <f t="shared" si="60"/>
        <v>0</v>
      </c>
      <c r="U301" s="45">
        <f t="shared" si="61"/>
        <v>0</v>
      </c>
      <c r="V301" s="45">
        <f t="shared" si="62"/>
        <v>0</v>
      </c>
      <c r="W301" s="45">
        <f t="shared" si="63"/>
        <v>0</v>
      </c>
      <c r="X301" s="45">
        <f t="shared" si="64"/>
        <v>0</v>
      </c>
      <c r="Y301" s="45">
        <f t="shared" si="65"/>
        <v>0</v>
      </c>
      <c r="Z301" s="45">
        <f t="shared" si="68"/>
        <v>0</v>
      </c>
    </row>
    <row r="302" spans="14:26" x14ac:dyDescent="0.2">
      <c r="N302" s="41">
        <v>284</v>
      </c>
      <c r="O302" s="45">
        <f t="shared" si="58"/>
        <v>0</v>
      </c>
      <c r="P302" s="45">
        <f t="shared" si="59"/>
        <v>0</v>
      </c>
      <c r="Q302" s="45">
        <f t="shared" si="66"/>
        <v>0</v>
      </c>
      <c r="R302" s="67">
        <f t="shared" si="67"/>
        <v>24</v>
      </c>
      <c r="S302" s="46"/>
      <c r="T302" s="45">
        <f t="shared" si="60"/>
        <v>0</v>
      </c>
      <c r="U302" s="45">
        <f t="shared" si="61"/>
        <v>0</v>
      </c>
      <c r="V302" s="45">
        <f t="shared" si="62"/>
        <v>0</v>
      </c>
      <c r="W302" s="45">
        <f t="shared" si="63"/>
        <v>0</v>
      </c>
      <c r="X302" s="45">
        <f t="shared" si="64"/>
        <v>0</v>
      </c>
      <c r="Y302" s="45">
        <f t="shared" si="65"/>
        <v>0</v>
      </c>
      <c r="Z302" s="45">
        <f t="shared" si="68"/>
        <v>0</v>
      </c>
    </row>
    <row r="303" spans="14:26" x14ac:dyDescent="0.2">
      <c r="N303" s="41">
        <v>285</v>
      </c>
      <c r="O303" s="45">
        <f t="shared" si="58"/>
        <v>0</v>
      </c>
      <c r="P303" s="45">
        <f t="shared" si="59"/>
        <v>0</v>
      </c>
      <c r="Q303" s="45">
        <f t="shared" si="66"/>
        <v>0</v>
      </c>
      <c r="R303" s="67">
        <f t="shared" si="67"/>
        <v>24</v>
      </c>
      <c r="S303" s="46"/>
      <c r="T303" s="45">
        <f t="shared" si="60"/>
        <v>0</v>
      </c>
      <c r="U303" s="45">
        <f t="shared" si="61"/>
        <v>0</v>
      </c>
      <c r="V303" s="45">
        <f t="shared" si="62"/>
        <v>0</v>
      </c>
      <c r="W303" s="45">
        <f t="shared" si="63"/>
        <v>0</v>
      </c>
      <c r="X303" s="45">
        <f t="shared" si="64"/>
        <v>0</v>
      </c>
      <c r="Y303" s="45">
        <f t="shared" si="65"/>
        <v>0</v>
      </c>
      <c r="Z303" s="45">
        <f t="shared" si="68"/>
        <v>0</v>
      </c>
    </row>
    <row r="304" spans="14:26" x14ac:dyDescent="0.2">
      <c r="N304" s="41">
        <v>286</v>
      </c>
      <c r="O304" s="45">
        <f t="shared" si="58"/>
        <v>0</v>
      </c>
      <c r="P304" s="45">
        <f t="shared" si="59"/>
        <v>0</v>
      </c>
      <c r="Q304" s="45">
        <f t="shared" si="66"/>
        <v>0</v>
      </c>
      <c r="R304" s="67">
        <f t="shared" si="67"/>
        <v>24</v>
      </c>
      <c r="S304" s="46"/>
      <c r="T304" s="45">
        <f t="shared" si="60"/>
        <v>0</v>
      </c>
      <c r="U304" s="45">
        <f t="shared" si="61"/>
        <v>0</v>
      </c>
      <c r="V304" s="45">
        <f t="shared" si="62"/>
        <v>0</v>
      </c>
      <c r="W304" s="45">
        <f t="shared" si="63"/>
        <v>0</v>
      </c>
      <c r="X304" s="45">
        <f t="shared" si="64"/>
        <v>0</v>
      </c>
      <c r="Y304" s="45">
        <f t="shared" si="65"/>
        <v>0</v>
      </c>
      <c r="Z304" s="45">
        <f t="shared" si="68"/>
        <v>0</v>
      </c>
    </row>
    <row r="305" spans="14:26" x14ac:dyDescent="0.2">
      <c r="N305" s="41">
        <v>287</v>
      </c>
      <c r="O305" s="45">
        <f t="shared" si="58"/>
        <v>0</v>
      </c>
      <c r="P305" s="45">
        <f t="shared" si="59"/>
        <v>0</v>
      </c>
      <c r="Q305" s="45">
        <f t="shared" si="66"/>
        <v>0</v>
      </c>
      <c r="R305" s="67">
        <f t="shared" si="67"/>
        <v>24</v>
      </c>
      <c r="S305" s="46"/>
      <c r="T305" s="45">
        <f t="shared" si="60"/>
        <v>0</v>
      </c>
      <c r="U305" s="45">
        <f t="shared" si="61"/>
        <v>0</v>
      </c>
      <c r="V305" s="45">
        <f t="shared" si="62"/>
        <v>0</v>
      </c>
      <c r="W305" s="45">
        <f t="shared" si="63"/>
        <v>0</v>
      </c>
      <c r="X305" s="45">
        <f t="shared" si="64"/>
        <v>0</v>
      </c>
      <c r="Y305" s="45">
        <f t="shared" si="65"/>
        <v>0</v>
      </c>
      <c r="Z305" s="45">
        <f t="shared" si="68"/>
        <v>0</v>
      </c>
    </row>
    <row r="306" spans="14:26" x14ac:dyDescent="0.2">
      <c r="N306" s="41">
        <v>288</v>
      </c>
      <c r="O306" s="45">
        <f t="shared" si="58"/>
        <v>0</v>
      </c>
      <c r="P306" s="45">
        <f t="shared" si="59"/>
        <v>0</v>
      </c>
      <c r="Q306" s="45">
        <f t="shared" si="66"/>
        <v>0</v>
      </c>
      <c r="R306" s="67">
        <f t="shared" si="67"/>
        <v>24</v>
      </c>
      <c r="S306" s="46"/>
      <c r="T306" s="45">
        <f t="shared" si="60"/>
        <v>0</v>
      </c>
      <c r="U306" s="45">
        <f t="shared" si="61"/>
        <v>0</v>
      </c>
      <c r="V306" s="45">
        <f t="shared" si="62"/>
        <v>0</v>
      </c>
      <c r="W306" s="45">
        <f t="shared" si="63"/>
        <v>0</v>
      </c>
      <c r="X306" s="45">
        <f t="shared" si="64"/>
        <v>0</v>
      </c>
      <c r="Y306" s="45">
        <f t="shared" si="65"/>
        <v>0</v>
      </c>
      <c r="Z306" s="45">
        <f t="shared" si="68"/>
        <v>0</v>
      </c>
    </row>
    <row r="307" spans="14:26" x14ac:dyDescent="0.2">
      <c r="N307" s="41">
        <v>289</v>
      </c>
      <c r="O307" s="45">
        <f t="shared" si="58"/>
        <v>0</v>
      </c>
      <c r="P307" s="45">
        <f t="shared" si="59"/>
        <v>0</v>
      </c>
      <c r="Q307" s="45">
        <f t="shared" si="66"/>
        <v>0</v>
      </c>
      <c r="R307" s="67">
        <f t="shared" si="67"/>
        <v>25</v>
      </c>
      <c r="S307" s="46"/>
      <c r="T307" s="45">
        <f t="shared" si="60"/>
        <v>0</v>
      </c>
      <c r="U307" s="45">
        <f t="shared" si="61"/>
        <v>0</v>
      </c>
      <c r="V307" s="45">
        <f t="shared" si="62"/>
        <v>0</v>
      </c>
      <c r="W307" s="45">
        <f t="shared" si="63"/>
        <v>0</v>
      </c>
      <c r="X307" s="45">
        <f t="shared" si="64"/>
        <v>0</v>
      </c>
      <c r="Y307" s="45">
        <f t="shared" si="65"/>
        <v>0</v>
      </c>
      <c r="Z307" s="45">
        <f t="shared" si="68"/>
        <v>0</v>
      </c>
    </row>
    <row r="308" spans="14:26" x14ac:dyDescent="0.2">
      <c r="N308" s="41">
        <v>290</v>
      </c>
      <c r="O308" s="45">
        <f t="shared" si="58"/>
        <v>0</v>
      </c>
      <c r="P308" s="45">
        <f t="shared" si="59"/>
        <v>0</v>
      </c>
      <c r="Q308" s="45">
        <f t="shared" si="66"/>
        <v>0</v>
      </c>
      <c r="R308" s="67">
        <f t="shared" si="67"/>
        <v>25</v>
      </c>
      <c r="S308" s="46"/>
      <c r="T308" s="45">
        <f t="shared" si="60"/>
        <v>0</v>
      </c>
      <c r="U308" s="45">
        <f t="shared" si="61"/>
        <v>0</v>
      </c>
      <c r="V308" s="45">
        <f t="shared" si="62"/>
        <v>0</v>
      </c>
      <c r="W308" s="45">
        <f t="shared" si="63"/>
        <v>0</v>
      </c>
      <c r="X308" s="45">
        <f t="shared" si="64"/>
        <v>0</v>
      </c>
      <c r="Y308" s="45">
        <f t="shared" si="65"/>
        <v>0</v>
      </c>
      <c r="Z308" s="45">
        <f t="shared" si="68"/>
        <v>0</v>
      </c>
    </row>
    <row r="309" spans="14:26" x14ac:dyDescent="0.2">
      <c r="N309" s="41">
        <v>291</v>
      </c>
      <c r="O309" s="45">
        <f t="shared" si="58"/>
        <v>0</v>
      </c>
      <c r="P309" s="45">
        <f t="shared" si="59"/>
        <v>0</v>
      </c>
      <c r="Q309" s="45">
        <f t="shared" si="66"/>
        <v>0</v>
      </c>
      <c r="R309" s="67">
        <f t="shared" si="67"/>
        <v>25</v>
      </c>
      <c r="S309" s="46"/>
      <c r="T309" s="45">
        <f t="shared" si="60"/>
        <v>0</v>
      </c>
      <c r="U309" s="45">
        <f t="shared" si="61"/>
        <v>0</v>
      </c>
      <c r="V309" s="45">
        <f t="shared" si="62"/>
        <v>0</v>
      </c>
      <c r="W309" s="45">
        <f t="shared" si="63"/>
        <v>0</v>
      </c>
      <c r="X309" s="45">
        <f t="shared" si="64"/>
        <v>0</v>
      </c>
      <c r="Y309" s="45">
        <f t="shared" si="65"/>
        <v>0</v>
      </c>
      <c r="Z309" s="45">
        <f t="shared" si="68"/>
        <v>0</v>
      </c>
    </row>
    <row r="310" spans="14:26" x14ac:dyDescent="0.2">
      <c r="N310" s="41">
        <v>292</v>
      </c>
      <c r="O310" s="45">
        <f t="shared" si="58"/>
        <v>0</v>
      </c>
      <c r="P310" s="45">
        <f t="shared" si="59"/>
        <v>0</v>
      </c>
      <c r="Q310" s="45">
        <f t="shared" si="66"/>
        <v>0</v>
      </c>
      <c r="R310" s="67">
        <f t="shared" si="67"/>
        <v>25</v>
      </c>
      <c r="S310" s="46"/>
      <c r="T310" s="45">
        <f t="shared" si="60"/>
        <v>0</v>
      </c>
      <c r="U310" s="45">
        <f t="shared" si="61"/>
        <v>0</v>
      </c>
      <c r="V310" s="45">
        <f t="shared" si="62"/>
        <v>0</v>
      </c>
      <c r="W310" s="45">
        <f t="shared" si="63"/>
        <v>0</v>
      </c>
      <c r="X310" s="45">
        <f t="shared" si="64"/>
        <v>0</v>
      </c>
      <c r="Y310" s="45">
        <f t="shared" si="65"/>
        <v>0</v>
      </c>
      <c r="Z310" s="45">
        <f t="shared" si="68"/>
        <v>0</v>
      </c>
    </row>
    <row r="311" spans="14:26" x14ac:dyDescent="0.2">
      <c r="N311" s="41">
        <v>293</v>
      </c>
      <c r="O311" s="45">
        <f t="shared" si="58"/>
        <v>0</v>
      </c>
      <c r="P311" s="45">
        <f t="shared" si="59"/>
        <v>0</v>
      </c>
      <c r="Q311" s="45">
        <f t="shared" si="66"/>
        <v>0</v>
      </c>
      <c r="R311" s="67">
        <f t="shared" si="67"/>
        <v>25</v>
      </c>
      <c r="S311" s="46"/>
      <c r="T311" s="45">
        <f t="shared" si="60"/>
        <v>0</v>
      </c>
      <c r="U311" s="45">
        <f t="shared" si="61"/>
        <v>0</v>
      </c>
      <c r="V311" s="45">
        <f t="shared" si="62"/>
        <v>0</v>
      </c>
      <c r="W311" s="45">
        <f t="shared" si="63"/>
        <v>0</v>
      </c>
      <c r="X311" s="45">
        <f t="shared" si="64"/>
        <v>0</v>
      </c>
      <c r="Y311" s="45">
        <f t="shared" si="65"/>
        <v>0</v>
      </c>
      <c r="Z311" s="45">
        <f t="shared" si="68"/>
        <v>0</v>
      </c>
    </row>
    <row r="312" spans="14:26" x14ac:dyDescent="0.2">
      <c r="N312" s="41">
        <v>294</v>
      </c>
      <c r="O312" s="45">
        <f t="shared" si="58"/>
        <v>0</v>
      </c>
      <c r="P312" s="45">
        <f t="shared" si="59"/>
        <v>0</v>
      </c>
      <c r="Q312" s="45">
        <f t="shared" si="66"/>
        <v>0</v>
      </c>
      <c r="R312" s="67">
        <f t="shared" si="67"/>
        <v>25</v>
      </c>
      <c r="S312" s="46"/>
      <c r="T312" s="45">
        <f t="shared" si="60"/>
        <v>0</v>
      </c>
      <c r="U312" s="45">
        <f t="shared" si="61"/>
        <v>0</v>
      </c>
      <c r="V312" s="45">
        <f t="shared" si="62"/>
        <v>0</v>
      </c>
      <c r="W312" s="45">
        <f t="shared" si="63"/>
        <v>0</v>
      </c>
      <c r="X312" s="45">
        <f t="shared" si="64"/>
        <v>0</v>
      </c>
      <c r="Y312" s="45">
        <f t="shared" si="65"/>
        <v>0</v>
      </c>
      <c r="Z312" s="45">
        <f t="shared" si="68"/>
        <v>0</v>
      </c>
    </row>
    <row r="313" spans="14:26" x14ac:dyDescent="0.2">
      <c r="N313" s="41">
        <v>295</v>
      </c>
      <c r="O313" s="45">
        <f t="shared" si="58"/>
        <v>0</v>
      </c>
      <c r="P313" s="45">
        <f t="shared" si="59"/>
        <v>0</v>
      </c>
      <c r="Q313" s="45">
        <f t="shared" si="66"/>
        <v>0</v>
      </c>
      <c r="R313" s="67">
        <f t="shared" si="67"/>
        <v>25</v>
      </c>
      <c r="S313" s="46"/>
      <c r="T313" s="45">
        <f t="shared" si="60"/>
        <v>0</v>
      </c>
      <c r="U313" s="45">
        <f t="shared" si="61"/>
        <v>0</v>
      </c>
      <c r="V313" s="45">
        <f t="shared" si="62"/>
        <v>0</v>
      </c>
      <c r="W313" s="45">
        <f t="shared" si="63"/>
        <v>0</v>
      </c>
      <c r="X313" s="45">
        <f t="shared" si="64"/>
        <v>0</v>
      </c>
      <c r="Y313" s="45">
        <f t="shared" si="65"/>
        <v>0</v>
      </c>
      <c r="Z313" s="45">
        <f t="shared" si="68"/>
        <v>0</v>
      </c>
    </row>
    <row r="314" spans="14:26" x14ac:dyDescent="0.2">
      <c r="N314" s="41">
        <v>296</v>
      </c>
      <c r="O314" s="45">
        <f t="shared" si="58"/>
        <v>0</v>
      </c>
      <c r="P314" s="45">
        <f t="shared" si="59"/>
        <v>0</v>
      </c>
      <c r="Q314" s="45">
        <f t="shared" si="66"/>
        <v>0</v>
      </c>
      <c r="R314" s="67">
        <f t="shared" si="67"/>
        <v>25</v>
      </c>
      <c r="S314" s="46"/>
      <c r="T314" s="45">
        <f t="shared" si="60"/>
        <v>0</v>
      </c>
      <c r="U314" s="45">
        <f t="shared" si="61"/>
        <v>0</v>
      </c>
      <c r="V314" s="45">
        <f t="shared" si="62"/>
        <v>0</v>
      </c>
      <c r="W314" s="45">
        <f t="shared" si="63"/>
        <v>0</v>
      </c>
      <c r="X314" s="45">
        <f t="shared" si="64"/>
        <v>0</v>
      </c>
      <c r="Y314" s="45">
        <f t="shared" si="65"/>
        <v>0</v>
      </c>
      <c r="Z314" s="45">
        <f t="shared" si="68"/>
        <v>0</v>
      </c>
    </row>
    <row r="315" spans="14:26" x14ac:dyDescent="0.2">
      <c r="N315" s="41">
        <v>297</v>
      </c>
      <c r="O315" s="45">
        <f t="shared" si="58"/>
        <v>0</v>
      </c>
      <c r="P315" s="45">
        <f t="shared" si="59"/>
        <v>0</v>
      </c>
      <c r="Q315" s="45">
        <f t="shared" si="66"/>
        <v>0</v>
      </c>
      <c r="R315" s="67">
        <f t="shared" si="67"/>
        <v>25</v>
      </c>
      <c r="S315" s="46"/>
      <c r="T315" s="45">
        <f t="shared" si="60"/>
        <v>0</v>
      </c>
      <c r="U315" s="45">
        <f t="shared" si="61"/>
        <v>0</v>
      </c>
      <c r="V315" s="45">
        <f t="shared" si="62"/>
        <v>0</v>
      </c>
      <c r="W315" s="45">
        <f t="shared" si="63"/>
        <v>0</v>
      </c>
      <c r="X315" s="45">
        <f t="shared" si="64"/>
        <v>0</v>
      </c>
      <c r="Y315" s="45">
        <f t="shared" si="65"/>
        <v>0</v>
      </c>
      <c r="Z315" s="45">
        <f t="shared" si="68"/>
        <v>0</v>
      </c>
    </row>
    <row r="316" spans="14:26" x14ac:dyDescent="0.2">
      <c r="N316" s="41">
        <v>298</v>
      </c>
      <c r="O316" s="45">
        <f t="shared" si="58"/>
        <v>0</v>
      </c>
      <c r="P316" s="45">
        <f t="shared" si="59"/>
        <v>0</v>
      </c>
      <c r="Q316" s="45">
        <f t="shared" si="66"/>
        <v>0</v>
      </c>
      <c r="R316" s="67">
        <f t="shared" si="67"/>
        <v>25</v>
      </c>
      <c r="S316" s="46"/>
      <c r="T316" s="45">
        <f t="shared" si="60"/>
        <v>0</v>
      </c>
      <c r="U316" s="45">
        <f t="shared" si="61"/>
        <v>0</v>
      </c>
      <c r="V316" s="45">
        <f t="shared" si="62"/>
        <v>0</v>
      </c>
      <c r="W316" s="45">
        <f t="shared" si="63"/>
        <v>0</v>
      </c>
      <c r="X316" s="45">
        <f t="shared" si="64"/>
        <v>0</v>
      </c>
      <c r="Y316" s="45">
        <f t="shared" si="65"/>
        <v>0</v>
      </c>
      <c r="Z316" s="45">
        <f t="shared" si="68"/>
        <v>0</v>
      </c>
    </row>
    <row r="317" spans="14:26" x14ac:dyDescent="0.2">
      <c r="N317" s="41">
        <v>299</v>
      </c>
      <c r="O317" s="45">
        <f t="shared" si="58"/>
        <v>0</v>
      </c>
      <c r="P317" s="45">
        <f t="shared" si="59"/>
        <v>0</v>
      </c>
      <c r="Q317" s="45">
        <f t="shared" si="66"/>
        <v>0</v>
      </c>
      <c r="R317" s="67">
        <f t="shared" si="67"/>
        <v>25</v>
      </c>
      <c r="S317" s="46"/>
      <c r="T317" s="45">
        <f t="shared" si="60"/>
        <v>0</v>
      </c>
      <c r="U317" s="45">
        <f t="shared" si="61"/>
        <v>0</v>
      </c>
      <c r="V317" s="45">
        <f t="shared" si="62"/>
        <v>0</v>
      </c>
      <c r="W317" s="45">
        <f t="shared" si="63"/>
        <v>0</v>
      </c>
      <c r="X317" s="45">
        <f t="shared" si="64"/>
        <v>0</v>
      </c>
      <c r="Y317" s="45">
        <f t="shared" si="65"/>
        <v>0</v>
      </c>
      <c r="Z317" s="45">
        <f t="shared" si="68"/>
        <v>0</v>
      </c>
    </row>
    <row r="318" spans="14:26" x14ac:dyDescent="0.2">
      <c r="N318" s="41">
        <v>300</v>
      </c>
      <c r="O318" s="45">
        <f t="shared" si="58"/>
        <v>0</v>
      </c>
      <c r="P318" s="45">
        <f t="shared" si="59"/>
        <v>0</v>
      </c>
      <c r="Q318" s="45">
        <f t="shared" si="66"/>
        <v>0</v>
      </c>
      <c r="R318" s="67">
        <f t="shared" si="67"/>
        <v>25</v>
      </c>
      <c r="S318" s="46"/>
      <c r="T318" s="45">
        <f t="shared" si="60"/>
        <v>0</v>
      </c>
      <c r="U318" s="45">
        <f t="shared" si="61"/>
        <v>0</v>
      </c>
      <c r="V318" s="45">
        <f t="shared" si="62"/>
        <v>0</v>
      </c>
      <c r="W318" s="45">
        <f t="shared" si="63"/>
        <v>0</v>
      </c>
      <c r="X318" s="45">
        <f t="shared" si="64"/>
        <v>0</v>
      </c>
      <c r="Y318" s="45">
        <f t="shared" si="65"/>
        <v>0</v>
      </c>
      <c r="Z318" s="45">
        <f t="shared" si="68"/>
        <v>0</v>
      </c>
    </row>
    <row r="319" spans="14:26" x14ac:dyDescent="0.2">
      <c r="N319" s="41">
        <v>301</v>
      </c>
      <c r="O319" s="45">
        <f t="shared" si="58"/>
        <v>0</v>
      </c>
      <c r="P319" s="45">
        <f t="shared" si="59"/>
        <v>0</v>
      </c>
      <c r="Q319" s="45">
        <f t="shared" si="66"/>
        <v>0</v>
      </c>
      <c r="R319" s="67">
        <f t="shared" si="67"/>
        <v>26</v>
      </c>
      <c r="S319" s="46"/>
      <c r="T319" s="45">
        <f t="shared" si="60"/>
        <v>0</v>
      </c>
      <c r="U319" s="45">
        <f t="shared" si="61"/>
        <v>0</v>
      </c>
      <c r="V319" s="45">
        <f t="shared" si="62"/>
        <v>0</v>
      </c>
      <c r="W319" s="45">
        <f t="shared" si="63"/>
        <v>0</v>
      </c>
      <c r="X319" s="45">
        <f t="shared" si="64"/>
        <v>0</v>
      </c>
      <c r="Y319" s="45">
        <f t="shared" si="65"/>
        <v>0</v>
      </c>
      <c r="Z319" s="45">
        <f t="shared" si="68"/>
        <v>0</v>
      </c>
    </row>
    <row r="320" spans="14:26" x14ac:dyDescent="0.2">
      <c r="N320" s="41">
        <v>302</v>
      </c>
      <c r="O320" s="45">
        <f t="shared" si="58"/>
        <v>0</v>
      </c>
      <c r="P320" s="45">
        <f t="shared" si="59"/>
        <v>0</v>
      </c>
      <c r="Q320" s="45">
        <f t="shared" si="66"/>
        <v>0</v>
      </c>
      <c r="R320" s="67">
        <f t="shared" si="67"/>
        <v>26</v>
      </c>
      <c r="S320" s="46"/>
      <c r="T320" s="45">
        <f t="shared" si="60"/>
        <v>0</v>
      </c>
      <c r="U320" s="45">
        <f t="shared" si="61"/>
        <v>0</v>
      </c>
      <c r="V320" s="45">
        <f t="shared" si="62"/>
        <v>0</v>
      </c>
      <c r="W320" s="45">
        <f t="shared" si="63"/>
        <v>0</v>
      </c>
      <c r="X320" s="45">
        <f t="shared" si="64"/>
        <v>0</v>
      </c>
      <c r="Y320" s="45">
        <f t="shared" si="65"/>
        <v>0</v>
      </c>
      <c r="Z320" s="45">
        <f t="shared" si="68"/>
        <v>0</v>
      </c>
    </row>
    <row r="321" spans="14:26" x14ac:dyDescent="0.2">
      <c r="N321" s="41">
        <v>303</v>
      </c>
      <c r="O321" s="45">
        <f t="shared" si="58"/>
        <v>0</v>
      </c>
      <c r="P321" s="45">
        <f t="shared" si="59"/>
        <v>0</v>
      </c>
      <c r="Q321" s="45">
        <f t="shared" si="66"/>
        <v>0</v>
      </c>
      <c r="R321" s="67">
        <f t="shared" si="67"/>
        <v>26</v>
      </c>
      <c r="S321" s="46"/>
      <c r="T321" s="45">
        <f t="shared" si="60"/>
        <v>0</v>
      </c>
      <c r="U321" s="45">
        <f t="shared" si="61"/>
        <v>0</v>
      </c>
      <c r="V321" s="45">
        <f t="shared" si="62"/>
        <v>0</v>
      </c>
      <c r="W321" s="45">
        <f t="shared" si="63"/>
        <v>0</v>
      </c>
      <c r="X321" s="45">
        <f t="shared" si="64"/>
        <v>0</v>
      </c>
      <c r="Y321" s="45">
        <f t="shared" si="65"/>
        <v>0</v>
      </c>
      <c r="Z321" s="45">
        <f t="shared" si="68"/>
        <v>0</v>
      </c>
    </row>
    <row r="322" spans="14:26" x14ac:dyDescent="0.2">
      <c r="N322" s="41">
        <v>304</v>
      </c>
      <c r="O322" s="45">
        <f t="shared" si="58"/>
        <v>0</v>
      </c>
      <c r="P322" s="45">
        <f t="shared" si="59"/>
        <v>0</v>
      </c>
      <c r="Q322" s="45">
        <f t="shared" si="66"/>
        <v>0</v>
      </c>
      <c r="R322" s="67">
        <f t="shared" si="67"/>
        <v>26</v>
      </c>
      <c r="S322" s="46"/>
      <c r="T322" s="45">
        <f t="shared" si="60"/>
        <v>0</v>
      </c>
      <c r="U322" s="45">
        <f t="shared" si="61"/>
        <v>0</v>
      </c>
      <c r="V322" s="45">
        <f t="shared" si="62"/>
        <v>0</v>
      </c>
      <c r="W322" s="45">
        <f t="shared" si="63"/>
        <v>0</v>
      </c>
      <c r="X322" s="45">
        <f t="shared" si="64"/>
        <v>0</v>
      </c>
      <c r="Y322" s="45">
        <f t="shared" si="65"/>
        <v>0</v>
      </c>
      <c r="Z322" s="45">
        <f t="shared" si="68"/>
        <v>0</v>
      </c>
    </row>
    <row r="323" spans="14:26" x14ac:dyDescent="0.2">
      <c r="N323" s="41">
        <v>305</v>
      </c>
      <c r="O323" s="45">
        <f t="shared" si="58"/>
        <v>0</v>
      </c>
      <c r="P323" s="45">
        <f t="shared" si="59"/>
        <v>0</v>
      </c>
      <c r="Q323" s="45">
        <f t="shared" si="66"/>
        <v>0</v>
      </c>
      <c r="R323" s="67">
        <f t="shared" si="67"/>
        <v>26</v>
      </c>
      <c r="S323" s="46"/>
      <c r="T323" s="45">
        <f t="shared" si="60"/>
        <v>0</v>
      </c>
      <c r="U323" s="45">
        <f t="shared" si="61"/>
        <v>0</v>
      </c>
      <c r="V323" s="45">
        <f t="shared" si="62"/>
        <v>0</v>
      </c>
      <c r="W323" s="45">
        <f t="shared" si="63"/>
        <v>0</v>
      </c>
      <c r="X323" s="45">
        <f t="shared" si="64"/>
        <v>0</v>
      </c>
      <c r="Y323" s="45">
        <f t="shared" si="65"/>
        <v>0</v>
      </c>
      <c r="Z323" s="45">
        <f t="shared" si="68"/>
        <v>0</v>
      </c>
    </row>
    <row r="324" spans="14:26" x14ac:dyDescent="0.2">
      <c r="N324" s="41">
        <v>306</v>
      </c>
      <c r="O324" s="45">
        <f t="shared" si="58"/>
        <v>0</v>
      </c>
      <c r="P324" s="45">
        <f t="shared" si="59"/>
        <v>0</v>
      </c>
      <c r="Q324" s="45">
        <f t="shared" si="66"/>
        <v>0</v>
      </c>
      <c r="R324" s="67">
        <f t="shared" si="67"/>
        <v>26</v>
      </c>
      <c r="S324" s="46"/>
      <c r="T324" s="45">
        <f t="shared" si="60"/>
        <v>0</v>
      </c>
      <c r="U324" s="45">
        <f t="shared" si="61"/>
        <v>0</v>
      </c>
      <c r="V324" s="45">
        <f t="shared" si="62"/>
        <v>0</v>
      </c>
      <c r="W324" s="45">
        <f t="shared" si="63"/>
        <v>0</v>
      </c>
      <c r="X324" s="45">
        <f t="shared" si="64"/>
        <v>0</v>
      </c>
      <c r="Y324" s="45">
        <f t="shared" si="65"/>
        <v>0</v>
      </c>
      <c r="Z324" s="45">
        <f t="shared" si="68"/>
        <v>0</v>
      </c>
    </row>
    <row r="325" spans="14:26" x14ac:dyDescent="0.2">
      <c r="N325" s="41">
        <v>307</v>
      </c>
      <c r="O325" s="45">
        <f t="shared" si="58"/>
        <v>0</v>
      </c>
      <c r="P325" s="45">
        <f t="shared" si="59"/>
        <v>0</v>
      </c>
      <c r="Q325" s="45">
        <f t="shared" si="66"/>
        <v>0</v>
      </c>
      <c r="R325" s="67">
        <f t="shared" si="67"/>
        <v>26</v>
      </c>
      <c r="S325" s="46"/>
      <c r="T325" s="45">
        <f t="shared" si="60"/>
        <v>0</v>
      </c>
      <c r="U325" s="45">
        <f t="shared" si="61"/>
        <v>0</v>
      </c>
      <c r="V325" s="45">
        <f t="shared" si="62"/>
        <v>0</v>
      </c>
      <c r="W325" s="45">
        <f t="shared" si="63"/>
        <v>0</v>
      </c>
      <c r="X325" s="45">
        <f t="shared" si="64"/>
        <v>0</v>
      </c>
      <c r="Y325" s="45">
        <f t="shared" si="65"/>
        <v>0</v>
      </c>
      <c r="Z325" s="45">
        <f t="shared" si="68"/>
        <v>0</v>
      </c>
    </row>
    <row r="326" spans="14:26" x14ac:dyDescent="0.2">
      <c r="N326" s="41">
        <v>308</v>
      </c>
      <c r="O326" s="45">
        <f t="shared" si="58"/>
        <v>0</v>
      </c>
      <c r="P326" s="45">
        <f t="shared" si="59"/>
        <v>0</v>
      </c>
      <c r="Q326" s="45">
        <f t="shared" si="66"/>
        <v>0</v>
      </c>
      <c r="R326" s="67">
        <f t="shared" si="67"/>
        <v>26</v>
      </c>
      <c r="S326" s="46"/>
      <c r="T326" s="45">
        <f t="shared" si="60"/>
        <v>0</v>
      </c>
      <c r="U326" s="45">
        <f t="shared" si="61"/>
        <v>0</v>
      </c>
      <c r="V326" s="45">
        <f t="shared" si="62"/>
        <v>0</v>
      </c>
      <c r="W326" s="45">
        <f t="shared" si="63"/>
        <v>0</v>
      </c>
      <c r="X326" s="45">
        <f t="shared" si="64"/>
        <v>0</v>
      </c>
      <c r="Y326" s="45">
        <f t="shared" si="65"/>
        <v>0</v>
      </c>
      <c r="Z326" s="45">
        <f t="shared" si="68"/>
        <v>0</v>
      </c>
    </row>
    <row r="327" spans="14:26" x14ac:dyDescent="0.2">
      <c r="N327" s="41">
        <v>309</v>
      </c>
      <c r="O327" s="45">
        <f t="shared" si="58"/>
        <v>0</v>
      </c>
      <c r="P327" s="45">
        <f t="shared" si="59"/>
        <v>0</v>
      </c>
      <c r="Q327" s="45">
        <f t="shared" si="66"/>
        <v>0</v>
      </c>
      <c r="R327" s="67">
        <f t="shared" si="67"/>
        <v>26</v>
      </c>
      <c r="S327" s="46"/>
      <c r="T327" s="45">
        <f t="shared" si="60"/>
        <v>0</v>
      </c>
      <c r="U327" s="45">
        <f t="shared" si="61"/>
        <v>0</v>
      </c>
      <c r="V327" s="45">
        <f t="shared" si="62"/>
        <v>0</v>
      </c>
      <c r="W327" s="45">
        <f t="shared" si="63"/>
        <v>0</v>
      </c>
      <c r="X327" s="45">
        <f t="shared" si="64"/>
        <v>0</v>
      </c>
      <c r="Y327" s="45">
        <f t="shared" si="65"/>
        <v>0</v>
      </c>
      <c r="Z327" s="45">
        <f t="shared" si="68"/>
        <v>0</v>
      </c>
    </row>
    <row r="328" spans="14:26" x14ac:dyDescent="0.2">
      <c r="N328" s="41">
        <v>310</v>
      </c>
      <c r="O328" s="45">
        <f t="shared" si="58"/>
        <v>0</v>
      </c>
      <c r="P328" s="45">
        <f t="shared" si="59"/>
        <v>0</v>
      </c>
      <c r="Q328" s="45">
        <f t="shared" si="66"/>
        <v>0</v>
      </c>
      <c r="R328" s="67">
        <f t="shared" si="67"/>
        <v>26</v>
      </c>
      <c r="S328" s="46"/>
      <c r="T328" s="45">
        <f t="shared" si="60"/>
        <v>0</v>
      </c>
      <c r="U328" s="45">
        <f t="shared" si="61"/>
        <v>0</v>
      </c>
      <c r="V328" s="45">
        <f t="shared" si="62"/>
        <v>0</v>
      </c>
      <c r="W328" s="45">
        <f t="shared" si="63"/>
        <v>0</v>
      </c>
      <c r="X328" s="45">
        <f t="shared" si="64"/>
        <v>0</v>
      </c>
      <c r="Y328" s="45">
        <f t="shared" si="65"/>
        <v>0</v>
      </c>
      <c r="Z328" s="45">
        <f t="shared" si="68"/>
        <v>0</v>
      </c>
    </row>
    <row r="329" spans="14:26" x14ac:dyDescent="0.2">
      <c r="N329" s="41">
        <v>311</v>
      </c>
      <c r="O329" s="45">
        <f t="shared" si="58"/>
        <v>0</v>
      </c>
      <c r="P329" s="45">
        <f t="shared" si="59"/>
        <v>0</v>
      </c>
      <c r="Q329" s="45">
        <f t="shared" si="66"/>
        <v>0</v>
      </c>
      <c r="R329" s="67">
        <f t="shared" si="67"/>
        <v>26</v>
      </c>
      <c r="S329" s="46"/>
      <c r="T329" s="45">
        <f t="shared" si="60"/>
        <v>0</v>
      </c>
      <c r="U329" s="45">
        <f t="shared" si="61"/>
        <v>0</v>
      </c>
      <c r="V329" s="45">
        <f t="shared" si="62"/>
        <v>0</v>
      </c>
      <c r="W329" s="45">
        <f t="shared" si="63"/>
        <v>0</v>
      </c>
      <c r="X329" s="45">
        <f t="shared" si="64"/>
        <v>0</v>
      </c>
      <c r="Y329" s="45">
        <f t="shared" si="65"/>
        <v>0</v>
      </c>
      <c r="Z329" s="45">
        <f t="shared" si="68"/>
        <v>0</v>
      </c>
    </row>
    <row r="330" spans="14:26" x14ac:dyDescent="0.2">
      <c r="N330" s="41">
        <v>312</v>
      </c>
      <c r="O330" s="45">
        <f t="shared" si="58"/>
        <v>0</v>
      </c>
      <c r="P330" s="45">
        <f t="shared" si="59"/>
        <v>0</v>
      </c>
      <c r="Q330" s="45">
        <f t="shared" si="66"/>
        <v>0</v>
      </c>
      <c r="R330" s="67">
        <f t="shared" si="67"/>
        <v>26</v>
      </c>
      <c r="S330" s="46"/>
      <c r="T330" s="45">
        <f t="shared" si="60"/>
        <v>0</v>
      </c>
      <c r="U330" s="45">
        <f t="shared" si="61"/>
        <v>0</v>
      </c>
      <c r="V330" s="45">
        <f t="shared" si="62"/>
        <v>0</v>
      </c>
      <c r="W330" s="45">
        <f t="shared" si="63"/>
        <v>0</v>
      </c>
      <c r="X330" s="45">
        <f t="shared" si="64"/>
        <v>0</v>
      </c>
      <c r="Y330" s="45">
        <f t="shared" si="65"/>
        <v>0</v>
      </c>
      <c r="Z330" s="45">
        <f t="shared" si="68"/>
        <v>0</v>
      </c>
    </row>
    <row r="331" spans="14:26" x14ac:dyDescent="0.2">
      <c r="N331" s="41">
        <v>313</v>
      </c>
      <c r="O331" s="45">
        <f t="shared" si="58"/>
        <v>0</v>
      </c>
      <c r="P331" s="45">
        <f t="shared" si="59"/>
        <v>0</v>
      </c>
      <c r="Q331" s="45">
        <f t="shared" si="66"/>
        <v>0</v>
      </c>
      <c r="R331" s="67">
        <f t="shared" si="67"/>
        <v>27</v>
      </c>
      <c r="S331" s="46"/>
      <c r="T331" s="45">
        <f t="shared" si="60"/>
        <v>0</v>
      </c>
      <c r="U331" s="45">
        <f t="shared" si="61"/>
        <v>0</v>
      </c>
      <c r="V331" s="45">
        <f t="shared" si="62"/>
        <v>0</v>
      </c>
      <c r="W331" s="45">
        <f t="shared" si="63"/>
        <v>0</v>
      </c>
      <c r="X331" s="45">
        <f t="shared" si="64"/>
        <v>0</v>
      </c>
      <c r="Y331" s="45">
        <f t="shared" si="65"/>
        <v>0</v>
      </c>
      <c r="Z331" s="45">
        <f t="shared" si="68"/>
        <v>0</v>
      </c>
    </row>
    <row r="332" spans="14:26" x14ac:dyDescent="0.2">
      <c r="N332" s="41">
        <v>314</v>
      </c>
      <c r="O332" s="45">
        <f t="shared" si="58"/>
        <v>0</v>
      </c>
      <c r="P332" s="45">
        <f t="shared" si="59"/>
        <v>0</v>
      </c>
      <c r="Q332" s="45">
        <f t="shared" si="66"/>
        <v>0</v>
      </c>
      <c r="R332" s="67">
        <f t="shared" si="67"/>
        <v>27</v>
      </c>
      <c r="S332" s="46"/>
      <c r="T332" s="45">
        <f t="shared" si="60"/>
        <v>0</v>
      </c>
      <c r="U332" s="45">
        <f t="shared" si="61"/>
        <v>0</v>
      </c>
      <c r="V332" s="45">
        <f t="shared" si="62"/>
        <v>0</v>
      </c>
      <c r="W332" s="45">
        <f t="shared" si="63"/>
        <v>0</v>
      </c>
      <c r="X332" s="45">
        <f t="shared" si="64"/>
        <v>0</v>
      </c>
      <c r="Y332" s="45">
        <f t="shared" si="65"/>
        <v>0</v>
      </c>
      <c r="Z332" s="45">
        <f t="shared" si="68"/>
        <v>0</v>
      </c>
    </row>
    <row r="333" spans="14:26" x14ac:dyDescent="0.2">
      <c r="N333" s="41">
        <v>315</v>
      </c>
      <c r="O333" s="45">
        <f t="shared" si="58"/>
        <v>0</v>
      </c>
      <c r="P333" s="45">
        <f t="shared" si="59"/>
        <v>0</v>
      </c>
      <c r="Q333" s="45">
        <f t="shared" si="66"/>
        <v>0</v>
      </c>
      <c r="R333" s="67">
        <f t="shared" si="67"/>
        <v>27</v>
      </c>
      <c r="S333" s="46"/>
      <c r="T333" s="45">
        <f t="shared" si="60"/>
        <v>0</v>
      </c>
      <c r="U333" s="45">
        <f t="shared" si="61"/>
        <v>0</v>
      </c>
      <c r="V333" s="45">
        <f t="shared" si="62"/>
        <v>0</v>
      </c>
      <c r="W333" s="45">
        <f t="shared" si="63"/>
        <v>0</v>
      </c>
      <c r="X333" s="45">
        <f t="shared" si="64"/>
        <v>0</v>
      </c>
      <c r="Y333" s="45">
        <f t="shared" si="65"/>
        <v>0</v>
      </c>
      <c r="Z333" s="45">
        <f t="shared" si="68"/>
        <v>0</v>
      </c>
    </row>
    <row r="334" spans="14:26" x14ac:dyDescent="0.2">
      <c r="N334" s="41">
        <v>316</v>
      </c>
      <c r="O334" s="45">
        <f t="shared" si="58"/>
        <v>0</v>
      </c>
      <c r="P334" s="45">
        <f t="shared" si="59"/>
        <v>0</v>
      </c>
      <c r="Q334" s="45">
        <f t="shared" si="66"/>
        <v>0</v>
      </c>
      <c r="R334" s="67">
        <f t="shared" si="67"/>
        <v>27</v>
      </c>
      <c r="S334" s="46"/>
      <c r="T334" s="45">
        <f t="shared" si="60"/>
        <v>0</v>
      </c>
      <c r="U334" s="45">
        <f t="shared" si="61"/>
        <v>0</v>
      </c>
      <c r="V334" s="45">
        <f t="shared" si="62"/>
        <v>0</v>
      </c>
      <c r="W334" s="45">
        <f t="shared" si="63"/>
        <v>0</v>
      </c>
      <c r="X334" s="45">
        <f t="shared" si="64"/>
        <v>0</v>
      </c>
      <c r="Y334" s="45">
        <f t="shared" si="65"/>
        <v>0</v>
      </c>
      <c r="Z334" s="45">
        <f t="shared" si="68"/>
        <v>0</v>
      </c>
    </row>
    <row r="335" spans="14:26" x14ac:dyDescent="0.2">
      <c r="N335" s="41">
        <v>317</v>
      </c>
      <c r="O335" s="45">
        <f t="shared" si="58"/>
        <v>0</v>
      </c>
      <c r="P335" s="45">
        <f t="shared" si="59"/>
        <v>0</v>
      </c>
      <c r="Q335" s="45">
        <f t="shared" si="66"/>
        <v>0</v>
      </c>
      <c r="R335" s="67">
        <f t="shared" si="67"/>
        <v>27</v>
      </c>
      <c r="S335" s="46"/>
      <c r="T335" s="45">
        <f t="shared" si="60"/>
        <v>0</v>
      </c>
      <c r="U335" s="45">
        <f t="shared" si="61"/>
        <v>0</v>
      </c>
      <c r="V335" s="45">
        <f t="shared" si="62"/>
        <v>0</v>
      </c>
      <c r="W335" s="45">
        <f t="shared" si="63"/>
        <v>0</v>
      </c>
      <c r="X335" s="45">
        <f t="shared" si="64"/>
        <v>0</v>
      </c>
      <c r="Y335" s="45">
        <f t="shared" si="65"/>
        <v>0</v>
      </c>
      <c r="Z335" s="45">
        <f t="shared" si="68"/>
        <v>0</v>
      </c>
    </row>
    <row r="336" spans="14:26" x14ac:dyDescent="0.2">
      <c r="N336" s="41">
        <v>318</v>
      </c>
      <c r="O336" s="45">
        <f t="shared" si="58"/>
        <v>0</v>
      </c>
      <c r="P336" s="45">
        <f t="shared" si="59"/>
        <v>0</v>
      </c>
      <c r="Q336" s="45">
        <f t="shared" si="66"/>
        <v>0</v>
      </c>
      <c r="R336" s="67">
        <f t="shared" si="67"/>
        <v>27</v>
      </c>
      <c r="S336" s="46"/>
      <c r="T336" s="45">
        <f t="shared" si="60"/>
        <v>0</v>
      </c>
      <c r="U336" s="45">
        <f t="shared" si="61"/>
        <v>0</v>
      </c>
      <c r="V336" s="45">
        <f t="shared" si="62"/>
        <v>0</v>
      </c>
      <c r="W336" s="45">
        <f t="shared" si="63"/>
        <v>0</v>
      </c>
      <c r="X336" s="45">
        <f t="shared" si="64"/>
        <v>0</v>
      </c>
      <c r="Y336" s="45">
        <f t="shared" si="65"/>
        <v>0</v>
      </c>
      <c r="Z336" s="45">
        <f t="shared" si="68"/>
        <v>0</v>
      </c>
    </row>
    <row r="337" spans="14:26" x14ac:dyDescent="0.2">
      <c r="N337" s="41">
        <v>319</v>
      </c>
      <c r="O337" s="45">
        <f t="shared" si="58"/>
        <v>0</v>
      </c>
      <c r="P337" s="45">
        <f t="shared" si="59"/>
        <v>0</v>
      </c>
      <c r="Q337" s="45">
        <f t="shared" si="66"/>
        <v>0</v>
      </c>
      <c r="R337" s="67">
        <f t="shared" si="67"/>
        <v>27</v>
      </c>
      <c r="S337" s="46"/>
      <c r="T337" s="45">
        <f t="shared" si="60"/>
        <v>0</v>
      </c>
      <c r="U337" s="45">
        <f t="shared" si="61"/>
        <v>0</v>
      </c>
      <c r="V337" s="45">
        <f t="shared" si="62"/>
        <v>0</v>
      </c>
      <c r="W337" s="45">
        <f t="shared" si="63"/>
        <v>0</v>
      </c>
      <c r="X337" s="45">
        <f t="shared" si="64"/>
        <v>0</v>
      </c>
      <c r="Y337" s="45">
        <f t="shared" si="65"/>
        <v>0</v>
      </c>
      <c r="Z337" s="45">
        <f t="shared" si="68"/>
        <v>0</v>
      </c>
    </row>
    <row r="338" spans="14:26" x14ac:dyDescent="0.2">
      <c r="N338" s="41">
        <v>320</v>
      </c>
      <c r="O338" s="45">
        <f t="shared" si="58"/>
        <v>0</v>
      </c>
      <c r="P338" s="45">
        <f t="shared" si="59"/>
        <v>0</v>
      </c>
      <c r="Q338" s="45">
        <f t="shared" si="66"/>
        <v>0</v>
      </c>
      <c r="R338" s="67">
        <f t="shared" si="67"/>
        <v>27</v>
      </c>
      <c r="S338" s="46"/>
      <c r="T338" s="45">
        <f t="shared" si="60"/>
        <v>0</v>
      </c>
      <c r="U338" s="45">
        <f t="shared" si="61"/>
        <v>0</v>
      </c>
      <c r="V338" s="45">
        <f t="shared" si="62"/>
        <v>0</v>
      </c>
      <c r="W338" s="45">
        <f t="shared" si="63"/>
        <v>0</v>
      </c>
      <c r="X338" s="45">
        <f t="shared" si="64"/>
        <v>0</v>
      </c>
      <c r="Y338" s="45">
        <f t="shared" si="65"/>
        <v>0</v>
      </c>
      <c r="Z338" s="45">
        <f t="shared" si="68"/>
        <v>0</v>
      </c>
    </row>
    <row r="339" spans="14:26" x14ac:dyDescent="0.2">
      <c r="N339" s="41">
        <v>321</v>
      </c>
      <c r="O339" s="45">
        <f t="shared" ref="O339:O378" si="69">IFERROR(-PPMT($C$9/12,N339,$C$10*12,$C$7*(1-$C$8)),0)</f>
        <v>0</v>
      </c>
      <c r="P339" s="45">
        <f t="shared" ref="P339:P378" si="70">IFERROR(-IPMT($C$9/12,N339,$C$10*12,$C$7*(1-$C$8)),0)</f>
        <v>0</v>
      </c>
      <c r="Q339" s="45">
        <f t="shared" si="66"/>
        <v>0</v>
      </c>
      <c r="R339" s="67">
        <f t="shared" si="67"/>
        <v>27</v>
      </c>
      <c r="S339" s="46"/>
      <c r="T339" s="45">
        <f t="shared" ref="T339:T378" si="71">SUMIFS(E$17:E$48,$B$17:$B$48,$R339)/12</f>
        <v>0</v>
      </c>
      <c r="U339" s="45">
        <f t="shared" ref="U339:U378" si="72">SUMIFS(F$17:F$48,$B$17:$B$48,$R339)/12</f>
        <v>0</v>
      </c>
      <c r="V339" s="45">
        <f t="shared" ref="V339:V378" si="73">SUMIFS(G$17:G$48,$B$17:$B$48,$R339)/12</f>
        <v>0</v>
      </c>
      <c r="W339" s="45">
        <f t="shared" ref="W339:W378" si="74">SUMIFS(H$17:H$48,$B$17:$B$48,$R339)/12</f>
        <v>0</v>
      </c>
      <c r="X339" s="45">
        <f t="shared" ref="X339:X378" si="75">SUMIFS(I$17:I$48,$B$17:$B$48,$R339)/12</f>
        <v>0</v>
      </c>
      <c r="Y339" s="45">
        <f t="shared" ref="Y339:Y378" si="76">SUMIFS(J$17:J$48,$B$17:$B$48,$R339)/12</f>
        <v>0</v>
      </c>
      <c r="Z339" s="45">
        <f t="shared" si="68"/>
        <v>0</v>
      </c>
    </row>
    <row r="340" spans="14:26" x14ac:dyDescent="0.2">
      <c r="N340" s="41">
        <v>322</v>
      </c>
      <c r="O340" s="45">
        <f t="shared" si="69"/>
        <v>0</v>
      </c>
      <c r="P340" s="45">
        <f t="shared" si="70"/>
        <v>0</v>
      </c>
      <c r="Q340" s="45">
        <f t="shared" ref="Q340:Q378" si="77">-SUM(O340:P340)</f>
        <v>0</v>
      </c>
      <c r="R340" s="67">
        <f t="shared" ref="R340:R378" si="78">ROUNDUP(N340/12,0)</f>
        <v>27</v>
      </c>
      <c r="S340" s="46"/>
      <c r="T340" s="45">
        <f t="shared" si="71"/>
        <v>0</v>
      </c>
      <c r="U340" s="45">
        <f t="shared" si="72"/>
        <v>0</v>
      </c>
      <c r="V340" s="45">
        <f t="shared" si="73"/>
        <v>0</v>
      </c>
      <c r="W340" s="45">
        <f t="shared" si="74"/>
        <v>0</v>
      </c>
      <c r="X340" s="45">
        <f t="shared" si="75"/>
        <v>0</v>
      </c>
      <c r="Y340" s="45">
        <f t="shared" si="76"/>
        <v>0</v>
      </c>
      <c r="Z340" s="45">
        <f t="shared" ref="Z340:Z378" si="79">IF(-SUM(O340:P340)+SUM(T340:Y340)&gt;0,0,-SUM(O340:P340)+SUM(T340:Y340))</f>
        <v>0</v>
      </c>
    </row>
    <row r="341" spans="14:26" x14ac:dyDescent="0.2">
      <c r="N341" s="41">
        <v>323</v>
      </c>
      <c r="O341" s="45">
        <f t="shared" si="69"/>
        <v>0</v>
      </c>
      <c r="P341" s="45">
        <f t="shared" si="70"/>
        <v>0</v>
      </c>
      <c r="Q341" s="45">
        <f t="shared" si="77"/>
        <v>0</v>
      </c>
      <c r="R341" s="67">
        <f t="shared" si="78"/>
        <v>27</v>
      </c>
      <c r="S341" s="46"/>
      <c r="T341" s="45">
        <f t="shared" si="71"/>
        <v>0</v>
      </c>
      <c r="U341" s="45">
        <f t="shared" si="72"/>
        <v>0</v>
      </c>
      <c r="V341" s="45">
        <f t="shared" si="73"/>
        <v>0</v>
      </c>
      <c r="W341" s="45">
        <f t="shared" si="74"/>
        <v>0</v>
      </c>
      <c r="X341" s="45">
        <f t="shared" si="75"/>
        <v>0</v>
      </c>
      <c r="Y341" s="45">
        <f t="shared" si="76"/>
        <v>0</v>
      </c>
      <c r="Z341" s="45">
        <f t="shared" si="79"/>
        <v>0</v>
      </c>
    </row>
    <row r="342" spans="14:26" x14ac:dyDescent="0.2">
      <c r="N342" s="41">
        <v>324</v>
      </c>
      <c r="O342" s="45">
        <f t="shared" si="69"/>
        <v>0</v>
      </c>
      <c r="P342" s="45">
        <f t="shared" si="70"/>
        <v>0</v>
      </c>
      <c r="Q342" s="45">
        <f t="shared" si="77"/>
        <v>0</v>
      </c>
      <c r="R342" s="67">
        <f t="shared" si="78"/>
        <v>27</v>
      </c>
      <c r="S342" s="46"/>
      <c r="T342" s="45">
        <f t="shared" si="71"/>
        <v>0</v>
      </c>
      <c r="U342" s="45">
        <f t="shared" si="72"/>
        <v>0</v>
      </c>
      <c r="V342" s="45">
        <f t="shared" si="73"/>
        <v>0</v>
      </c>
      <c r="W342" s="45">
        <f t="shared" si="74"/>
        <v>0</v>
      </c>
      <c r="X342" s="45">
        <f t="shared" si="75"/>
        <v>0</v>
      </c>
      <c r="Y342" s="45">
        <f t="shared" si="76"/>
        <v>0</v>
      </c>
      <c r="Z342" s="45">
        <f t="shared" si="79"/>
        <v>0</v>
      </c>
    </row>
    <row r="343" spans="14:26" x14ac:dyDescent="0.2">
      <c r="N343" s="41">
        <v>325</v>
      </c>
      <c r="O343" s="45">
        <f t="shared" si="69"/>
        <v>0</v>
      </c>
      <c r="P343" s="45">
        <f t="shared" si="70"/>
        <v>0</v>
      </c>
      <c r="Q343" s="45">
        <f t="shared" si="77"/>
        <v>0</v>
      </c>
      <c r="R343" s="67">
        <f t="shared" si="78"/>
        <v>28</v>
      </c>
      <c r="S343" s="46"/>
      <c r="T343" s="45">
        <f t="shared" si="71"/>
        <v>0</v>
      </c>
      <c r="U343" s="45">
        <f t="shared" si="72"/>
        <v>0</v>
      </c>
      <c r="V343" s="45">
        <f t="shared" si="73"/>
        <v>0</v>
      </c>
      <c r="W343" s="45">
        <f t="shared" si="74"/>
        <v>0</v>
      </c>
      <c r="X343" s="45">
        <f t="shared" si="75"/>
        <v>0</v>
      </c>
      <c r="Y343" s="45">
        <f t="shared" si="76"/>
        <v>0</v>
      </c>
      <c r="Z343" s="45">
        <f t="shared" si="79"/>
        <v>0</v>
      </c>
    </row>
    <row r="344" spans="14:26" x14ac:dyDescent="0.2">
      <c r="N344" s="41">
        <v>326</v>
      </c>
      <c r="O344" s="45">
        <f t="shared" si="69"/>
        <v>0</v>
      </c>
      <c r="P344" s="45">
        <f t="shared" si="70"/>
        <v>0</v>
      </c>
      <c r="Q344" s="45">
        <f t="shared" si="77"/>
        <v>0</v>
      </c>
      <c r="R344" s="67">
        <f t="shared" si="78"/>
        <v>28</v>
      </c>
      <c r="S344" s="46"/>
      <c r="T344" s="45">
        <f t="shared" si="71"/>
        <v>0</v>
      </c>
      <c r="U344" s="45">
        <f t="shared" si="72"/>
        <v>0</v>
      </c>
      <c r="V344" s="45">
        <f t="shared" si="73"/>
        <v>0</v>
      </c>
      <c r="W344" s="45">
        <f t="shared" si="74"/>
        <v>0</v>
      </c>
      <c r="X344" s="45">
        <f t="shared" si="75"/>
        <v>0</v>
      </c>
      <c r="Y344" s="45">
        <f t="shared" si="76"/>
        <v>0</v>
      </c>
      <c r="Z344" s="45">
        <f t="shared" si="79"/>
        <v>0</v>
      </c>
    </row>
    <row r="345" spans="14:26" x14ac:dyDescent="0.2">
      <c r="N345" s="41">
        <v>327</v>
      </c>
      <c r="O345" s="45">
        <f t="shared" si="69"/>
        <v>0</v>
      </c>
      <c r="P345" s="45">
        <f t="shared" si="70"/>
        <v>0</v>
      </c>
      <c r="Q345" s="45">
        <f t="shared" si="77"/>
        <v>0</v>
      </c>
      <c r="R345" s="67">
        <f t="shared" si="78"/>
        <v>28</v>
      </c>
      <c r="S345" s="46"/>
      <c r="T345" s="45">
        <f t="shared" si="71"/>
        <v>0</v>
      </c>
      <c r="U345" s="45">
        <f t="shared" si="72"/>
        <v>0</v>
      </c>
      <c r="V345" s="45">
        <f t="shared" si="73"/>
        <v>0</v>
      </c>
      <c r="W345" s="45">
        <f t="shared" si="74"/>
        <v>0</v>
      </c>
      <c r="X345" s="45">
        <f t="shared" si="75"/>
        <v>0</v>
      </c>
      <c r="Y345" s="45">
        <f t="shared" si="76"/>
        <v>0</v>
      </c>
      <c r="Z345" s="45">
        <f t="shared" si="79"/>
        <v>0</v>
      </c>
    </row>
    <row r="346" spans="14:26" x14ac:dyDescent="0.2">
      <c r="N346" s="41">
        <v>328</v>
      </c>
      <c r="O346" s="45">
        <f t="shared" si="69"/>
        <v>0</v>
      </c>
      <c r="P346" s="45">
        <f t="shared" si="70"/>
        <v>0</v>
      </c>
      <c r="Q346" s="45">
        <f t="shared" si="77"/>
        <v>0</v>
      </c>
      <c r="R346" s="67">
        <f t="shared" si="78"/>
        <v>28</v>
      </c>
      <c r="S346" s="46"/>
      <c r="T346" s="45">
        <f t="shared" si="71"/>
        <v>0</v>
      </c>
      <c r="U346" s="45">
        <f t="shared" si="72"/>
        <v>0</v>
      </c>
      <c r="V346" s="45">
        <f t="shared" si="73"/>
        <v>0</v>
      </c>
      <c r="W346" s="45">
        <f t="shared" si="74"/>
        <v>0</v>
      </c>
      <c r="X346" s="45">
        <f t="shared" si="75"/>
        <v>0</v>
      </c>
      <c r="Y346" s="45">
        <f t="shared" si="76"/>
        <v>0</v>
      </c>
      <c r="Z346" s="45">
        <f t="shared" si="79"/>
        <v>0</v>
      </c>
    </row>
    <row r="347" spans="14:26" x14ac:dyDescent="0.2">
      <c r="N347" s="41">
        <v>329</v>
      </c>
      <c r="O347" s="45">
        <f t="shared" si="69"/>
        <v>0</v>
      </c>
      <c r="P347" s="45">
        <f t="shared" si="70"/>
        <v>0</v>
      </c>
      <c r="Q347" s="45">
        <f t="shared" si="77"/>
        <v>0</v>
      </c>
      <c r="R347" s="67">
        <f t="shared" si="78"/>
        <v>28</v>
      </c>
      <c r="S347" s="46"/>
      <c r="T347" s="45">
        <f t="shared" si="71"/>
        <v>0</v>
      </c>
      <c r="U347" s="45">
        <f t="shared" si="72"/>
        <v>0</v>
      </c>
      <c r="V347" s="45">
        <f t="shared" si="73"/>
        <v>0</v>
      </c>
      <c r="W347" s="45">
        <f t="shared" si="74"/>
        <v>0</v>
      </c>
      <c r="X347" s="45">
        <f t="shared" si="75"/>
        <v>0</v>
      </c>
      <c r="Y347" s="45">
        <f t="shared" si="76"/>
        <v>0</v>
      </c>
      <c r="Z347" s="45">
        <f t="shared" si="79"/>
        <v>0</v>
      </c>
    </row>
    <row r="348" spans="14:26" x14ac:dyDescent="0.2">
      <c r="N348" s="41">
        <v>330</v>
      </c>
      <c r="O348" s="45">
        <f t="shared" si="69"/>
        <v>0</v>
      </c>
      <c r="P348" s="45">
        <f t="shared" si="70"/>
        <v>0</v>
      </c>
      <c r="Q348" s="45">
        <f t="shared" si="77"/>
        <v>0</v>
      </c>
      <c r="R348" s="67">
        <f t="shared" si="78"/>
        <v>28</v>
      </c>
      <c r="S348" s="46"/>
      <c r="T348" s="45">
        <f t="shared" si="71"/>
        <v>0</v>
      </c>
      <c r="U348" s="45">
        <f t="shared" si="72"/>
        <v>0</v>
      </c>
      <c r="V348" s="45">
        <f t="shared" si="73"/>
        <v>0</v>
      </c>
      <c r="W348" s="45">
        <f t="shared" si="74"/>
        <v>0</v>
      </c>
      <c r="X348" s="45">
        <f t="shared" si="75"/>
        <v>0</v>
      </c>
      <c r="Y348" s="45">
        <f t="shared" si="76"/>
        <v>0</v>
      </c>
      <c r="Z348" s="45">
        <f t="shared" si="79"/>
        <v>0</v>
      </c>
    </row>
    <row r="349" spans="14:26" x14ac:dyDescent="0.2">
      <c r="N349" s="41">
        <v>331</v>
      </c>
      <c r="O349" s="45">
        <f t="shared" si="69"/>
        <v>0</v>
      </c>
      <c r="P349" s="45">
        <f t="shared" si="70"/>
        <v>0</v>
      </c>
      <c r="Q349" s="45">
        <f t="shared" si="77"/>
        <v>0</v>
      </c>
      <c r="R349" s="67">
        <f t="shared" si="78"/>
        <v>28</v>
      </c>
      <c r="S349" s="46"/>
      <c r="T349" s="45">
        <f t="shared" si="71"/>
        <v>0</v>
      </c>
      <c r="U349" s="45">
        <f t="shared" si="72"/>
        <v>0</v>
      </c>
      <c r="V349" s="45">
        <f t="shared" si="73"/>
        <v>0</v>
      </c>
      <c r="W349" s="45">
        <f t="shared" si="74"/>
        <v>0</v>
      </c>
      <c r="X349" s="45">
        <f t="shared" si="75"/>
        <v>0</v>
      </c>
      <c r="Y349" s="45">
        <f t="shared" si="76"/>
        <v>0</v>
      </c>
      <c r="Z349" s="45">
        <f t="shared" si="79"/>
        <v>0</v>
      </c>
    </row>
    <row r="350" spans="14:26" x14ac:dyDescent="0.2">
      <c r="N350" s="41">
        <v>332</v>
      </c>
      <c r="O350" s="45">
        <f t="shared" si="69"/>
        <v>0</v>
      </c>
      <c r="P350" s="45">
        <f t="shared" si="70"/>
        <v>0</v>
      </c>
      <c r="Q350" s="45">
        <f t="shared" si="77"/>
        <v>0</v>
      </c>
      <c r="R350" s="67">
        <f t="shared" si="78"/>
        <v>28</v>
      </c>
      <c r="S350" s="46"/>
      <c r="T350" s="45">
        <f t="shared" si="71"/>
        <v>0</v>
      </c>
      <c r="U350" s="45">
        <f t="shared" si="72"/>
        <v>0</v>
      </c>
      <c r="V350" s="45">
        <f t="shared" si="73"/>
        <v>0</v>
      </c>
      <c r="W350" s="45">
        <f t="shared" si="74"/>
        <v>0</v>
      </c>
      <c r="X350" s="45">
        <f t="shared" si="75"/>
        <v>0</v>
      </c>
      <c r="Y350" s="45">
        <f t="shared" si="76"/>
        <v>0</v>
      </c>
      <c r="Z350" s="45">
        <f t="shared" si="79"/>
        <v>0</v>
      </c>
    </row>
    <row r="351" spans="14:26" x14ac:dyDescent="0.2">
      <c r="N351" s="41">
        <v>333</v>
      </c>
      <c r="O351" s="45">
        <f t="shared" si="69"/>
        <v>0</v>
      </c>
      <c r="P351" s="45">
        <f t="shared" si="70"/>
        <v>0</v>
      </c>
      <c r="Q351" s="45">
        <f t="shared" si="77"/>
        <v>0</v>
      </c>
      <c r="R351" s="67">
        <f t="shared" si="78"/>
        <v>28</v>
      </c>
      <c r="S351" s="46"/>
      <c r="T351" s="45">
        <f t="shared" si="71"/>
        <v>0</v>
      </c>
      <c r="U351" s="45">
        <f t="shared" si="72"/>
        <v>0</v>
      </c>
      <c r="V351" s="45">
        <f t="shared" si="73"/>
        <v>0</v>
      </c>
      <c r="W351" s="45">
        <f t="shared" si="74"/>
        <v>0</v>
      </c>
      <c r="X351" s="45">
        <f t="shared" si="75"/>
        <v>0</v>
      </c>
      <c r="Y351" s="45">
        <f t="shared" si="76"/>
        <v>0</v>
      </c>
      <c r="Z351" s="45">
        <f t="shared" si="79"/>
        <v>0</v>
      </c>
    </row>
    <row r="352" spans="14:26" x14ac:dyDescent="0.2">
      <c r="N352" s="41">
        <v>334</v>
      </c>
      <c r="O352" s="45">
        <f t="shared" si="69"/>
        <v>0</v>
      </c>
      <c r="P352" s="45">
        <f t="shared" si="70"/>
        <v>0</v>
      </c>
      <c r="Q352" s="45">
        <f t="shared" si="77"/>
        <v>0</v>
      </c>
      <c r="R352" s="67">
        <f t="shared" si="78"/>
        <v>28</v>
      </c>
      <c r="S352" s="46"/>
      <c r="T352" s="45">
        <f t="shared" si="71"/>
        <v>0</v>
      </c>
      <c r="U352" s="45">
        <f t="shared" si="72"/>
        <v>0</v>
      </c>
      <c r="V352" s="45">
        <f t="shared" si="73"/>
        <v>0</v>
      </c>
      <c r="W352" s="45">
        <f t="shared" si="74"/>
        <v>0</v>
      </c>
      <c r="X352" s="45">
        <f t="shared" si="75"/>
        <v>0</v>
      </c>
      <c r="Y352" s="45">
        <f t="shared" si="76"/>
        <v>0</v>
      </c>
      <c r="Z352" s="45">
        <f t="shared" si="79"/>
        <v>0</v>
      </c>
    </row>
    <row r="353" spans="14:26" x14ac:dyDescent="0.2">
      <c r="N353" s="41">
        <v>335</v>
      </c>
      <c r="O353" s="45">
        <f t="shared" si="69"/>
        <v>0</v>
      </c>
      <c r="P353" s="45">
        <f t="shared" si="70"/>
        <v>0</v>
      </c>
      <c r="Q353" s="45">
        <f t="shared" si="77"/>
        <v>0</v>
      </c>
      <c r="R353" s="67">
        <f t="shared" si="78"/>
        <v>28</v>
      </c>
      <c r="S353" s="46"/>
      <c r="T353" s="45">
        <f t="shared" si="71"/>
        <v>0</v>
      </c>
      <c r="U353" s="45">
        <f t="shared" si="72"/>
        <v>0</v>
      </c>
      <c r="V353" s="45">
        <f t="shared" si="73"/>
        <v>0</v>
      </c>
      <c r="W353" s="45">
        <f t="shared" si="74"/>
        <v>0</v>
      </c>
      <c r="X353" s="45">
        <f t="shared" si="75"/>
        <v>0</v>
      </c>
      <c r="Y353" s="45">
        <f t="shared" si="76"/>
        <v>0</v>
      </c>
      <c r="Z353" s="45">
        <f t="shared" si="79"/>
        <v>0</v>
      </c>
    </row>
    <row r="354" spans="14:26" x14ac:dyDescent="0.2">
      <c r="N354" s="41">
        <v>336</v>
      </c>
      <c r="O354" s="45">
        <f t="shared" si="69"/>
        <v>0</v>
      </c>
      <c r="P354" s="45">
        <f t="shared" si="70"/>
        <v>0</v>
      </c>
      <c r="Q354" s="45">
        <f t="shared" si="77"/>
        <v>0</v>
      </c>
      <c r="R354" s="67">
        <f t="shared" si="78"/>
        <v>28</v>
      </c>
      <c r="S354" s="46"/>
      <c r="T354" s="45">
        <f t="shared" si="71"/>
        <v>0</v>
      </c>
      <c r="U354" s="45">
        <f t="shared" si="72"/>
        <v>0</v>
      </c>
      <c r="V354" s="45">
        <f t="shared" si="73"/>
        <v>0</v>
      </c>
      <c r="W354" s="45">
        <f t="shared" si="74"/>
        <v>0</v>
      </c>
      <c r="X354" s="45">
        <f t="shared" si="75"/>
        <v>0</v>
      </c>
      <c r="Y354" s="45">
        <f t="shared" si="76"/>
        <v>0</v>
      </c>
      <c r="Z354" s="45">
        <f t="shared" si="79"/>
        <v>0</v>
      </c>
    </row>
    <row r="355" spans="14:26" x14ac:dyDescent="0.2">
      <c r="N355" s="41">
        <v>337</v>
      </c>
      <c r="O355" s="45">
        <f t="shared" si="69"/>
        <v>0</v>
      </c>
      <c r="P355" s="45">
        <f t="shared" si="70"/>
        <v>0</v>
      </c>
      <c r="Q355" s="45">
        <f t="shared" si="77"/>
        <v>0</v>
      </c>
      <c r="R355" s="67">
        <f t="shared" si="78"/>
        <v>29</v>
      </c>
      <c r="S355" s="46"/>
      <c r="T355" s="45">
        <f t="shared" si="71"/>
        <v>0</v>
      </c>
      <c r="U355" s="45">
        <f t="shared" si="72"/>
        <v>0</v>
      </c>
      <c r="V355" s="45">
        <f t="shared" si="73"/>
        <v>0</v>
      </c>
      <c r="W355" s="45">
        <f t="shared" si="74"/>
        <v>0</v>
      </c>
      <c r="X355" s="45">
        <f t="shared" si="75"/>
        <v>0</v>
      </c>
      <c r="Y355" s="45">
        <f t="shared" si="76"/>
        <v>0</v>
      </c>
      <c r="Z355" s="45">
        <f t="shared" si="79"/>
        <v>0</v>
      </c>
    </row>
    <row r="356" spans="14:26" x14ac:dyDescent="0.2">
      <c r="N356" s="41">
        <v>338</v>
      </c>
      <c r="O356" s="45">
        <f t="shared" si="69"/>
        <v>0</v>
      </c>
      <c r="P356" s="45">
        <f t="shared" si="70"/>
        <v>0</v>
      </c>
      <c r="Q356" s="45">
        <f t="shared" si="77"/>
        <v>0</v>
      </c>
      <c r="R356" s="67">
        <f t="shared" si="78"/>
        <v>29</v>
      </c>
      <c r="S356" s="46"/>
      <c r="T356" s="45">
        <f t="shared" si="71"/>
        <v>0</v>
      </c>
      <c r="U356" s="45">
        <f t="shared" si="72"/>
        <v>0</v>
      </c>
      <c r="V356" s="45">
        <f t="shared" si="73"/>
        <v>0</v>
      </c>
      <c r="W356" s="45">
        <f t="shared" si="74"/>
        <v>0</v>
      </c>
      <c r="X356" s="45">
        <f t="shared" si="75"/>
        <v>0</v>
      </c>
      <c r="Y356" s="45">
        <f t="shared" si="76"/>
        <v>0</v>
      </c>
      <c r="Z356" s="45">
        <f t="shared" si="79"/>
        <v>0</v>
      </c>
    </row>
    <row r="357" spans="14:26" x14ac:dyDescent="0.2">
      <c r="N357" s="41">
        <v>339</v>
      </c>
      <c r="O357" s="45">
        <f t="shared" si="69"/>
        <v>0</v>
      </c>
      <c r="P357" s="45">
        <f t="shared" si="70"/>
        <v>0</v>
      </c>
      <c r="Q357" s="45">
        <f t="shared" si="77"/>
        <v>0</v>
      </c>
      <c r="R357" s="67">
        <f t="shared" si="78"/>
        <v>29</v>
      </c>
      <c r="S357" s="46"/>
      <c r="T357" s="45">
        <f t="shared" si="71"/>
        <v>0</v>
      </c>
      <c r="U357" s="45">
        <f t="shared" si="72"/>
        <v>0</v>
      </c>
      <c r="V357" s="45">
        <f t="shared" si="73"/>
        <v>0</v>
      </c>
      <c r="W357" s="45">
        <f t="shared" si="74"/>
        <v>0</v>
      </c>
      <c r="X357" s="45">
        <f t="shared" si="75"/>
        <v>0</v>
      </c>
      <c r="Y357" s="45">
        <f t="shared" si="76"/>
        <v>0</v>
      </c>
      <c r="Z357" s="45">
        <f t="shared" si="79"/>
        <v>0</v>
      </c>
    </row>
    <row r="358" spans="14:26" x14ac:dyDescent="0.2">
      <c r="N358" s="41">
        <v>340</v>
      </c>
      <c r="O358" s="45">
        <f t="shared" si="69"/>
        <v>0</v>
      </c>
      <c r="P358" s="45">
        <f t="shared" si="70"/>
        <v>0</v>
      </c>
      <c r="Q358" s="45">
        <f t="shared" si="77"/>
        <v>0</v>
      </c>
      <c r="R358" s="67">
        <f t="shared" si="78"/>
        <v>29</v>
      </c>
      <c r="S358" s="46"/>
      <c r="T358" s="45">
        <f t="shared" si="71"/>
        <v>0</v>
      </c>
      <c r="U358" s="45">
        <f t="shared" si="72"/>
        <v>0</v>
      </c>
      <c r="V358" s="45">
        <f t="shared" si="73"/>
        <v>0</v>
      </c>
      <c r="W358" s="45">
        <f t="shared" si="74"/>
        <v>0</v>
      </c>
      <c r="X358" s="45">
        <f t="shared" si="75"/>
        <v>0</v>
      </c>
      <c r="Y358" s="45">
        <f t="shared" si="76"/>
        <v>0</v>
      </c>
      <c r="Z358" s="45">
        <f t="shared" si="79"/>
        <v>0</v>
      </c>
    </row>
    <row r="359" spans="14:26" x14ac:dyDescent="0.2">
      <c r="N359" s="41">
        <v>341</v>
      </c>
      <c r="O359" s="45">
        <f t="shared" si="69"/>
        <v>0</v>
      </c>
      <c r="P359" s="45">
        <f t="shared" si="70"/>
        <v>0</v>
      </c>
      <c r="Q359" s="45">
        <f t="shared" si="77"/>
        <v>0</v>
      </c>
      <c r="R359" s="67">
        <f t="shared" si="78"/>
        <v>29</v>
      </c>
      <c r="S359" s="46"/>
      <c r="T359" s="45">
        <f t="shared" si="71"/>
        <v>0</v>
      </c>
      <c r="U359" s="45">
        <f t="shared" si="72"/>
        <v>0</v>
      </c>
      <c r="V359" s="45">
        <f t="shared" si="73"/>
        <v>0</v>
      </c>
      <c r="W359" s="45">
        <f t="shared" si="74"/>
        <v>0</v>
      </c>
      <c r="X359" s="45">
        <f t="shared" si="75"/>
        <v>0</v>
      </c>
      <c r="Y359" s="45">
        <f t="shared" si="76"/>
        <v>0</v>
      </c>
      <c r="Z359" s="45">
        <f t="shared" si="79"/>
        <v>0</v>
      </c>
    </row>
    <row r="360" spans="14:26" x14ac:dyDescent="0.2">
      <c r="N360" s="41">
        <v>342</v>
      </c>
      <c r="O360" s="45">
        <f t="shared" si="69"/>
        <v>0</v>
      </c>
      <c r="P360" s="45">
        <f t="shared" si="70"/>
        <v>0</v>
      </c>
      <c r="Q360" s="45">
        <f t="shared" si="77"/>
        <v>0</v>
      </c>
      <c r="R360" s="67">
        <f t="shared" si="78"/>
        <v>29</v>
      </c>
      <c r="S360" s="46"/>
      <c r="T360" s="45">
        <f t="shared" si="71"/>
        <v>0</v>
      </c>
      <c r="U360" s="45">
        <f t="shared" si="72"/>
        <v>0</v>
      </c>
      <c r="V360" s="45">
        <f t="shared" si="73"/>
        <v>0</v>
      </c>
      <c r="W360" s="45">
        <f t="shared" si="74"/>
        <v>0</v>
      </c>
      <c r="X360" s="45">
        <f t="shared" si="75"/>
        <v>0</v>
      </c>
      <c r="Y360" s="45">
        <f t="shared" si="76"/>
        <v>0</v>
      </c>
      <c r="Z360" s="45">
        <f t="shared" si="79"/>
        <v>0</v>
      </c>
    </row>
    <row r="361" spans="14:26" x14ac:dyDescent="0.2">
      <c r="N361" s="41">
        <v>343</v>
      </c>
      <c r="O361" s="45">
        <f t="shared" si="69"/>
        <v>0</v>
      </c>
      <c r="P361" s="45">
        <f t="shared" si="70"/>
        <v>0</v>
      </c>
      <c r="Q361" s="45">
        <f t="shared" si="77"/>
        <v>0</v>
      </c>
      <c r="R361" s="67">
        <f t="shared" si="78"/>
        <v>29</v>
      </c>
      <c r="S361" s="46"/>
      <c r="T361" s="45">
        <f t="shared" si="71"/>
        <v>0</v>
      </c>
      <c r="U361" s="45">
        <f t="shared" si="72"/>
        <v>0</v>
      </c>
      <c r="V361" s="45">
        <f t="shared" si="73"/>
        <v>0</v>
      </c>
      <c r="W361" s="45">
        <f t="shared" si="74"/>
        <v>0</v>
      </c>
      <c r="X361" s="45">
        <f t="shared" si="75"/>
        <v>0</v>
      </c>
      <c r="Y361" s="45">
        <f t="shared" si="76"/>
        <v>0</v>
      </c>
      <c r="Z361" s="45">
        <f t="shared" si="79"/>
        <v>0</v>
      </c>
    </row>
    <row r="362" spans="14:26" x14ac:dyDescent="0.2">
      <c r="N362" s="41">
        <v>344</v>
      </c>
      <c r="O362" s="45">
        <f t="shared" si="69"/>
        <v>0</v>
      </c>
      <c r="P362" s="45">
        <f t="shared" si="70"/>
        <v>0</v>
      </c>
      <c r="Q362" s="45">
        <f t="shared" si="77"/>
        <v>0</v>
      </c>
      <c r="R362" s="67">
        <f t="shared" si="78"/>
        <v>29</v>
      </c>
      <c r="S362" s="46"/>
      <c r="T362" s="45">
        <f t="shared" si="71"/>
        <v>0</v>
      </c>
      <c r="U362" s="45">
        <f t="shared" si="72"/>
        <v>0</v>
      </c>
      <c r="V362" s="45">
        <f t="shared" si="73"/>
        <v>0</v>
      </c>
      <c r="W362" s="45">
        <f t="shared" si="74"/>
        <v>0</v>
      </c>
      <c r="X362" s="45">
        <f t="shared" si="75"/>
        <v>0</v>
      </c>
      <c r="Y362" s="45">
        <f t="shared" si="76"/>
        <v>0</v>
      </c>
      <c r="Z362" s="45">
        <f t="shared" si="79"/>
        <v>0</v>
      </c>
    </row>
    <row r="363" spans="14:26" x14ac:dyDescent="0.2">
      <c r="N363" s="41">
        <v>345</v>
      </c>
      <c r="O363" s="45">
        <f t="shared" si="69"/>
        <v>0</v>
      </c>
      <c r="P363" s="45">
        <f t="shared" si="70"/>
        <v>0</v>
      </c>
      <c r="Q363" s="45">
        <f t="shared" si="77"/>
        <v>0</v>
      </c>
      <c r="R363" s="67">
        <f t="shared" si="78"/>
        <v>29</v>
      </c>
      <c r="S363" s="46"/>
      <c r="T363" s="45">
        <f t="shared" si="71"/>
        <v>0</v>
      </c>
      <c r="U363" s="45">
        <f t="shared" si="72"/>
        <v>0</v>
      </c>
      <c r="V363" s="45">
        <f t="shared" si="73"/>
        <v>0</v>
      </c>
      <c r="W363" s="45">
        <f t="shared" si="74"/>
        <v>0</v>
      </c>
      <c r="X363" s="45">
        <f t="shared" si="75"/>
        <v>0</v>
      </c>
      <c r="Y363" s="45">
        <f t="shared" si="76"/>
        <v>0</v>
      </c>
      <c r="Z363" s="45">
        <f t="shared" si="79"/>
        <v>0</v>
      </c>
    </row>
    <row r="364" spans="14:26" x14ac:dyDescent="0.2">
      <c r="N364" s="41">
        <v>346</v>
      </c>
      <c r="O364" s="45">
        <f t="shared" si="69"/>
        <v>0</v>
      </c>
      <c r="P364" s="45">
        <f t="shared" si="70"/>
        <v>0</v>
      </c>
      <c r="Q364" s="45">
        <f t="shared" si="77"/>
        <v>0</v>
      </c>
      <c r="R364" s="67">
        <f t="shared" si="78"/>
        <v>29</v>
      </c>
      <c r="S364" s="46"/>
      <c r="T364" s="45">
        <f t="shared" si="71"/>
        <v>0</v>
      </c>
      <c r="U364" s="45">
        <f t="shared" si="72"/>
        <v>0</v>
      </c>
      <c r="V364" s="45">
        <f t="shared" si="73"/>
        <v>0</v>
      </c>
      <c r="W364" s="45">
        <f t="shared" si="74"/>
        <v>0</v>
      </c>
      <c r="X364" s="45">
        <f t="shared" si="75"/>
        <v>0</v>
      </c>
      <c r="Y364" s="45">
        <f t="shared" si="76"/>
        <v>0</v>
      </c>
      <c r="Z364" s="45">
        <f t="shared" si="79"/>
        <v>0</v>
      </c>
    </row>
    <row r="365" spans="14:26" x14ac:dyDescent="0.2">
      <c r="N365" s="41">
        <v>347</v>
      </c>
      <c r="O365" s="45">
        <f t="shared" si="69"/>
        <v>0</v>
      </c>
      <c r="P365" s="45">
        <f t="shared" si="70"/>
        <v>0</v>
      </c>
      <c r="Q365" s="45">
        <f t="shared" si="77"/>
        <v>0</v>
      </c>
      <c r="R365" s="67">
        <f t="shared" si="78"/>
        <v>29</v>
      </c>
      <c r="S365" s="46"/>
      <c r="T365" s="45">
        <f t="shared" si="71"/>
        <v>0</v>
      </c>
      <c r="U365" s="45">
        <f t="shared" si="72"/>
        <v>0</v>
      </c>
      <c r="V365" s="45">
        <f t="shared" si="73"/>
        <v>0</v>
      </c>
      <c r="W365" s="45">
        <f t="shared" si="74"/>
        <v>0</v>
      </c>
      <c r="X365" s="45">
        <f t="shared" si="75"/>
        <v>0</v>
      </c>
      <c r="Y365" s="45">
        <f t="shared" si="76"/>
        <v>0</v>
      </c>
      <c r="Z365" s="45">
        <f t="shared" si="79"/>
        <v>0</v>
      </c>
    </row>
    <row r="366" spans="14:26" x14ac:dyDescent="0.2">
      <c r="N366" s="41">
        <v>348</v>
      </c>
      <c r="O366" s="45">
        <f t="shared" si="69"/>
        <v>0</v>
      </c>
      <c r="P366" s="45">
        <f t="shared" si="70"/>
        <v>0</v>
      </c>
      <c r="Q366" s="45">
        <f t="shared" si="77"/>
        <v>0</v>
      </c>
      <c r="R366" s="67">
        <f t="shared" si="78"/>
        <v>29</v>
      </c>
      <c r="S366" s="46"/>
      <c r="T366" s="45">
        <f t="shared" si="71"/>
        <v>0</v>
      </c>
      <c r="U366" s="45">
        <f t="shared" si="72"/>
        <v>0</v>
      </c>
      <c r="V366" s="45">
        <f t="shared" si="73"/>
        <v>0</v>
      </c>
      <c r="W366" s="45">
        <f t="shared" si="74"/>
        <v>0</v>
      </c>
      <c r="X366" s="45">
        <f t="shared" si="75"/>
        <v>0</v>
      </c>
      <c r="Y366" s="45">
        <f t="shared" si="76"/>
        <v>0</v>
      </c>
      <c r="Z366" s="45">
        <f t="shared" si="79"/>
        <v>0</v>
      </c>
    </row>
    <row r="367" spans="14:26" x14ac:dyDescent="0.2">
      <c r="N367" s="41">
        <v>349</v>
      </c>
      <c r="O367" s="45">
        <f t="shared" si="69"/>
        <v>0</v>
      </c>
      <c r="P367" s="45">
        <f t="shared" si="70"/>
        <v>0</v>
      </c>
      <c r="Q367" s="45">
        <f t="shared" si="77"/>
        <v>0</v>
      </c>
      <c r="R367" s="67">
        <f t="shared" si="78"/>
        <v>30</v>
      </c>
      <c r="S367" s="46"/>
      <c r="T367" s="45">
        <f t="shared" si="71"/>
        <v>0</v>
      </c>
      <c r="U367" s="45">
        <f t="shared" si="72"/>
        <v>0</v>
      </c>
      <c r="V367" s="45">
        <f t="shared" si="73"/>
        <v>0</v>
      </c>
      <c r="W367" s="45">
        <f t="shared" si="74"/>
        <v>0</v>
      </c>
      <c r="X367" s="45">
        <f t="shared" si="75"/>
        <v>0</v>
      </c>
      <c r="Y367" s="45">
        <f t="shared" si="76"/>
        <v>0</v>
      </c>
      <c r="Z367" s="45">
        <f t="shared" si="79"/>
        <v>0</v>
      </c>
    </row>
    <row r="368" spans="14:26" x14ac:dyDescent="0.2">
      <c r="N368" s="41">
        <v>350</v>
      </c>
      <c r="O368" s="45">
        <f t="shared" si="69"/>
        <v>0</v>
      </c>
      <c r="P368" s="45">
        <f t="shared" si="70"/>
        <v>0</v>
      </c>
      <c r="Q368" s="45">
        <f t="shared" si="77"/>
        <v>0</v>
      </c>
      <c r="R368" s="67">
        <f t="shared" si="78"/>
        <v>30</v>
      </c>
      <c r="S368" s="46"/>
      <c r="T368" s="45">
        <f t="shared" si="71"/>
        <v>0</v>
      </c>
      <c r="U368" s="45">
        <f t="shared" si="72"/>
        <v>0</v>
      </c>
      <c r="V368" s="45">
        <f t="shared" si="73"/>
        <v>0</v>
      </c>
      <c r="W368" s="45">
        <f t="shared" si="74"/>
        <v>0</v>
      </c>
      <c r="X368" s="45">
        <f t="shared" si="75"/>
        <v>0</v>
      </c>
      <c r="Y368" s="45">
        <f t="shared" si="76"/>
        <v>0</v>
      </c>
      <c r="Z368" s="45">
        <f t="shared" si="79"/>
        <v>0</v>
      </c>
    </row>
    <row r="369" spans="14:26" x14ac:dyDescent="0.2">
      <c r="N369" s="41">
        <v>351</v>
      </c>
      <c r="O369" s="45">
        <f t="shared" si="69"/>
        <v>0</v>
      </c>
      <c r="P369" s="45">
        <f t="shared" si="70"/>
        <v>0</v>
      </c>
      <c r="Q369" s="45">
        <f t="shared" si="77"/>
        <v>0</v>
      </c>
      <c r="R369" s="67">
        <f t="shared" si="78"/>
        <v>30</v>
      </c>
      <c r="S369" s="46"/>
      <c r="T369" s="45">
        <f t="shared" si="71"/>
        <v>0</v>
      </c>
      <c r="U369" s="45">
        <f t="shared" si="72"/>
        <v>0</v>
      </c>
      <c r="V369" s="45">
        <f t="shared" si="73"/>
        <v>0</v>
      </c>
      <c r="W369" s="45">
        <f t="shared" si="74"/>
        <v>0</v>
      </c>
      <c r="X369" s="45">
        <f t="shared" si="75"/>
        <v>0</v>
      </c>
      <c r="Y369" s="45">
        <f t="shared" si="76"/>
        <v>0</v>
      </c>
      <c r="Z369" s="45">
        <f t="shared" si="79"/>
        <v>0</v>
      </c>
    </row>
    <row r="370" spans="14:26" x14ac:dyDescent="0.2">
      <c r="N370" s="41">
        <v>352</v>
      </c>
      <c r="O370" s="45">
        <f t="shared" si="69"/>
        <v>0</v>
      </c>
      <c r="P370" s="45">
        <f t="shared" si="70"/>
        <v>0</v>
      </c>
      <c r="Q370" s="45">
        <f t="shared" si="77"/>
        <v>0</v>
      </c>
      <c r="R370" s="67">
        <f t="shared" si="78"/>
        <v>30</v>
      </c>
      <c r="S370" s="46"/>
      <c r="T370" s="45">
        <f t="shared" si="71"/>
        <v>0</v>
      </c>
      <c r="U370" s="45">
        <f t="shared" si="72"/>
        <v>0</v>
      </c>
      <c r="V370" s="45">
        <f t="shared" si="73"/>
        <v>0</v>
      </c>
      <c r="W370" s="45">
        <f t="shared" si="74"/>
        <v>0</v>
      </c>
      <c r="X370" s="45">
        <f t="shared" si="75"/>
        <v>0</v>
      </c>
      <c r="Y370" s="45">
        <f t="shared" si="76"/>
        <v>0</v>
      </c>
      <c r="Z370" s="45">
        <f t="shared" si="79"/>
        <v>0</v>
      </c>
    </row>
    <row r="371" spans="14:26" x14ac:dyDescent="0.2">
      <c r="N371" s="41">
        <v>353</v>
      </c>
      <c r="O371" s="45">
        <f t="shared" si="69"/>
        <v>0</v>
      </c>
      <c r="P371" s="45">
        <f t="shared" si="70"/>
        <v>0</v>
      </c>
      <c r="Q371" s="45">
        <f t="shared" si="77"/>
        <v>0</v>
      </c>
      <c r="R371" s="67">
        <f t="shared" si="78"/>
        <v>30</v>
      </c>
      <c r="S371" s="46"/>
      <c r="T371" s="45">
        <f t="shared" si="71"/>
        <v>0</v>
      </c>
      <c r="U371" s="45">
        <f t="shared" si="72"/>
        <v>0</v>
      </c>
      <c r="V371" s="45">
        <f t="shared" si="73"/>
        <v>0</v>
      </c>
      <c r="W371" s="45">
        <f t="shared" si="74"/>
        <v>0</v>
      </c>
      <c r="X371" s="45">
        <f t="shared" si="75"/>
        <v>0</v>
      </c>
      <c r="Y371" s="45">
        <f t="shared" si="76"/>
        <v>0</v>
      </c>
      <c r="Z371" s="45">
        <f t="shared" si="79"/>
        <v>0</v>
      </c>
    </row>
    <row r="372" spans="14:26" x14ac:dyDescent="0.2">
      <c r="N372" s="41">
        <v>354</v>
      </c>
      <c r="O372" s="45">
        <f t="shared" si="69"/>
        <v>0</v>
      </c>
      <c r="P372" s="45">
        <f t="shared" si="70"/>
        <v>0</v>
      </c>
      <c r="Q372" s="45">
        <f t="shared" si="77"/>
        <v>0</v>
      </c>
      <c r="R372" s="67">
        <f t="shared" si="78"/>
        <v>30</v>
      </c>
      <c r="S372" s="46"/>
      <c r="T372" s="45">
        <f t="shared" si="71"/>
        <v>0</v>
      </c>
      <c r="U372" s="45">
        <f t="shared" si="72"/>
        <v>0</v>
      </c>
      <c r="V372" s="45">
        <f t="shared" si="73"/>
        <v>0</v>
      </c>
      <c r="W372" s="45">
        <f t="shared" si="74"/>
        <v>0</v>
      </c>
      <c r="X372" s="45">
        <f t="shared" si="75"/>
        <v>0</v>
      </c>
      <c r="Y372" s="45">
        <f t="shared" si="76"/>
        <v>0</v>
      </c>
      <c r="Z372" s="45">
        <f t="shared" si="79"/>
        <v>0</v>
      </c>
    </row>
    <row r="373" spans="14:26" x14ac:dyDescent="0.2">
      <c r="N373" s="41">
        <v>355</v>
      </c>
      <c r="O373" s="45">
        <f t="shared" si="69"/>
        <v>0</v>
      </c>
      <c r="P373" s="45">
        <f t="shared" si="70"/>
        <v>0</v>
      </c>
      <c r="Q373" s="45">
        <f t="shared" si="77"/>
        <v>0</v>
      </c>
      <c r="R373" s="67">
        <f t="shared" si="78"/>
        <v>30</v>
      </c>
      <c r="S373" s="46"/>
      <c r="T373" s="45">
        <f t="shared" si="71"/>
        <v>0</v>
      </c>
      <c r="U373" s="45">
        <f t="shared" si="72"/>
        <v>0</v>
      </c>
      <c r="V373" s="45">
        <f t="shared" si="73"/>
        <v>0</v>
      </c>
      <c r="W373" s="45">
        <f t="shared" si="74"/>
        <v>0</v>
      </c>
      <c r="X373" s="45">
        <f t="shared" si="75"/>
        <v>0</v>
      </c>
      <c r="Y373" s="45">
        <f t="shared" si="76"/>
        <v>0</v>
      </c>
      <c r="Z373" s="45">
        <f t="shared" si="79"/>
        <v>0</v>
      </c>
    </row>
    <row r="374" spans="14:26" x14ac:dyDescent="0.2">
      <c r="N374" s="41">
        <v>356</v>
      </c>
      <c r="O374" s="45">
        <f t="shared" si="69"/>
        <v>0</v>
      </c>
      <c r="P374" s="45">
        <f t="shared" si="70"/>
        <v>0</v>
      </c>
      <c r="Q374" s="45">
        <f t="shared" si="77"/>
        <v>0</v>
      </c>
      <c r="R374" s="67">
        <f t="shared" si="78"/>
        <v>30</v>
      </c>
      <c r="S374" s="46"/>
      <c r="T374" s="45">
        <f t="shared" si="71"/>
        <v>0</v>
      </c>
      <c r="U374" s="45">
        <f t="shared" si="72"/>
        <v>0</v>
      </c>
      <c r="V374" s="45">
        <f t="shared" si="73"/>
        <v>0</v>
      </c>
      <c r="W374" s="45">
        <f t="shared" si="74"/>
        <v>0</v>
      </c>
      <c r="X374" s="45">
        <f t="shared" si="75"/>
        <v>0</v>
      </c>
      <c r="Y374" s="45">
        <f t="shared" si="76"/>
        <v>0</v>
      </c>
      <c r="Z374" s="45">
        <f t="shared" si="79"/>
        <v>0</v>
      </c>
    </row>
    <row r="375" spans="14:26" x14ac:dyDescent="0.2">
      <c r="N375" s="41">
        <v>357</v>
      </c>
      <c r="O375" s="45">
        <f t="shared" si="69"/>
        <v>0</v>
      </c>
      <c r="P375" s="45">
        <f t="shared" si="70"/>
        <v>0</v>
      </c>
      <c r="Q375" s="45">
        <f t="shared" si="77"/>
        <v>0</v>
      </c>
      <c r="R375" s="67">
        <f t="shared" si="78"/>
        <v>30</v>
      </c>
      <c r="S375" s="46"/>
      <c r="T375" s="45">
        <f t="shared" si="71"/>
        <v>0</v>
      </c>
      <c r="U375" s="45">
        <f t="shared" si="72"/>
        <v>0</v>
      </c>
      <c r="V375" s="45">
        <f t="shared" si="73"/>
        <v>0</v>
      </c>
      <c r="W375" s="45">
        <f t="shared" si="74"/>
        <v>0</v>
      </c>
      <c r="X375" s="45">
        <f t="shared" si="75"/>
        <v>0</v>
      </c>
      <c r="Y375" s="45">
        <f t="shared" si="76"/>
        <v>0</v>
      </c>
      <c r="Z375" s="45">
        <f t="shared" si="79"/>
        <v>0</v>
      </c>
    </row>
    <row r="376" spans="14:26" x14ac:dyDescent="0.2">
      <c r="N376" s="41">
        <v>358</v>
      </c>
      <c r="O376" s="45">
        <f t="shared" si="69"/>
        <v>0</v>
      </c>
      <c r="P376" s="45">
        <f t="shared" si="70"/>
        <v>0</v>
      </c>
      <c r="Q376" s="45">
        <f t="shared" si="77"/>
        <v>0</v>
      </c>
      <c r="R376" s="67">
        <f t="shared" si="78"/>
        <v>30</v>
      </c>
      <c r="S376" s="46"/>
      <c r="T376" s="45">
        <f t="shared" si="71"/>
        <v>0</v>
      </c>
      <c r="U376" s="45">
        <f t="shared" si="72"/>
        <v>0</v>
      </c>
      <c r="V376" s="45">
        <f t="shared" si="73"/>
        <v>0</v>
      </c>
      <c r="W376" s="45">
        <f t="shared" si="74"/>
        <v>0</v>
      </c>
      <c r="X376" s="45">
        <f t="shared" si="75"/>
        <v>0</v>
      </c>
      <c r="Y376" s="45">
        <f t="shared" si="76"/>
        <v>0</v>
      </c>
      <c r="Z376" s="45">
        <f t="shared" si="79"/>
        <v>0</v>
      </c>
    </row>
    <row r="377" spans="14:26" x14ac:dyDescent="0.2">
      <c r="N377" s="41">
        <v>359</v>
      </c>
      <c r="O377" s="45">
        <f t="shared" si="69"/>
        <v>0</v>
      </c>
      <c r="P377" s="45">
        <f t="shared" si="70"/>
        <v>0</v>
      </c>
      <c r="Q377" s="45">
        <f t="shared" si="77"/>
        <v>0</v>
      </c>
      <c r="R377" s="67">
        <f t="shared" si="78"/>
        <v>30</v>
      </c>
      <c r="S377" s="46"/>
      <c r="T377" s="45">
        <f t="shared" si="71"/>
        <v>0</v>
      </c>
      <c r="U377" s="45">
        <f t="shared" si="72"/>
        <v>0</v>
      </c>
      <c r="V377" s="45">
        <f t="shared" si="73"/>
        <v>0</v>
      </c>
      <c r="W377" s="45">
        <f t="shared" si="74"/>
        <v>0</v>
      </c>
      <c r="X377" s="45">
        <f t="shared" si="75"/>
        <v>0</v>
      </c>
      <c r="Y377" s="45">
        <f t="shared" si="76"/>
        <v>0</v>
      </c>
      <c r="Z377" s="45">
        <f t="shared" si="79"/>
        <v>0</v>
      </c>
    </row>
    <row r="378" spans="14:26" x14ac:dyDescent="0.2">
      <c r="N378" s="41">
        <v>360</v>
      </c>
      <c r="O378" s="45">
        <f t="shared" si="69"/>
        <v>0</v>
      </c>
      <c r="P378" s="45">
        <f t="shared" si="70"/>
        <v>0</v>
      </c>
      <c r="Q378" s="45">
        <f t="shared" si="77"/>
        <v>0</v>
      </c>
      <c r="R378" s="67">
        <f t="shared" si="78"/>
        <v>30</v>
      </c>
      <c r="S378" s="46"/>
      <c r="T378" s="45">
        <f t="shared" si="71"/>
        <v>0</v>
      </c>
      <c r="U378" s="45">
        <f t="shared" si="72"/>
        <v>0</v>
      </c>
      <c r="V378" s="45">
        <f t="shared" si="73"/>
        <v>0</v>
      </c>
      <c r="W378" s="45">
        <f t="shared" si="74"/>
        <v>0</v>
      </c>
      <c r="X378" s="45">
        <f t="shared" si="75"/>
        <v>0</v>
      </c>
      <c r="Y378" s="45">
        <f t="shared" si="76"/>
        <v>0</v>
      </c>
      <c r="Z378" s="45">
        <f t="shared" si="79"/>
        <v>0</v>
      </c>
    </row>
    <row r="379" spans="14:26" x14ac:dyDescent="0.2">
      <c r="Z379" s="22"/>
    </row>
    <row r="1048468" spans="29:29" x14ac:dyDescent="0.2">
      <c r="AC1048468" s="61"/>
    </row>
  </sheetData>
  <mergeCells count="2">
    <mergeCell ref="P5:W6"/>
    <mergeCell ref="E14:F14"/>
  </mergeCells>
  <dataValidations count="3">
    <dataValidation type="list" allowBlank="1" showInputMessage="1" showErrorMessage="1" sqref="AC1048468" xr:uid="{41739A8E-11D6-48A9-8833-30BD296ECC3B}">
      <formula1>"Home, Vehicle(business), E.V, Education, E.V(Business)"</formula1>
    </dataValidation>
    <dataValidation type="list" allowBlank="1" showInputMessage="1" showErrorMessage="1" sqref="L7:M7" xr:uid="{0D719C76-233F-457D-ABBA-863F8335C848}">
      <formula1>"YES, NO"</formula1>
    </dataValidation>
    <dataValidation type="list" allowBlank="1" showInputMessage="1" showErrorMessage="1" sqref="F7:G7" xr:uid="{083283CA-0CEE-4751-807F-3061CD311BE8}">
      <formula1>"Yes, No"</formula1>
    </dataValidation>
  </dataValidations>
  <pageMargins left="0.7" right="0.7" top="0.75" bottom="0.75" header="0.3" footer="0.3"/>
  <pageSetup paperSize="9" scale="13" orientation="portrait" r:id="rId1"/>
  <ignoredErrors>
    <ignoredError sqref="F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sharan hegde</cp:lastModifiedBy>
  <cp:lastPrinted>2022-08-11T17:32:03Z</cp:lastPrinted>
  <dcterms:created xsi:type="dcterms:W3CDTF">2022-08-09T09:17:28Z</dcterms:created>
  <dcterms:modified xsi:type="dcterms:W3CDTF">2022-10-30T11:28:59Z</dcterms:modified>
</cp:coreProperties>
</file>