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pivotTables/pivotTable9.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pivotTables/pivotTable10.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run\Documents\"/>
    </mc:Choice>
  </mc:AlternateContent>
  <xr:revisionPtr revIDLastSave="0" documentId="13_ncr:1_{56C01474-B694-448C-80F7-0B0046AD4D1A}" xr6:coauthVersionLast="47" xr6:coauthVersionMax="47" xr10:uidLastSave="{00000000-0000-0000-0000-000000000000}"/>
  <bookViews>
    <workbookView xWindow="-120" yWindow="-120" windowWidth="20730" windowHeight="11040" tabRatio="1000" xr2:uid="{3F9AB7B3-BEB4-4CBF-8C7E-1BCD592B03D6}"/>
  </bookViews>
  <sheets>
    <sheet name="Dashboard" sheetId="1" r:id="rId1"/>
    <sheet name="Sheet2" sheetId="21" r:id="rId2"/>
    <sheet name="Sheet1" sheetId="19" state="hidden" r:id="rId3"/>
    <sheet name="Measure Table " sheetId="5" r:id="rId4"/>
    <sheet name="Flow CHart" sheetId="20" r:id="rId5"/>
    <sheet name="Sheet7" sheetId="17" state="hidden" r:id="rId6"/>
    <sheet name="Email 1" sheetId="18" state="hidden" r:id="rId7"/>
  </sheets>
  <definedNames>
    <definedName name="Slicer_Month">#N/A</definedName>
    <definedName name="Slicer_Month_Name">#N/A</definedName>
    <definedName name="Slicer_Month_Year">#N/A</definedName>
    <definedName name="Slicer_Year1">#N/A</definedName>
  </definedNames>
  <calcPr calcId="191028"/>
  <pivotCaches>
    <pivotCache cacheId="13" r:id="rId8"/>
    <pivotCache cacheId="16" r:id="rId9"/>
    <pivotCache cacheId="19" r:id="rId10"/>
    <pivotCache cacheId="22" r:id="rId11"/>
    <pivotCache cacheId="25" r:id="rId12"/>
    <pivotCache cacheId="28" r:id="rId13"/>
    <pivotCache cacheId="31" r:id="rId14"/>
    <pivotCache cacheId="34" r:id="rId15"/>
    <pivotCache cacheId="37" r:id="rId16"/>
    <pivotCache cacheId="40"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ltered_dataset_9faf8994-717b-4b17-9600-37876a19e0ba" name="filtered_dataset" connection="Text filtered_dataset"/>
          <x15:modelTable id="sankey_data_3faa32fe-9bf7-4d36-afb1-4e81f787a003" name="sankey_data" connection="Text sankey_data"/>
        </x15:modelTables>
        <x15:extLst>
          <ext xmlns:x16="http://schemas.microsoft.com/office/spreadsheetml/2014/11/main" uri="{9835A34E-60A6-4A7C-AAB8-D5F71C897F49}">
            <x16:modelTimeGroupings>
              <x16:modelTimeGrouping tableName="filtered_dataset" columnName="click_date" columnId="click_date">
                <x16:calculatedTimeColumn columnName="click_date (Year)" columnId="click_date (Year)" contentType="years" isSelected="1"/>
                <x16:calculatedTimeColumn columnName="click_date (Quarter)" columnId="click_date (Quarter)" contentType="quarters" isSelected="1"/>
                <x16:calculatedTimeColumn columnName="click_date (Month Index)" columnId="click_date (Month Index)" contentType="monthsindex" isSelected="1"/>
                <x16:calculatedTimeColumn columnName="click_date (Month)" columnId="click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42" i="5" l="1"/>
  <c r="AM40" i="5" s="1"/>
  <c r="AN40" i="5"/>
  <c r="AI41" i="5"/>
  <c r="AN38" i="5"/>
  <c r="AI40" i="5"/>
  <c r="AN39" i="5"/>
  <c r="AI44" i="5"/>
  <c r="AN42" i="5"/>
  <c r="AI42" i="5"/>
  <c r="P18" i="1"/>
  <c r="Z42" i="1"/>
  <c r="L12" i="1"/>
  <c r="V13" i="1"/>
  <c r="T12" i="1"/>
  <c r="AE53" i="1"/>
  <c r="H43" i="1"/>
  <c r="L47" i="1"/>
  <c r="T18" i="1"/>
  <c r="H44" i="1"/>
  <c r="F43" i="1"/>
  <c r="V12" i="1"/>
  <c r="AC12" i="1"/>
  <c r="L13" i="1"/>
  <c r="T47" i="1"/>
  <c r="H13" i="1"/>
  <c r="H12" i="1"/>
  <c r="D44" i="1"/>
  <c r="X47" i="1"/>
  <c r="L18" i="1"/>
  <c r="D17" i="1"/>
  <c r="AE12" i="1"/>
  <c r="N12" i="1"/>
  <c r="H48" i="1"/>
  <c r="D43" i="1"/>
  <c r="AC18" i="1"/>
  <c r="F13" i="1"/>
  <c r="F12" i="1"/>
  <c r="AG18" i="1"/>
  <c r="D18" i="1"/>
  <c r="AG13" i="1"/>
  <c r="X18" i="1"/>
  <c r="AC13" i="1"/>
  <c r="AE13" i="1"/>
  <c r="AC17" i="1"/>
  <c r="P12" i="1"/>
  <c r="N13" i="1"/>
  <c r="D12" i="1"/>
  <c r="AG17" i="1"/>
  <c r="D13" i="1"/>
  <c r="P13" i="1"/>
  <c r="Z48" i="1"/>
  <c r="AA45" i="1"/>
  <c r="D49" i="1"/>
  <c r="X49" i="1"/>
  <c r="L17" i="1"/>
  <c r="T53" i="1"/>
  <c r="AG12" i="1"/>
  <c r="F44" i="1"/>
  <c r="AA49" i="1"/>
  <c r="X12" i="1"/>
  <c r="Z52" i="1"/>
  <c r="D48" i="1"/>
  <c r="T17" i="1"/>
  <c r="X17" i="1"/>
  <c r="X13" i="1"/>
  <c r="P17" i="1"/>
  <c r="H18" i="1"/>
  <c r="H17" i="1"/>
  <c r="H49" i="1"/>
  <c r="X54" i="1"/>
  <c r="T13" i="1"/>
  <c r="T58" i="1"/>
  <c r="AN41" i="5" l="1"/>
  <c r="AO41" i="5" s="1"/>
  <c r="AO40" i="5"/>
  <c r="AO42" i="5"/>
  <c r="AO39" i="5"/>
  <c r="AI43" i="5"/>
  <c r="AJ43" i="5" s="1"/>
  <c r="AJ44" i="5"/>
  <c r="AJ41" i="5"/>
  <c r="AJ42" i="5"/>
  <c r="L19" i="1"/>
  <c r="L20" i="1"/>
  <c r="N54" i="1"/>
  <c r="AC53" i="1"/>
  <c r="D51" i="1"/>
  <c r="AC15" i="1"/>
  <c r="AC14" i="1"/>
  <c r="H19" i="1"/>
  <c r="H20" i="1"/>
  <c r="F15" i="1"/>
  <c r="F14" i="1"/>
  <c r="V14" i="1"/>
  <c r="V15" i="1"/>
  <c r="F46" i="1"/>
  <c r="F45" i="1"/>
  <c r="P19" i="1"/>
  <c r="P20" i="1"/>
  <c r="D46" i="1"/>
  <c r="D45" i="1"/>
  <c r="X20" i="1"/>
  <c r="X19" i="1"/>
  <c r="AG19" i="1"/>
  <c r="AG20" i="1"/>
  <c r="H50" i="1"/>
  <c r="H51" i="1"/>
  <c r="N53" i="1"/>
  <c r="T19" i="1"/>
  <c r="T20" i="1"/>
  <c r="D15" i="1"/>
  <c r="D14" i="1"/>
  <c r="N15" i="1"/>
  <c r="N14" i="1"/>
  <c r="H46" i="1"/>
  <c r="H45" i="1"/>
  <c r="D50" i="1"/>
  <c r="AE15" i="1"/>
  <c r="AE14" i="1"/>
  <c r="AG53" i="1"/>
  <c r="N57" i="1" s="1"/>
  <c r="P14" i="1"/>
  <c r="P15" i="1"/>
  <c r="D19" i="1"/>
  <c r="D20" i="1"/>
  <c r="T14" i="1"/>
  <c r="T15" i="1"/>
  <c r="X15" i="1"/>
  <c r="X14" i="1"/>
  <c r="AC19" i="1"/>
  <c r="AC20" i="1"/>
  <c r="L14" i="1"/>
  <c r="L15" i="1"/>
  <c r="AG14" i="1"/>
  <c r="AG15" i="1"/>
  <c r="H14" i="1"/>
  <c r="H15" i="1"/>
  <c r="N55" i="1" l="1"/>
  <c r="N56" i="1"/>
  <c r="N58"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15C8AB-3190-4532-97AC-FAF81F8B8B4A}" keepAlive="1" name="Query - filtered_dataset" description="Connection to the 'filtered_dataset' query in the workbook." type="5" refreshedVersion="8" background="1" saveData="1">
    <dbPr connection="Provider=Microsoft.Mashup.OleDb.1;Data Source=$Workbook$;Location=filtered_dataset;Extended Properties=&quot;&quot;" command="SELECT * FROM [filtered_dataset]"/>
  </connection>
  <connection id="2" xr16:uid="{57A015A3-33AD-43D4-A4BC-3466A1A6AB7E}" keepAlive="1" name="Query - filtered_dataset (2)" description="Connection to the 'filtered_dataset (2)' query in the workbook." type="5" refreshedVersion="8" background="1" saveData="1">
    <dbPr connection="Provider=Microsoft.Mashup.OleDb.1;Data Source=$Workbook$;Location=&quot;filtered_dataset (2)&quot;;Extended Properties=&quot;&quot;" command="SELECT * FROM [filtered_dataset (2)]"/>
  </connection>
  <connection id="3" xr16:uid="{ED5A8106-4FE9-4780-843E-1BA4B80F763A}" keepAlive="1" name="Query - sankey_data" description="Connection to the 'sankey_data' query in the workbook." type="5" refreshedVersion="8" background="1" saveData="1">
    <dbPr connection="Provider=Microsoft.Mashup.OleDb.1;Data Source=$Workbook$;Location=sankey_data;Extended Properties=&quot;&quot;" command="SELECT * FROM [sankey_data]"/>
  </connection>
  <connection id="4" xr16:uid="{00CCD27D-2D3A-42C9-AEFC-FED15C2B462F}" keepAlive="1" name="Query - sankey_data (2)" description="Connection to the 'sankey_data (2)' query in the workbook." type="5" refreshedVersion="8" background="1" saveData="1">
    <dbPr connection="Provider=Microsoft.Mashup.OleDb.1;Data Source=$Workbook$;Location=&quot;sankey_data (2)&quot;;Extended Properties=&quot;&quot;" command="SELECT * FROM [sankey_data (2)]"/>
  </connection>
  <connection id="5" xr16:uid="{B5DC3A6D-38BB-4BC3-A8CA-4ECB5F041C7E}" name="Text filtered_dataset" type="100" refreshedVersion="0">
    <extLst>
      <ext xmlns:x15="http://schemas.microsoft.com/office/spreadsheetml/2010/11/main" uri="{DE250136-89BD-433C-8126-D09CA5730AF9}">
        <x15:connection id="351a0d86-19c7-4010-9bb4-526f96d92406"/>
      </ext>
    </extLst>
  </connection>
  <connection id="6" xr16:uid="{BC15AF3C-77F0-4B90-B162-D137AA9D22A1}" name="Text sankey_data" type="100" refreshedVersion="0">
    <extLst>
      <ext xmlns:x15="http://schemas.microsoft.com/office/spreadsheetml/2010/11/main" uri="{DE250136-89BD-433C-8126-D09CA5730AF9}">
        <x15:connection id="5c65a68c-60c6-4218-961d-32cbca94e758"/>
      </ext>
    </extLst>
  </connection>
  <connection id="7" xr16:uid="{2047CCE6-87BD-4450-8536-B324A01E913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<sst xmlns="http://schemas.openxmlformats.org/spreadsheetml/2006/main" count="235" uniqueCount="119">
  <si>
    <t>ALL Email</t>
  </si>
  <si>
    <t xml:space="preserve">CM VS CM PY Analysis </t>
  </si>
  <si>
    <t>Sent</t>
  </si>
  <si>
    <t>Open</t>
  </si>
  <si>
    <t>Bounced</t>
  </si>
  <si>
    <t>CM</t>
  </si>
  <si>
    <t>CM PY</t>
  </si>
  <si>
    <t>DIFF</t>
  </si>
  <si>
    <t>New Leads</t>
  </si>
  <si>
    <t>Existing Customer</t>
  </si>
  <si>
    <t>New Leads with  NOResponse</t>
  </si>
  <si>
    <t>New Leads with Response and with Dicsount</t>
  </si>
  <si>
    <t>Old Custmoers With Discount stage</t>
  </si>
  <si>
    <t>New Leads with Response and with skipped stage and Booked</t>
  </si>
  <si>
    <t>Old Custmoers With Skipped stage and Booked Qualified</t>
  </si>
  <si>
    <t>New Leads with Response and with skipped stage</t>
  </si>
  <si>
    <t>Old Custmoers With Skipped stage</t>
  </si>
  <si>
    <t>New Leads with Response</t>
  </si>
  <si>
    <t>Existing Customers with Provided Interest discount Qualfied Booked</t>
  </si>
  <si>
    <t>Existing Customers with Provided Interest discount and No Response</t>
  </si>
  <si>
    <t>New Leads with Provided Interest discount no response</t>
  </si>
  <si>
    <t>Sum of Year</t>
  </si>
  <si>
    <t>Sent Email</t>
  </si>
  <si>
    <t>PreviousYearMeasure</t>
  </si>
  <si>
    <t>Open Email</t>
  </si>
  <si>
    <t>Open Email Previous Year</t>
  </si>
  <si>
    <t>Bounce Total</t>
  </si>
  <si>
    <t>Bounced Mail Previous Year</t>
  </si>
  <si>
    <t>-</t>
  </si>
  <si>
    <t>Sent Mail</t>
  </si>
  <si>
    <t>Transaction Amount</t>
  </si>
  <si>
    <t>Revenue</t>
  </si>
  <si>
    <t>Transaction Amount for previuos year</t>
  </si>
  <si>
    <t>CM PY REV</t>
  </si>
  <si>
    <t>%Change</t>
  </si>
  <si>
    <t>Grand Total</t>
  </si>
  <si>
    <t>Month</t>
  </si>
  <si>
    <t>Email 1</t>
  </si>
  <si>
    <t>Email 2</t>
  </si>
  <si>
    <t xml:space="preserve">EMAIL MARKETING KPI DASHBOARD </t>
  </si>
  <si>
    <t>Apr</t>
  </si>
  <si>
    <t>Aug</t>
  </si>
  <si>
    <t>Feb</t>
  </si>
  <si>
    <t>Jan</t>
  </si>
  <si>
    <t>Jul</t>
  </si>
  <si>
    <t>Jun</t>
  </si>
  <si>
    <t>Mar</t>
  </si>
  <si>
    <t>May</t>
  </si>
  <si>
    <t>Email 3</t>
  </si>
  <si>
    <t>Over</t>
  </si>
  <si>
    <t>All</t>
  </si>
  <si>
    <t xml:space="preserve">Analysis </t>
  </si>
  <si>
    <t>Chart</t>
  </si>
  <si>
    <t xml:space="preserve">Email 1 </t>
  </si>
  <si>
    <t>Sent Measure Email 1</t>
  </si>
  <si>
    <t>Sent Measure Email 2</t>
  </si>
  <si>
    <t>Sent Measure Email 3</t>
  </si>
  <si>
    <t>Sent Measure Email 4</t>
  </si>
  <si>
    <t>Sent Mail Previous Year1</t>
  </si>
  <si>
    <t>Sent Mail2 Previous Year</t>
  </si>
  <si>
    <t>Sent Mail3 Previous Year</t>
  </si>
  <si>
    <t>Sent Mail4 Previous Year</t>
  </si>
  <si>
    <t>Open Email1</t>
  </si>
  <si>
    <t>Open Email2</t>
  </si>
  <si>
    <t>Open Email3</t>
  </si>
  <si>
    <t>Open Email4</t>
  </si>
  <si>
    <t>Open Email1 Previous year</t>
  </si>
  <si>
    <t>Open Email2 Previous year</t>
  </si>
  <si>
    <t>Open Email3 Previous year</t>
  </si>
  <si>
    <t>Open Email4 Previous year</t>
  </si>
  <si>
    <t>Bounce Email1</t>
  </si>
  <si>
    <t>Bounce Email2</t>
  </si>
  <si>
    <t>Bounce Email3</t>
  </si>
  <si>
    <t>Bounce Email4</t>
  </si>
  <si>
    <t>Bounced Mail1 Previous Year</t>
  </si>
  <si>
    <t>Bounced Mail2 Previous Year</t>
  </si>
  <si>
    <t>Bounced Mail3 Previous Year</t>
  </si>
  <si>
    <t>Bounced Mail4 Previous Year</t>
  </si>
  <si>
    <t>Transaction Email1</t>
  </si>
  <si>
    <t>Transaction Email2</t>
  </si>
  <si>
    <t>Transaction Email3</t>
  </si>
  <si>
    <t>Transaction Email4</t>
  </si>
  <si>
    <t>Transaction Amount Email1</t>
  </si>
  <si>
    <t>Transaction Amount Email2</t>
  </si>
  <si>
    <t>Transaction Amount Email3</t>
  </si>
  <si>
    <t>Transaction Amount Email4</t>
  </si>
  <si>
    <t>Email 4</t>
  </si>
  <si>
    <t>Row Labels</t>
  </si>
  <si>
    <t>ClickDate All</t>
  </si>
  <si>
    <t>Click Mail CM</t>
  </si>
  <si>
    <t>Clicked Mail Previous Year</t>
  </si>
  <si>
    <t>Diff</t>
  </si>
  <si>
    <t>% Change</t>
  </si>
  <si>
    <t>CEM Cm Py</t>
  </si>
  <si>
    <t>Click Date Email1 Cm</t>
  </si>
  <si>
    <t>Clicked Email1Previous Year</t>
  </si>
  <si>
    <t>Clicked Email2 CM</t>
  </si>
  <si>
    <t>Clicked Email2 Previous Year</t>
  </si>
  <si>
    <t>Clicked Email3 CM</t>
  </si>
  <si>
    <t>Clicked Email3 Previous Year</t>
  </si>
  <si>
    <t>Clicked Email4 CM</t>
  </si>
  <si>
    <t>Clicked Email4 Previous Year</t>
  </si>
  <si>
    <t>Click Email</t>
  </si>
  <si>
    <t>New Leads with Provided Interest discount Qualitifed Booked</t>
  </si>
  <si>
    <t>Total Per%</t>
  </si>
  <si>
    <t xml:space="preserve">New Leads </t>
  </si>
  <si>
    <t xml:space="preserve">Existing customer </t>
  </si>
  <si>
    <t xml:space="preserve">Total Deals </t>
  </si>
  <si>
    <t>% of Booked Deal</t>
  </si>
  <si>
    <t>Goal</t>
  </si>
  <si>
    <t>Booked Deal</t>
  </si>
  <si>
    <t>Not Booked</t>
  </si>
  <si>
    <t>Total Amount</t>
  </si>
  <si>
    <t>Total Sent Email</t>
  </si>
  <si>
    <t>Inbox Closed</t>
  </si>
  <si>
    <t>Open Inbox</t>
  </si>
  <si>
    <t>Bounce Email</t>
  </si>
  <si>
    <t xml:space="preserve">Clicked </t>
  </si>
  <si>
    <t xml:space="preserve">Lead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</si>
</sst>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 &quot;*&quot;"/>
  </numFmts>
  <fonts count="37" x14ac:knownFonts="1">
    <font>
      <sz val="11"/>
      <color theme="1"/>
      <name val="Calibri"/>
      <family val="2"/>
      <scheme val="minor"/>
    </font>
    <font>
      <b/>
      <sz val="11"/>
      <color theme="1"/>
      <name val="Calibri"/>
      <family val="2"/>
      <scheme val="minor"/>
    </font>
    <font>
      <b/>
      <sz val="14"/>
      <color theme="0"/>
      <name val="Calibri"/>
      <family val="2"/>
      <scheme val="minor"/>
    </font>
    <font>
      <b/>
      <sz val="11"/>
      <color theme="0"/>
      <name val="Calibri"/>
      <family val="2"/>
      <scheme val="minor"/>
    </font>
    <font>
      <sz val="11"/>
      <color theme="0"/>
      <name val="Calibri"/>
      <family val="2"/>
      <scheme val="minor"/>
    </font>
    <font>
      <sz val="14"/>
      <color theme="0"/>
      <name val="Calibri"/>
      <family val="2"/>
      <scheme val="minor"/>
    </font>
    <font>
      <sz val="14"/>
      <color theme="0"/>
      <name val="Amasis MT Pro Black"/>
      <family val="1"/>
    </font>
    <font>
      <sz val="11"/>
      <color theme="1"/>
      <name val="Amasis MT Pro Black"/>
      <family val="1"/>
    </font>
    <font>
      <sz val="12"/>
      <color theme="0"/>
      <name val="Amasis MT Pro Black"/>
      <family val="1"/>
    </font>
    <font>
      <b/>
      <sz val="14"/>
      <color theme="0"/>
      <name val="Amasis MT Pro Black"/>
      <family val="1"/>
    </font>
    <font>
      <b/>
      <sz val="22"/>
      <color theme="0"/>
      <name val="Amasis MT Pro Black"/>
      <family val="1"/>
    </font>
    <font>
      <b/>
      <sz val="11"/>
      <color theme="0"/>
      <name val="Amasis MT Pro Black"/>
      <family val="1"/>
    </font>
    <font>
      <b/>
      <sz val="12"/>
      <color theme="0"/>
      <name val="Amasis MT Pro Black"/>
      <family val="1"/>
    </font>
    <font>
      <b/>
      <sz val="11"/>
      <color theme="1"/>
      <name val="Amasis MT Pro Black"/>
      <family val="1"/>
    </font>
    <font>
      <u/>
      <sz val="11"/>
      <color theme="0"/>
      <name val="Calibri"/>
      <family val="2"/>
      <scheme val="minor"/>
    </font>
    <font>
      <i/>
      <sz val="14"/>
      <color theme="0"/>
      <name val="Calibri"/>
      <family val="2"/>
      <scheme val="minor"/>
    </font>
    <font>
      <sz val="10"/>
      <color theme="0"/>
      <name val="Calibri"/>
      <family val="2"/>
      <scheme val="minor"/>
    </font>
    <font>
      <b/>
      <sz val="11"/>
      <color rgb="FFFF0000"/>
      <name val="Calibri"/>
      <family val="2"/>
      <scheme val="minor"/>
    </font>
    <font>
      <b/>
      <sz val="11"/>
      <color rgb="FF00B050"/>
      <name val="Calibri"/>
      <family val="2"/>
      <scheme val="minor"/>
    </font>
    <font>
      <b/>
      <sz val="16"/>
      <color theme="0"/>
      <name val="Calibri"/>
      <family val="2"/>
      <scheme val="minor"/>
    </font>
    <font>
      <sz val="11"/>
      <color theme="0" tint="-0.499984740745262"/>
      <name val="Calibri"/>
      <family val="2"/>
      <scheme val="minor"/>
    </font>
    <font>
      <sz val="11"/>
      <color theme="0" tint="-0.499984740745262"/>
      <name val="Amasis MT Pro Black"/>
      <family val="1"/>
    </font>
    <font>
      <sz val="14"/>
      <color theme="0"/>
      <name val="Calibri Light"/>
      <family val="2"/>
      <scheme val="major"/>
    </font>
    <font>
      <sz val="11"/>
      <color theme="1"/>
      <name val="Calibri Light"/>
      <family val="2"/>
      <scheme val="major"/>
    </font>
    <font>
      <i/>
      <sz val="14"/>
      <color theme="0"/>
      <name val="Calibri Light"/>
      <family val="2"/>
      <scheme val="major"/>
    </font>
    <font>
      <sz val="11"/>
      <color theme="0"/>
      <name val="Calibri Light"/>
      <family val="2"/>
      <scheme val="major"/>
    </font>
    <font>
      <b/>
      <sz val="14"/>
      <color theme="0"/>
      <name val="Calibri Light"/>
      <family val="2"/>
      <scheme val="major"/>
    </font>
    <font>
      <b/>
      <sz val="11"/>
      <color theme="1"/>
      <name val="Calibri Light"/>
      <family val="2"/>
      <scheme val="major"/>
    </font>
    <font>
      <i/>
      <sz val="11"/>
      <color theme="0"/>
      <name val="Calibri Light"/>
      <family val="2"/>
      <scheme val="major"/>
    </font>
    <font>
      <i/>
      <sz val="14"/>
      <color theme="7" tint="0.79998168889431442"/>
      <name val="Calibri Light"/>
      <family val="2"/>
      <scheme val="major"/>
    </font>
    <font>
      <i/>
      <sz val="11"/>
      <color theme="1"/>
      <name val="Calibri Light"/>
      <family val="2"/>
      <scheme val="major"/>
    </font>
    <font>
      <sz val="11"/>
      <name val="Calibri"/>
      <family val="2"/>
      <scheme val="minor"/>
    </font>
    <font>
      <b/>
      <sz val="11"/>
      <name val="Calibri Light"/>
      <family val="2"/>
      <scheme val="major"/>
    </font>
    <font>
      <i/>
      <sz val="11"/>
      <name val="Calibri Light"/>
      <family val="2"/>
      <scheme val="major"/>
    </font>
    <font>
      <sz val="11"/>
      <name val="Calibri Light"/>
      <family val="2"/>
      <scheme val="major"/>
    </font>
    <font>
      <b/>
      <sz val="11"/>
      <color rgb="FF0D1629"/>
      <name val="Calibri"/>
      <family val="2"/>
      <scheme val="minor"/>
    </font>
    <font>
      <b/>
      <sz val="11"/>
      <color rgb="FF0C1526"/>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rgb="FF0C1526"/>
        <bgColor indexed="64"/>
      </patternFill>
    </fill>
    <fill>
      <patternFill patternType="solid">
        <fgColor rgb="FF000000"/>
        <bgColor indexed="64"/>
      </patternFill>
    </fill>
    <fill>
      <patternFill patternType="solid">
        <fgColor rgb="FF070C17"/>
        <bgColor indexed="64"/>
      </patternFill>
    </fill>
    <fill>
      <patternFill patternType="solid">
        <fgColor rgb="FF0D1629"/>
        <bgColor indexed="64"/>
      </patternFill>
    </fill>
    <fill>
      <patternFill patternType="solid">
        <fgColor theme="0"/>
        <bgColor indexed="64"/>
      </patternFill>
    </fill>
    <fill>
      <patternFill patternType="solid">
        <fgColor theme="1"/>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thin">
        <color theme="4" tint="0.39997558519241921"/>
      </bottom>
      <diagonal/>
    </border>
    <border>
      <left/>
      <right/>
      <top/>
      <bottom style="thin">
        <color theme="0"/>
      </bottom>
      <diagonal/>
    </border>
    <border>
      <left style="thin">
        <color theme="0"/>
      </left>
      <right/>
      <top/>
      <bottom/>
      <diagonal/>
    </border>
    <border>
      <left/>
      <right style="thin">
        <color theme="0" tint="-0.499984740745262"/>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top style="thin">
        <color theme="0"/>
      </top>
      <bottom/>
      <diagonal/>
    </border>
    <border>
      <left/>
      <right style="thin">
        <color theme="0"/>
      </right>
      <top/>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indexed="64"/>
      </left>
      <right style="thin">
        <color indexed="64"/>
      </right>
      <top/>
      <bottom style="thin">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bottom/>
      <diagonal/>
    </border>
    <border>
      <left style="thin">
        <color theme="0"/>
      </left>
      <right style="thin">
        <color theme="2" tint="-0.499984740745262"/>
      </right>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s>
  <cellStyleXfs count="1">
    <xf numFmtId="0" fontId="0" fillId="0" borderId="0"/>
  </cellStyleXfs>
  <cellXfs count="198">
    <xf numFmtId="0" fontId="0" fillId="0" borderId="0" xfId="0"/>
    <xf numFmtId="1" fontId="0" fillId="0" borderId="0" xfId="0" applyNumberFormat="1"/>
    <xf numFmtId="0" fontId="1" fillId="2" borderId="11" xfId="0" applyFont="1" applyFill="1" applyBorder="1"/>
    <xf numFmtId="0" fontId="0" fillId="0" borderId="0" xfId="0" pivotButton="1"/>
    <xf numFmtId="0" fontId="0" fillId="0" borderId="0" xfId="0" applyAlignment="1">
      <alignment horizontal="left"/>
    </xf>
    <xf numFmtId="0" fontId="0" fillId="3" borderId="0" xfId="0" applyFill="1"/>
    <xf numFmtId="0" fontId="4" fillId="3" borderId="0" xfId="0" applyFont="1" applyFill="1"/>
    <xf numFmtId="0" fontId="3" fillId="3" borderId="0" xfId="0" applyFont="1" applyFill="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0" xfId="0" applyFill="1"/>
    <xf numFmtId="0" fontId="0" fillId="4" borderId="5" xfId="0" applyFill="1" applyBorder="1"/>
    <xf numFmtId="0" fontId="0" fillId="4" borderId="7" xfId="0" applyFill="1" applyBorder="1"/>
    <xf numFmtId="10" fontId="2" fillId="4" borderId="0" xfId="0" applyNumberFormat="1" applyFont="1" applyFill="1" applyAlignment="1">
      <alignment horizontal="center"/>
    </xf>
    <xf numFmtId="0" fontId="0" fillId="4" borderId="6" xfId="0" applyFill="1" applyBorder="1"/>
    <xf numFmtId="0" fontId="0" fillId="4" borderId="8" xfId="0" applyFill="1" applyBorder="1"/>
    <xf numFmtId="0" fontId="2" fillId="5" borderId="9" xfId="0" applyFont="1" applyFill="1" applyBorder="1" applyAlignment="1">
      <alignment horizontal="center"/>
    </xf>
    <xf numFmtId="9" fontId="2" fillId="4" borderId="10" xfId="0" applyNumberFormat="1" applyFont="1" applyFill="1" applyBorder="1" applyAlignment="1">
      <alignment horizontal="center"/>
    </xf>
    <xf numFmtId="0" fontId="2" fillId="3" borderId="0" xfId="0" applyFont="1" applyFill="1" applyAlignment="1">
      <alignment horizontal="left"/>
    </xf>
    <xf numFmtId="0" fontId="0" fillId="0" borderId="0" xfId="0" applyAlignment="1">
      <alignment horizontal="left" indent="1"/>
    </xf>
    <xf numFmtId="0" fontId="7" fillId="3" borderId="0" xfId="0" applyFont="1" applyFill="1"/>
    <xf numFmtId="0" fontId="9" fillId="3" borderId="0" xfId="0" applyFont="1" applyFill="1"/>
    <xf numFmtId="164" fontId="0" fillId="0" borderId="0" xfId="0" applyNumberFormat="1"/>
    <xf numFmtId="0" fontId="0" fillId="3" borderId="14" xfId="0" applyFill="1" applyBorder="1"/>
    <xf numFmtId="9" fontId="7" fillId="4" borderId="0" xfId="0" applyNumberFormat="1" applyFont="1" applyFill="1"/>
    <xf numFmtId="0" fontId="13" fillId="3" borderId="0" xfId="0" applyFont="1" applyFill="1"/>
    <xf numFmtId="0" fontId="12" fillId="4" borderId="15" xfId="0" applyFont="1" applyFill="1" applyBorder="1"/>
    <xf numFmtId="0" fontId="12" fillId="4" borderId="23" xfId="0" applyFont="1" applyFill="1" applyBorder="1"/>
    <xf numFmtId="0" fontId="13" fillId="4" borderId="24" xfId="0" applyFont="1" applyFill="1" applyBorder="1"/>
    <xf numFmtId="0" fontId="13" fillId="4" borderId="18" xfId="0" applyFont="1" applyFill="1" applyBorder="1"/>
    <xf numFmtId="0" fontId="12" fillId="4" borderId="20" xfId="0" applyFont="1" applyFill="1" applyBorder="1"/>
    <xf numFmtId="0" fontId="8" fillId="4" borderId="23" xfId="0" applyFont="1" applyFill="1" applyBorder="1"/>
    <xf numFmtId="0" fontId="7" fillId="4" borderId="24" xfId="0" applyFont="1" applyFill="1" applyBorder="1"/>
    <xf numFmtId="0" fontId="7" fillId="4" borderId="18" xfId="0" applyFont="1" applyFill="1" applyBorder="1"/>
    <xf numFmtId="0" fontId="3" fillId="3" borderId="0" xfId="0" applyFont="1" applyFill="1" applyAlignment="1">
      <alignment horizontal="left" vertical="center"/>
    </xf>
    <xf numFmtId="0" fontId="3" fillId="3" borderId="0" xfId="0" applyFont="1" applyFill="1" applyAlignment="1">
      <alignment horizontal="left"/>
    </xf>
    <xf numFmtId="0" fontId="3" fillId="3" borderId="0" xfId="0" applyFont="1" applyFill="1" applyAlignment="1">
      <alignment horizontal="right"/>
    </xf>
    <xf numFmtId="0" fontId="3" fillId="3" borderId="0" xfId="0" applyFont="1" applyFill="1" applyAlignment="1">
      <alignment vertical="center"/>
    </xf>
    <xf numFmtId="0" fontId="11" fillId="4" borderId="15" xfId="0" applyFont="1" applyFill="1" applyBorder="1"/>
    <xf numFmtId="0" fontId="11" fillId="4" borderId="21" xfId="0" applyFont="1" applyFill="1" applyBorder="1"/>
    <xf numFmtId="0" fontId="11" fillId="4" borderId="22" xfId="0" applyFont="1" applyFill="1" applyBorder="1"/>
    <xf numFmtId="0" fontId="0" fillId="7" borderId="0" xfId="0" applyFill="1"/>
    <xf numFmtId="0" fontId="4" fillId="7" borderId="0" xfId="0" applyFont="1" applyFill="1"/>
    <xf numFmtId="0" fontId="14" fillId="4" borderId="29" xfId="0" applyFont="1" applyFill="1" applyBorder="1"/>
    <xf numFmtId="0" fontId="14" fillId="4" borderId="12" xfId="0" applyFont="1" applyFill="1" applyBorder="1"/>
    <xf numFmtId="0" fontId="14" fillId="4" borderId="30" xfId="0" applyFont="1" applyFill="1" applyBorder="1"/>
    <xf numFmtId="0" fontId="0" fillId="8" borderId="1" xfId="0" applyFill="1" applyBorder="1"/>
    <xf numFmtId="0" fontId="0" fillId="8" borderId="2" xfId="0" applyFill="1" applyBorder="1"/>
    <xf numFmtId="0" fontId="0" fillId="8" borderId="3" xfId="0" applyFill="1" applyBorder="1"/>
    <xf numFmtId="0" fontId="0" fillId="8" borderId="4" xfId="0" applyFill="1" applyBorder="1"/>
    <xf numFmtId="0" fontId="0" fillId="8" borderId="0" xfId="0" applyFill="1"/>
    <xf numFmtId="0" fontId="0" fillId="8" borderId="5" xfId="0" applyFill="1" applyBorder="1"/>
    <xf numFmtId="0" fontId="2" fillId="8" borderId="9" xfId="0" applyFont="1" applyFill="1" applyBorder="1" applyAlignment="1">
      <alignment horizontal="center"/>
    </xf>
    <xf numFmtId="0" fontId="0" fillId="8" borderId="7" xfId="0" applyFill="1" applyBorder="1"/>
    <xf numFmtId="9" fontId="2" fillId="8" borderId="10" xfId="0" applyNumberFormat="1" applyFont="1" applyFill="1" applyBorder="1" applyAlignment="1">
      <alignment horizontal="center"/>
    </xf>
    <xf numFmtId="10" fontId="2" fillId="8" borderId="0" xfId="0" applyNumberFormat="1" applyFont="1" applyFill="1" applyAlignment="1">
      <alignment horizontal="center"/>
    </xf>
    <xf numFmtId="0" fontId="0" fillId="8" borderId="6" xfId="0" applyFill="1" applyBorder="1"/>
    <xf numFmtId="0" fontId="0" fillId="8" borderId="8" xfId="0" applyFill="1" applyBorder="1"/>
    <xf numFmtId="0" fontId="2" fillId="3" borderId="0" xfId="0" applyFont="1" applyFill="1"/>
    <xf numFmtId="165" fontId="0" fillId="0" borderId="0" xfId="0" applyNumberFormat="1" applyAlignment="1">
      <alignment horizontal="left"/>
    </xf>
    <xf numFmtId="0" fontId="0" fillId="0" borderId="0" xfId="0" pivotButton="1" applyAlignment="1">
      <alignment horizontal="center"/>
    </xf>
    <xf numFmtId="1" fontId="0" fillId="0" borderId="0" xfId="0" applyNumberFormat="1" applyAlignment="1">
      <alignment horizontal="center"/>
    </xf>
    <xf numFmtId="10" fontId="2" fillId="4" borderId="31" xfId="0" applyNumberFormat="1" applyFont="1" applyFill="1" applyBorder="1" applyAlignment="1">
      <alignment horizontal="center"/>
    </xf>
    <xf numFmtId="0" fontId="3" fillId="3" borderId="0" xfId="0" applyFont="1" applyFill="1" applyAlignment="1">
      <alignment horizontal="left" indent="3"/>
    </xf>
    <xf numFmtId="0" fontId="3" fillId="3" borderId="0" xfId="0" applyFont="1" applyFill="1" applyAlignment="1">
      <alignment horizontal="left" indent="4"/>
    </xf>
    <xf numFmtId="10" fontId="3" fillId="3" borderId="0" xfId="0" applyNumberFormat="1" applyFont="1" applyFill="1"/>
    <xf numFmtId="0" fontId="11" fillId="6" borderId="33" xfId="0" applyFont="1" applyFill="1" applyBorder="1"/>
    <xf numFmtId="0" fontId="11" fillId="6" borderId="34" xfId="0" applyFont="1" applyFill="1" applyBorder="1"/>
    <xf numFmtId="0" fontId="11" fillId="6" borderId="32" xfId="0" applyFont="1" applyFill="1" applyBorder="1"/>
    <xf numFmtId="0" fontId="11" fillId="3" borderId="33" xfId="0" applyFont="1" applyFill="1" applyBorder="1"/>
    <xf numFmtId="0" fontId="11" fillId="3" borderId="34" xfId="0" applyFont="1" applyFill="1" applyBorder="1"/>
    <xf numFmtId="0" fontId="11" fillId="3" borderId="32" xfId="0" applyFont="1" applyFill="1" applyBorder="1"/>
    <xf numFmtId="0" fontId="19" fillId="3" borderId="0" xfId="0" applyFont="1" applyFill="1"/>
    <xf numFmtId="0" fontId="20" fillId="3" borderId="0" xfId="0" applyFont="1" applyFill="1"/>
    <xf numFmtId="0" fontId="21" fillId="3" borderId="0" xfId="0" applyFont="1" applyFill="1"/>
    <xf numFmtId="0" fontId="23" fillId="4" borderId="0" xfId="0" applyFont="1" applyFill="1"/>
    <xf numFmtId="0" fontId="23" fillId="4" borderId="5" xfId="0" applyFont="1" applyFill="1" applyBorder="1"/>
    <xf numFmtId="0" fontId="23" fillId="3" borderId="0" xfId="0" applyFont="1" applyFill="1"/>
    <xf numFmtId="0" fontId="23" fillId="4" borderId="4" xfId="0" applyFont="1" applyFill="1" applyBorder="1"/>
    <xf numFmtId="0" fontId="27" fillId="4" borderId="0" xfId="0" applyFont="1" applyFill="1"/>
    <xf numFmtId="0" fontId="27" fillId="4" borderId="5" xfId="0" applyFont="1" applyFill="1" applyBorder="1"/>
    <xf numFmtId="0" fontId="27" fillId="3" borderId="0" xfId="0" applyFont="1" applyFill="1"/>
    <xf numFmtId="0" fontId="27" fillId="4" borderId="4" xfId="0" applyFont="1" applyFill="1" applyBorder="1"/>
    <xf numFmtId="0" fontId="28" fillId="4" borderId="0" xfId="0" applyFont="1" applyFill="1"/>
    <xf numFmtId="0" fontId="28" fillId="4" borderId="5" xfId="0" applyFont="1" applyFill="1" applyBorder="1"/>
    <xf numFmtId="0" fontId="28" fillId="3" borderId="0" xfId="0" applyFont="1" applyFill="1"/>
    <xf numFmtId="0" fontId="28" fillId="4" borderId="4" xfId="0" applyFont="1" applyFill="1" applyBorder="1"/>
    <xf numFmtId="0" fontId="30" fillId="4" borderId="5" xfId="0" applyFont="1" applyFill="1" applyBorder="1"/>
    <xf numFmtId="0" fontId="30" fillId="4" borderId="0" xfId="0" applyFont="1" applyFill="1"/>
    <xf numFmtId="0" fontId="30" fillId="3" borderId="0" xfId="0" applyFont="1" applyFill="1"/>
    <xf numFmtId="0" fontId="30" fillId="4" borderId="4" xfId="0" applyFont="1" applyFill="1" applyBorder="1"/>
    <xf numFmtId="9" fontId="30" fillId="4" borderId="0" xfId="0" applyNumberFormat="1" applyFont="1" applyFill="1"/>
    <xf numFmtId="9" fontId="30" fillId="4" borderId="5" xfId="0" applyNumberFormat="1" applyFont="1" applyFill="1" applyBorder="1"/>
    <xf numFmtId="9" fontId="30" fillId="3" borderId="0" xfId="0" applyNumberFormat="1" applyFont="1" applyFill="1"/>
    <xf numFmtId="9" fontId="30" fillId="4" borderId="4" xfId="0" applyNumberFormat="1" applyFont="1" applyFill="1" applyBorder="1"/>
    <xf numFmtId="0" fontId="23" fillId="4" borderId="2" xfId="0" applyFont="1" applyFill="1" applyBorder="1"/>
    <xf numFmtId="0" fontId="26" fillId="3" borderId="36" xfId="0" applyFont="1" applyFill="1" applyBorder="1" applyAlignment="1">
      <alignment horizontal="center"/>
    </xf>
    <xf numFmtId="0" fontId="29" fillId="3" borderId="37" xfId="0" applyFont="1" applyFill="1" applyBorder="1" applyAlignment="1">
      <alignment horizontal="center"/>
    </xf>
    <xf numFmtId="0" fontId="29" fillId="3" borderId="37" xfId="0" applyFont="1" applyFill="1" applyBorder="1" applyAlignment="1">
      <alignment horizontal="center" vertical="center"/>
    </xf>
    <xf numFmtId="9" fontId="29" fillId="3" borderId="38" xfId="0" applyNumberFormat="1" applyFont="1" applyFill="1" applyBorder="1" applyAlignment="1">
      <alignment horizontal="center"/>
    </xf>
    <xf numFmtId="0" fontId="24" fillId="3" borderId="37" xfId="0" applyFont="1" applyFill="1" applyBorder="1" applyAlignment="1">
      <alignment horizontal="center"/>
    </xf>
    <xf numFmtId="0" fontId="24" fillId="3" borderId="37" xfId="0" applyFont="1" applyFill="1" applyBorder="1" applyAlignment="1">
      <alignment horizontal="center" vertical="center"/>
    </xf>
    <xf numFmtId="9" fontId="24" fillId="3" borderId="38" xfId="0" applyNumberFormat="1" applyFont="1" applyFill="1" applyBorder="1" applyAlignment="1">
      <alignment horizontal="center"/>
    </xf>
    <xf numFmtId="0" fontId="26" fillId="3" borderId="37" xfId="0" applyFont="1" applyFill="1" applyBorder="1" applyAlignment="1">
      <alignment horizontal="center"/>
    </xf>
    <xf numFmtId="0" fontId="26" fillId="3" borderId="37" xfId="0" applyFont="1" applyFill="1" applyBorder="1" applyAlignment="1">
      <alignment horizontal="center" vertical="center"/>
    </xf>
    <xf numFmtId="0" fontId="25" fillId="3" borderId="36" xfId="0" applyFont="1" applyFill="1" applyBorder="1"/>
    <xf numFmtId="0" fontId="25" fillId="3" borderId="37" xfId="0" applyFont="1" applyFill="1" applyBorder="1"/>
    <xf numFmtId="0" fontId="4" fillId="3" borderId="38" xfId="0" applyFont="1" applyFill="1" applyBorder="1"/>
    <xf numFmtId="0" fontId="22" fillId="3" borderId="37" xfId="0" applyFont="1" applyFill="1" applyBorder="1" applyAlignment="1">
      <alignment horizontal="center"/>
    </xf>
    <xf numFmtId="0" fontId="22" fillId="3" borderId="37" xfId="0" applyFont="1" applyFill="1" applyBorder="1" applyAlignment="1">
      <alignment horizontal="center" vertical="center"/>
    </xf>
    <xf numFmtId="9" fontId="5" fillId="3" borderId="38" xfId="0" applyNumberFormat="1" applyFont="1" applyFill="1" applyBorder="1" applyAlignment="1">
      <alignment horizontal="center"/>
    </xf>
    <xf numFmtId="9" fontId="2" fillId="3" borderId="38" xfId="0" applyNumberFormat="1" applyFont="1" applyFill="1" applyBorder="1" applyAlignment="1">
      <alignment horizontal="center"/>
    </xf>
    <xf numFmtId="0" fontId="22" fillId="3" borderId="36" xfId="0" applyFont="1" applyFill="1" applyBorder="1" applyAlignment="1">
      <alignment horizontal="center"/>
    </xf>
    <xf numFmtId="9" fontId="6" fillId="3" borderId="38" xfId="0" applyNumberFormat="1" applyFont="1" applyFill="1" applyBorder="1" applyAlignment="1">
      <alignment horizontal="center"/>
    </xf>
    <xf numFmtId="0" fontId="7" fillId="4" borderId="4" xfId="0" applyFont="1" applyFill="1" applyBorder="1"/>
    <xf numFmtId="0" fontId="4" fillId="4" borderId="0" xfId="0" applyFont="1" applyFill="1"/>
    <xf numFmtId="0" fontId="0" fillId="4" borderId="17" xfId="0" applyFill="1" applyBorder="1"/>
    <xf numFmtId="0" fontId="11" fillId="3" borderId="40" xfId="0" applyFont="1" applyFill="1" applyBorder="1"/>
    <xf numFmtId="0" fontId="11" fillId="3" borderId="37" xfId="0" applyFont="1" applyFill="1" applyBorder="1"/>
    <xf numFmtId="0" fontId="11" fillId="3" borderId="38" xfId="0" applyFont="1" applyFill="1" applyBorder="1"/>
    <xf numFmtId="0" fontId="11" fillId="3" borderId="35" xfId="0" applyFont="1" applyFill="1" applyBorder="1"/>
    <xf numFmtId="0" fontId="11" fillId="6" borderId="36" xfId="0" applyFont="1" applyFill="1" applyBorder="1"/>
    <xf numFmtId="0" fontId="11" fillId="6" borderId="37" xfId="0" applyFont="1" applyFill="1" applyBorder="1"/>
    <xf numFmtId="0" fontId="11" fillId="6" borderId="38" xfId="0" applyFont="1" applyFill="1" applyBorder="1"/>
    <xf numFmtId="0" fontId="1" fillId="3" borderId="37" xfId="0" applyFont="1" applyFill="1" applyBorder="1"/>
    <xf numFmtId="0" fontId="3" fillId="3" borderId="38" xfId="0" applyFont="1" applyFill="1" applyBorder="1"/>
    <xf numFmtId="0" fontId="3" fillId="3" borderId="35" xfId="0" applyFont="1" applyFill="1" applyBorder="1"/>
    <xf numFmtId="0" fontId="3" fillId="3" borderId="37" xfId="0" applyFont="1" applyFill="1" applyBorder="1"/>
    <xf numFmtId="0" fontId="26" fillId="3" borderId="35" xfId="0" applyFont="1" applyFill="1" applyBorder="1" applyAlignment="1">
      <alignment horizontal="center"/>
    </xf>
    <xf numFmtId="0" fontId="24" fillId="3" borderId="36" xfId="0" applyFont="1" applyFill="1" applyBorder="1" applyAlignment="1">
      <alignment horizontal="center"/>
    </xf>
    <xf numFmtId="0" fontId="2" fillId="3" borderId="36" xfId="0" applyFont="1" applyFill="1" applyBorder="1" applyAlignment="1">
      <alignment horizontal="center"/>
    </xf>
    <xf numFmtId="0" fontId="4" fillId="3" borderId="0" xfId="0" applyFont="1" applyFill="1" applyAlignment="1">
      <alignment horizontal="left"/>
    </xf>
    <xf numFmtId="0" fontId="0" fillId="3" borderId="39" xfId="0" applyFill="1" applyBorder="1"/>
    <xf numFmtId="0" fontId="16" fillId="3" borderId="41" xfId="0" applyFont="1" applyFill="1" applyBorder="1"/>
    <xf numFmtId="0" fontId="3" fillId="3" borderId="42" xfId="0" applyFont="1" applyFill="1" applyBorder="1"/>
    <xf numFmtId="0" fontId="3" fillId="3" borderId="39" xfId="0" applyFont="1" applyFill="1" applyBorder="1" applyAlignment="1">
      <alignment horizontal="left" vertical="center"/>
    </xf>
    <xf numFmtId="0" fontId="3" fillId="3" borderId="39" xfId="0" applyFont="1" applyFill="1" applyBorder="1"/>
    <xf numFmtId="0" fontId="3" fillId="3" borderId="43" xfId="0" applyFont="1" applyFill="1" applyBorder="1"/>
    <xf numFmtId="0" fontId="1" fillId="3" borderId="42" xfId="0" applyFont="1" applyFill="1" applyBorder="1"/>
    <xf numFmtId="0" fontId="0" fillId="3" borderId="42" xfId="0" applyFill="1" applyBorder="1"/>
    <xf numFmtId="0" fontId="3" fillId="3" borderId="44" xfId="0" applyFont="1" applyFill="1" applyBorder="1"/>
    <xf numFmtId="0" fontId="3" fillId="3" borderId="45" xfId="0" applyFont="1" applyFill="1" applyBorder="1"/>
    <xf numFmtId="0" fontId="3" fillId="3" borderId="46" xfId="0" applyFont="1" applyFill="1" applyBorder="1"/>
    <xf numFmtId="0" fontId="3" fillId="3" borderId="47" xfId="0" applyFont="1" applyFill="1" applyBorder="1"/>
    <xf numFmtId="0" fontId="4" fillId="3" borderId="47" xfId="0" applyFont="1" applyFill="1" applyBorder="1"/>
    <xf numFmtId="0" fontId="4" fillId="3" borderId="47" xfId="0" applyFont="1" applyFill="1" applyBorder="1" applyAlignment="1">
      <alignment horizontal="left"/>
    </xf>
    <xf numFmtId="0" fontId="17" fillId="3" borderId="39" xfId="0" applyFont="1" applyFill="1" applyBorder="1"/>
    <xf numFmtId="10" fontId="18" fillId="3" borderId="43" xfId="0" applyNumberFormat="1" applyFont="1" applyFill="1" applyBorder="1"/>
    <xf numFmtId="0" fontId="23" fillId="8" borderId="0" xfId="0" applyFont="1" applyFill="1"/>
    <xf numFmtId="0" fontId="23" fillId="8" borderId="2" xfId="0" applyFont="1" applyFill="1" applyBorder="1"/>
    <xf numFmtId="9" fontId="9" fillId="3" borderId="38" xfId="0" applyNumberFormat="1" applyFont="1" applyFill="1" applyBorder="1" applyAlignment="1">
      <alignment horizontal="right"/>
    </xf>
    <xf numFmtId="0" fontId="31" fillId="4" borderId="5" xfId="0" applyFont="1" applyFill="1" applyBorder="1"/>
    <xf numFmtId="0" fontId="26" fillId="3" borderId="44" xfId="0" applyFont="1" applyFill="1" applyBorder="1" applyAlignment="1">
      <alignment horizontal="center"/>
    </xf>
    <xf numFmtId="0" fontId="24" fillId="3" borderId="44" xfId="0" applyFont="1" applyFill="1" applyBorder="1" applyAlignment="1">
      <alignment horizontal="center"/>
    </xf>
    <xf numFmtId="0" fontId="24" fillId="3" borderId="47" xfId="0" applyFont="1" applyFill="1" applyBorder="1" applyAlignment="1">
      <alignment horizontal="center" vertical="center"/>
    </xf>
    <xf numFmtId="0" fontId="24" fillId="3" borderId="47" xfId="0" applyFont="1" applyFill="1" applyBorder="1" applyAlignment="1">
      <alignment horizontal="center"/>
    </xf>
    <xf numFmtId="9" fontId="24" fillId="3" borderId="41" xfId="0" applyNumberFormat="1" applyFont="1" applyFill="1" applyBorder="1" applyAlignment="1">
      <alignment horizontal="center"/>
    </xf>
    <xf numFmtId="0" fontId="22" fillId="3" borderId="44" xfId="0" applyFont="1" applyFill="1" applyBorder="1" applyAlignment="1">
      <alignment horizontal="center"/>
    </xf>
    <xf numFmtId="9" fontId="15" fillId="3" borderId="41" xfId="0" applyNumberFormat="1" applyFont="1" applyFill="1" applyBorder="1" applyAlignment="1">
      <alignment horizontal="center"/>
    </xf>
    <xf numFmtId="0" fontId="31" fillId="8" borderId="0" xfId="0" applyFont="1" applyFill="1"/>
    <xf numFmtId="0" fontId="32" fillId="8" borderId="0" xfId="0" applyFont="1" applyFill="1"/>
    <xf numFmtId="0" fontId="33" fillId="8" borderId="0" xfId="0" applyFont="1" applyFill="1"/>
    <xf numFmtId="9" fontId="33" fillId="8" borderId="0" xfId="0" applyNumberFormat="1" applyFont="1" applyFill="1"/>
    <xf numFmtId="0" fontId="34" fillId="8" borderId="0" xfId="0" applyFont="1" applyFill="1"/>
    <xf numFmtId="164" fontId="22" fillId="3" borderId="36" xfId="0" applyNumberFormat="1" applyFont="1" applyFill="1" applyBorder="1" applyAlignment="1">
      <alignment horizontal="left" indent="3"/>
    </xf>
    <xf numFmtId="164" fontId="22" fillId="3" borderId="36" xfId="0" applyNumberFormat="1" applyFont="1" applyFill="1" applyBorder="1" applyAlignment="1">
      <alignment horizontal="left" indent="4"/>
    </xf>
    <xf numFmtId="164" fontId="22" fillId="3" borderId="37" xfId="0" applyNumberFormat="1" applyFont="1" applyFill="1" applyBorder="1" applyAlignment="1">
      <alignment horizontal="left" indent="3"/>
    </xf>
    <xf numFmtId="9" fontId="27" fillId="4" borderId="0" xfId="0" applyNumberFormat="1" applyFont="1" applyFill="1"/>
    <xf numFmtId="9" fontId="26" fillId="3" borderId="38" xfId="0" applyNumberFormat="1" applyFont="1" applyFill="1" applyBorder="1" applyAlignment="1">
      <alignment horizontal="center"/>
    </xf>
    <xf numFmtId="9" fontId="7" fillId="8" borderId="0" xfId="0" applyNumberFormat="1" applyFont="1" applyFill="1"/>
    <xf numFmtId="9" fontId="0" fillId="0" borderId="0" xfId="0" applyNumberFormat="1"/>
    <xf numFmtId="0" fontId="3" fillId="4" borderId="0" xfId="0" applyFont="1" applyFill="1" applyAlignment="1">
      <alignment horizontal="right"/>
    </xf>
    <xf numFmtId="0" fontId="3" fillId="8" borderId="0" xfId="0" applyFont="1" applyFill="1"/>
    <xf numFmtId="9" fontId="6" fillId="3" borderId="38" xfId="0" applyNumberFormat="1" applyFont="1" applyFill="1" applyBorder="1" applyAlignment="1">
      <alignment horizontal="left" indent="3"/>
    </xf>
    <xf numFmtId="164" fontId="22" fillId="3" borderId="37" xfId="0" applyNumberFormat="1" applyFont="1" applyFill="1" applyBorder="1" applyAlignment="1">
      <alignment horizontal="left" indent="4"/>
    </xf>
    <xf numFmtId="164" fontId="22" fillId="3" borderId="36" xfId="0" applyNumberFormat="1" applyFont="1" applyFill="1" applyBorder="1" applyAlignment="1">
      <alignment horizontal="right" indent="4"/>
    </xf>
    <xf numFmtId="0" fontId="9" fillId="4" borderId="19" xfId="0" applyFont="1" applyFill="1" applyBorder="1" applyAlignment="1">
      <alignment horizontal="center"/>
    </xf>
    <xf numFmtId="0" fontId="9" fillId="4" borderId="17" xfId="0" applyFont="1" applyFill="1" applyBorder="1" applyAlignment="1">
      <alignment horizontal="center"/>
    </xf>
    <xf numFmtId="0" fontId="9" fillId="4" borderId="16" xfId="0" applyFont="1" applyFill="1" applyBorder="1" applyAlignment="1">
      <alignment horizontal="center"/>
    </xf>
    <xf numFmtId="0" fontId="10" fillId="4" borderId="27" xfId="0" applyFont="1" applyFill="1" applyBorder="1" applyAlignment="1">
      <alignment horizontal="left"/>
    </xf>
    <xf numFmtId="0" fontId="10" fillId="4" borderId="25" xfId="0" applyFont="1" applyFill="1" applyBorder="1" applyAlignment="1">
      <alignment horizontal="left"/>
    </xf>
    <xf numFmtId="0" fontId="10" fillId="4" borderId="28" xfId="0" applyFont="1" applyFill="1" applyBorder="1" applyAlignment="1">
      <alignment horizontal="left"/>
    </xf>
    <xf numFmtId="0" fontId="10" fillId="4" borderId="13" xfId="0" applyFont="1" applyFill="1" applyBorder="1" applyAlignment="1">
      <alignment horizontal="left"/>
    </xf>
    <xf numFmtId="0" fontId="10" fillId="4" borderId="0" xfId="0" applyFont="1" applyFill="1" applyAlignment="1">
      <alignment horizontal="left"/>
    </xf>
    <xf numFmtId="0" fontId="10" fillId="4" borderId="26" xfId="0" applyFont="1" applyFill="1" applyBorder="1" applyAlignment="1">
      <alignment horizontal="left"/>
    </xf>
    <xf numFmtId="0" fontId="9" fillId="4" borderId="23" xfId="0" applyFont="1" applyFill="1" applyBorder="1" applyAlignment="1">
      <alignment horizontal="center"/>
    </xf>
    <xf numFmtId="0" fontId="9" fillId="4" borderId="24" xfId="0" applyFont="1" applyFill="1" applyBorder="1" applyAlignment="1">
      <alignment horizontal="center"/>
    </xf>
    <xf numFmtId="0" fontId="9" fillId="4" borderId="18" xfId="0" applyFont="1" applyFill="1" applyBorder="1" applyAlignment="1">
      <alignment horizontal="center"/>
    </xf>
    <xf numFmtId="0" fontId="35" fillId="6" borderId="0" xfId="0" applyFont="1" applyFill="1"/>
    <xf numFmtId="0" fontId="35" fillId="3" borderId="42" xfId="0" applyFont="1" applyFill="1" applyBorder="1" applyAlignment="1">
      <alignment horizontal="left"/>
    </xf>
    <xf numFmtId="0" fontId="35" fillId="3" borderId="0" xfId="0" applyFont="1" applyFill="1" applyAlignment="1">
      <alignment horizontal="left"/>
    </xf>
    <xf numFmtId="0" fontId="35" fillId="3" borderId="0" xfId="0" applyFont="1" applyFill="1"/>
    <xf numFmtId="0" fontId="35" fillId="3" borderId="0" xfId="0" applyFont="1" applyFill="1" applyAlignment="1">
      <alignment horizontal="left" indent="3"/>
    </xf>
    <xf numFmtId="0" fontId="36" fillId="3" borderId="0" xfId="0" applyFont="1" applyFill="1" applyAlignment="1">
      <alignment horizontal="right"/>
    </xf>
    <xf numFmtId="0" fontId="36" fillId="6" borderId="0" xfId="0" applyFont="1" applyFill="1"/>
    <xf numFmtId="0" fontId="0" fillId="0" borderId="0" xfId="0" applyNumberFormat="1"/>
  </cellXfs>
  <cellStyles count="1">
    <cellStyle name="Normal" xfId="0" builtinId="0"/>
  </cellStyles>
  <dxfs count="1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_-[$$-409]* #,##0_ ;_-[$$-409]* \-#,##0\ ;_-[$$-409]* &quot;-&quot;??_ ;_-@_ "/>
    </dxf>
    <dxf>
      <numFmt numFmtId="1" formatCode="0"/>
    </dxf>
    <dxf>
      <numFmt numFmtId="1" formatCode="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color rgb="FF00B050"/>
      </font>
    </dxf>
    <dxf>
      <font>
        <color rgb="FFC00000"/>
      </font>
    </dxf>
    <dxf>
      <font>
        <color rgb="FF00B050"/>
      </font>
    </dxf>
    <dxf>
      <font>
        <color rgb="FFC00000"/>
      </font>
    </dxf>
    <dxf>
      <font>
        <color rgb="FF00B050"/>
      </font>
    </dxf>
    <dxf>
      <font>
        <color rgb="FFC00000"/>
      </font>
    </dxf>
    <dxf>
      <font>
        <color rgb="FF00B050"/>
      </font>
    </dxf>
    <dxf>
      <font>
        <color rgb="FFC00000"/>
      </font>
    </dxf>
    <dxf>
      <font>
        <color rgb="FF00B050"/>
      </font>
    </dxf>
    <dxf>
      <font>
        <color rgb="FFC00000"/>
      </font>
    </dxf>
    <dxf>
      <font>
        <color rgb="FF00B050"/>
      </font>
    </dxf>
    <dxf>
      <font>
        <color rgb="FFC00000"/>
      </font>
    </dxf>
    <dxf>
      <numFmt numFmtId="164" formatCode="_-[$$-409]* #,##0_ ;_-[$$-409]* \-#,##0\ ;_-[$$-409]* &quot;-&quot;??_ ;_-@_ "/>
    </dxf>
    <dxf>
      <numFmt numFmtId="1" formatCode="0"/>
    </dxf>
    <dxf>
      <numFmt numFmtId="1" formatCode="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0C1526"/>
      <color rgb="FF152443"/>
      <color rgb="FF0D1629"/>
      <color rgb="FFED7D31"/>
      <color rgb="FF000000"/>
      <color rgb="FFFF0000"/>
      <color rgb="FF1B1719"/>
      <color rgb="FF151515"/>
      <color rgb="FF080426"/>
      <color rgb="FF070C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4.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3.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[Excel Dashboard.xlsx]Measure Table !PivotTable2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t>Monthly Revenue   </a:t>
            </a:r>
          </a:p>
        </c:rich>
      </c:tx>
      <c:layout>
        <c:manualLayout>
          <c:xMode val="edge"/>
          <c:yMode val="edge"/>
          <c:x val="4.1458827932282172E-2"/>
          <c:y val="3.974611286849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effectLst>
          </c:spPr>
          <c:txPr>
            <a:bodyPr rot="-5400000" spcFirstLastPara="1" vertOverflow="ellipsis" horzOverflow="clip" vert="horz" wrap="square" lIns="0" tIns="72000" rIns="0" bIns="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dLbl>
          <c:idx val="0"/>
          <c:layout>
            <c:manualLayout>
              <c:x val="-2.0209973669746855E-3"/>
              <c:y val="-3.4374820681588605E-2"/>
            </c:manualLayout>
          </c:layout>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effectLst>
          </c:spPr>
          <c:txPr>
            <a:bodyPr rot="-540000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760221870501489"/>
                  <c:h val="0.13425305558573014"/>
                </c:manualLayout>
              </c15:layout>
            </c:ext>
          </c:extLst>
        </c:dLbl>
      </c:pivotFmt>
      <c:pivotFmt>
        <c:idx val="22"/>
        <c:spPr>
          <a:solidFill>
            <a:schemeClr val="accent1"/>
          </a:solidFill>
          <a:ln>
            <a:noFill/>
          </a:ln>
          <a:effectLst/>
          <a:sp3d/>
        </c:spPr>
        <c:dLbl>
          <c:idx val="0"/>
          <c:layout>
            <c:manualLayout>
              <c:x val="-9.8699856556208479E-4"/>
              <c:y val="-7.1413568615930734E-2"/>
            </c:manualLayout>
          </c:layout>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effectLst>
          </c:spPr>
          <c:txPr>
            <a:bodyPr rot="-5400000" spcFirstLastPara="1" vertOverflow="ellipsis" vert="horz" wrap="square" lIns="0" tIns="72000" rIns="0" bIns="0" anchor="ctr" anchorCtr="1">
              <a:no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47444927046706"/>
                  <c:h val="7.2162600792736231E-2"/>
                </c:manualLayout>
              </c15:layout>
            </c:ext>
          </c:extLst>
        </c:dLbl>
      </c:pivotFmt>
      <c:pivotFmt>
        <c:idx val="23"/>
        <c:spPr>
          <a:solidFill>
            <a:schemeClr val="accent1"/>
          </a:solidFill>
          <a:ln>
            <a:noFill/>
          </a:ln>
          <a:effectLst/>
          <a:sp3d/>
        </c:spPr>
        <c:marker>
          <c:symbol val="none"/>
        </c:marker>
        <c:dLbl>
          <c:idx val="0"/>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effectLst>
          </c:spPr>
          <c:txPr>
            <a:bodyPr rot="-5400000" spcFirstLastPara="1" vertOverflow="ellipsis" horzOverflow="clip" vert="horz" wrap="square" lIns="0" tIns="72000" rIns="0" bIns="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chemeClr val="accent1"/>
          </a:solidFill>
          <a:ln>
            <a:noFill/>
          </a:ln>
          <a:effectLst/>
          <a:sp3d/>
        </c:spPr>
        <c:dLbl>
          <c:idx val="0"/>
          <c:layout>
            <c:manualLayout>
              <c:x val="-9.8699856556208479E-4"/>
              <c:y val="-7.1413568615930734E-2"/>
            </c:manualLayout>
          </c:layout>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effectLst>
          </c:spPr>
          <c:txPr>
            <a:bodyPr rot="-5400000" spcFirstLastPara="1" vertOverflow="ellipsis" wrap="square" lIns="0" tIns="72000" rIns="0" bIns="0" anchor="ctr" anchorCtr="1">
              <a:no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47444927046706"/>
                  <c:h val="7.2162600792736231E-2"/>
                </c:manualLayout>
              </c15:layout>
            </c:ext>
          </c:extLst>
        </c:dLbl>
      </c:pivotFmt>
      <c:pivotFmt>
        <c:idx val="25"/>
        <c:spPr>
          <a:solidFill>
            <a:schemeClr val="accent1"/>
          </a:solidFill>
          <a:ln>
            <a:noFill/>
          </a:ln>
          <a:effectLst/>
          <a:sp3d/>
        </c:spPr>
        <c:marker>
          <c:symbol val="none"/>
        </c:marker>
        <c:dLbl>
          <c:idx val="0"/>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effectLst>
          </c:spPr>
          <c:txPr>
            <a:bodyPr rot="-5400000" spcFirstLastPara="1" vertOverflow="ellipsis" horzOverflow="clip" vert="horz" wrap="square" lIns="0" tIns="72000" rIns="0" bIns="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chemeClr val="accent1"/>
          </a:solidFill>
          <a:ln>
            <a:noFill/>
          </a:ln>
          <a:effectLst/>
          <a:sp3d/>
        </c:spPr>
        <c:dLbl>
          <c:idx val="0"/>
          <c:layout>
            <c:manualLayout>
              <c:x val="-9.8699856556208479E-4"/>
              <c:y val="-7.1413568615930734E-2"/>
            </c:manualLayout>
          </c:layout>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effectLst>
          </c:spPr>
          <c:txPr>
            <a:bodyPr rot="-5400000" spcFirstLastPara="1" vertOverflow="ellipsis" wrap="square" lIns="0" tIns="72000" rIns="0" bIns="0" anchor="ctr" anchorCtr="1">
              <a:no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47444927046706"/>
                  <c:h val="7.2162600792736231E-2"/>
                </c:manualLayout>
              </c15:layout>
            </c:ext>
          </c:extLst>
        </c:dLbl>
      </c:pivotFmt>
      <c:pivotFmt>
        <c:idx val="27"/>
        <c:spPr>
          <a:solidFill>
            <a:schemeClr val="accent1"/>
          </a:solidFill>
          <a:ln>
            <a:noFill/>
          </a:ln>
          <a:effectLst/>
          <a:sp3d/>
        </c:spPr>
        <c:marker>
          <c:symbol val="none"/>
        </c:marker>
        <c:dLbl>
          <c:idx val="0"/>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effectLst>
          </c:spPr>
          <c:txPr>
            <a:bodyPr rot="-5400000" spcFirstLastPara="1" vertOverflow="ellipsis" horzOverflow="clip" vert="horz" wrap="square" lIns="0" tIns="72000" rIns="0" bIns="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dLbl>
          <c:idx val="0"/>
          <c:layout>
            <c:manualLayout>
              <c:x val="-9.8699856556208479E-4"/>
              <c:y val="-7.1413568615930734E-2"/>
            </c:manualLayout>
          </c:layout>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effectLst>
          </c:spPr>
          <c:txPr>
            <a:bodyPr rot="-5400000" spcFirstLastPara="1" vertOverflow="ellipsis" wrap="square" lIns="0" tIns="72000" rIns="0" bIns="0" anchor="ctr" anchorCtr="1">
              <a:no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47444927046706"/>
                  <c:h val="7.2162600792736231E-2"/>
                </c:manualLayout>
              </c15:layout>
            </c:ext>
          </c:extLst>
        </c:dLbl>
      </c:pivotFmt>
      <c:pivotFmt>
        <c:idx val="29"/>
        <c:spPr>
          <a:solidFill>
            <a:schemeClr val="accent1"/>
          </a:solidFill>
          <a:ln>
            <a:noFill/>
          </a:ln>
          <a:effectLst/>
          <a:sp3d/>
        </c:spPr>
        <c:marker>
          <c:symbol val="none"/>
        </c:marker>
        <c:dLbl>
          <c:idx val="0"/>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effectLst>
          </c:spPr>
          <c:txPr>
            <a:bodyPr rot="-5400000" spcFirstLastPara="1" vertOverflow="ellipsis" horzOverflow="clip" vert="horz" wrap="square" lIns="0" tIns="72000" rIns="0" bIns="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0"/>
        <c:dLbl>
          <c:idx val="0"/>
          <c:layout>
            <c:manualLayout>
              <c:x val="-9.8699856556208479E-4"/>
              <c:y val="-7.1413568615930734E-2"/>
            </c:manualLayout>
          </c:layout>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effectLst>
          </c:spPr>
          <c:txPr>
            <a:bodyPr rot="-5400000" spcFirstLastPara="1" vertOverflow="ellipsis" wrap="square" lIns="0" tIns="72000" rIns="0" bIns="0" anchor="ctr" anchorCtr="1">
              <a:no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47444927046706"/>
                  <c:h val="7.2162600792736231E-2"/>
                </c:manualLayout>
              </c15:layout>
            </c:ext>
          </c:extLst>
        </c:dLbl>
      </c:pivotFmt>
      <c:pivotFmt>
        <c:idx val="31"/>
        <c:spPr>
          <a:solidFill>
            <a:schemeClr val="accent1"/>
          </a:solidFill>
          <a:ln>
            <a:noFill/>
          </a:ln>
          <a:effectLst/>
          <a:sp3d/>
        </c:spPr>
        <c:marker>
          <c:symbol val="none"/>
        </c:marker>
        <c:dLbl>
          <c:idx val="0"/>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effectLst>
          </c:spPr>
          <c:txPr>
            <a:bodyPr rot="-5400000" spcFirstLastPara="1" vertOverflow="ellipsis" horzOverflow="clip" vert="horz" wrap="square" lIns="0" tIns="72000" rIns="0" bIns="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2"/>
        <c:dLbl>
          <c:idx val="0"/>
          <c:layout>
            <c:manualLayout>
              <c:x val="-9.8699856556208479E-4"/>
              <c:y val="-7.1413568615930734E-2"/>
            </c:manualLayout>
          </c:layout>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effectLst>
          </c:spPr>
          <c:txPr>
            <a:bodyPr rot="-5400000" spcFirstLastPara="1" vertOverflow="ellipsis" wrap="square" lIns="0" tIns="72000" rIns="0" bIns="0" anchor="ctr" anchorCtr="1">
              <a:no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47444927046706"/>
                  <c:h val="7.2162600792736231E-2"/>
                </c:manualLayout>
              </c15:layout>
            </c:ext>
          </c:extLst>
        </c:dLbl>
      </c:pivotFmt>
      <c:pivotFmt>
        <c:idx val="33"/>
        <c:spPr>
          <a:solidFill>
            <a:schemeClr val="accent2"/>
          </a:solidFill>
          <a:ln>
            <a:noFill/>
          </a:ln>
          <a:effectLst/>
          <a:sp3d/>
        </c:spPr>
        <c:marker>
          <c:symbol val="none"/>
        </c:marker>
        <c:dLbl>
          <c:idx val="0"/>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softEdge rad="63500"/>
            </a:effectLst>
          </c:spPr>
          <c:txPr>
            <a:bodyPr rot="-5400000" spcFirstLastPara="1" vertOverflow="ellipsis" horzOverflow="clip" wrap="square" lIns="0" tIns="72000" rIns="0" bIns="0" anchor="ctr" anchorCtr="1">
              <a:spAutoFit/>
            </a:bodyPr>
            <a:lstStyle/>
            <a:p>
              <a:pPr algn="ctr">
                <a:defRPr lang="en-US"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spPr>
          <a:solidFill>
            <a:schemeClr val="accent2"/>
          </a:solidFill>
          <a:ln>
            <a:noFill/>
          </a:ln>
          <a:effectLst/>
          <a:sp3d/>
        </c:spPr>
        <c:dLbl>
          <c:idx val="0"/>
          <c:layout>
            <c:manualLayout>
              <c:x val="-9.8699856556208479E-4"/>
              <c:y val="-7.1413568615930734E-2"/>
            </c:manualLayout>
          </c:layout>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softEdge rad="63500"/>
            </a:effectLst>
          </c:spPr>
          <c:txPr>
            <a:bodyPr rot="-5400000" spcFirstLastPara="1" vertOverflow="ellipsis" wrap="square" lIns="0" tIns="72000" rIns="0" bIns="0" anchor="ctr" anchorCtr="1">
              <a:noAutofit/>
            </a:bodyPr>
            <a:lstStyle/>
            <a:p>
              <a:pPr algn="ctr">
                <a:defRPr lang="en-US"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47444927046706"/>
                  <c:h val="7.2162600792736231E-2"/>
                </c:manualLayout>
              </c15:layout>
            </c:ext>
          </c:extLst>
        </c:dLbl>
      </c:pivotFmt>
      <c:pivotFmt>
        <c:idx val="35"/>
        <c:spPr>
          <a:solidFill>
            <a:schemeClr val="accent2"/>
          </a:solidFill>
          <a:ln>
            <a:noFill/>
          </a:ln>
          <a:effectLst/>
          <a:sp3d/>
        </c:spPr>
      </c:pivotFmt>
      <c:pivotFmt>
        <c:idx val="36"/>
        <c:spPr>
          <a:solidFill>
            <a:schemeClr val="accent1"/>
          </a:solidFill>
          <a:ln>
            <a:noFill/>
          </a:ln>
          <a:effectLst/>
          <a:sp3d/>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90"/>
      <c:hPercent val="40"/>
      <c:rotY val="130"/>
      <c:depthPercent val="20"/>
      <c:rAngAx val="1"/>
    </c:view3D>
    <c:floor>
      <c:thickness val="0"/>
      <c:spPr>
        <a:noFill/>
        <a:ln w="6350" cap="flat" cmpd="sng" algn="ctr">
          <a:noFill/>
          <a:prstDash val="solid"/>
          <a:round/>
        </a:ln>
        <a:effectLst/>
        <a:sp3d/>
      </c:spPr>
    </c:floor>
    <c:sideWall>
      <c:thickness val="0"/>
      <c:spPr>
        <a:noFill/>
        <a:ln>
          <a:noFill/>
        </a:ln>
        <a:effectLst>
          <a:outerShdw dir="13500000" sx="94000" sy="94000" algn="br" rotWithShape="0">
            <a:prstClr val="black">
              <a:alpha val="40000"/>
            </a:prstClr>
          </a:outerShdw>
        </a:effectLst>
        <a:sp3d>
          <a:contourClr>
            <a:srgbClr val="080426">
              <a:alpha val="18000"/>
            </a:srgbClr>
          </a:contourClr>
        </a:sp3d>
      </c:spPr>
    </c:sideWall>
    <c:backWall>
      <c:thickness val="0"/>
      <c:spPr>
        <a:noFill/>
        <a:ln>
          <a:noFill/>
        </a:ln>
        <a:effectLst>
          <a:outerShdw dir="13500000" sx="94000" sy="94000" algn="br" rotWithShape="0">
            <a:prstClr val="black">
              <a:alpha val="40000"/>
            </a:prstClr>
          </a:outerShdw>
        </a:effectLst>
        <a:sp3d>
          <a:contourClr>
            <a:srgbClr val="080426">
              <a:alpha val="18000"/>
            </a:srgbClr>
          </a:contourClr>
        </a:sp3d>
      </c:spPr>
    </c:backWall>
    <c:plotArea>
      <c:layout>
        <c:manualLayout>
          <c:layoutTarget val="inner"/>
          <c:xMode val="edge"/>
          <c:yMode val="edge"/>
          <c:x val="0.1487471646953748"/>
          <c:y val="0.16657317884243467"/>
          <c:w val="0.86107073719657301"/>
          <c:h val="0.64410376603900488"/>
        </c:manualLayout>
      </c:layout>
      <c:bar3DChart>
        <c:barDir val="col"/>
        <c:grouping val="stacked"/>
        <c:varyColors val="0"/>
        <c:ser>
          <c:idx val="0"/>
          <c:order val="0"/>
          <c:tx>
            <c:strRef>
              <c:f>'Measure Table '!$P$12</c:f>
              <c:strCache>
                <c:ptCount val="1"/>
                <c:pt idx="0">
                  <c:v>Total</c:v>
                </c:pt>
              </c:strCache>
            </c:strRef>
          </c:tx>
          <c:spPr>
            <a:solidFill>
              <a:schemeClr val="accent2"/>
            </a:solidFill>
            <a:ln>
              <a:noFill/>
            </a:ln>
            <a:effectLst/>
            <a:sp3d/>
          </c:spPr>
          <c:invertIfNegative val="0"/>
          <c:dPt>
            <c:idx val="7"/>
            <c:invertIfNegative val="0"/>
            <c:bubble3D val="0"/>
            <c:extLst>
              <c:ext xmlns:c16="http://schemas.microsoft.com/office/drawing/2014/chart" uri="{C3380CC4-5D6E-409C-BE32-E72D297353CC}">
                <c16:uniqueId val="{00000021-8BD9-4984-A8C6-249CC90EFDDA}"/>
              </c:ext>
            </c:extLst>
          </c:dPt>
          <c:dLbls>
            <c:dLbl>
              <c:idx val="7"/>
              <c:layout>
                <c:manualLayout>
                  <c:x val="-9.8699856556208479E-4"/>
                  <c:y val="-7.1413568615930734E-2"/>
                </c:manualLayout>
              </c:layout>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softEdge rad="63500"/>
                </a:effectLst>
              </c:spPr>
              <c:txPr>
                <a:bodyPr rot="-5400000" spcFirstLastPara="1" vertOverflow="ellipsis" wrap="square" lIns="0" tIns="72000" rIns="0" bIns="0" anchor="ctr" anchorCtr="1">
                  <a:noAutofit/>
                </a:bodyPr>
                <a:lstStyle/>
                <a:p>
                  <a:pPr algn="ctr">
                    <a:defRPr lang="en-US"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47444927046706"/>
                      <c:h val="7.2162600792736231E-2"/>
                    </c:manualLayout>
                  </c15:layout>
                </c:ext>
                <c:ext xmlns:c16="http://schemas.microsoft.com/office/drawing/2014/chart" uri="{C3380CC4-5D6E-409C-BE32-E72D297353CC}">
                  <c16:uniqueId val="{00000021-8BD9-4984-A8C6-249CC90EFDDA}"/>
                </c:ext>
              </c:extLst>
            </c:dLbl>
            <c:spPr>
              <a:noFill/>
              <a:ln>
                <a:noFill/>
                <a:extLst>
                  <a:ext uri="{C807C97D-BFC1-408E-A445-0C87EB9F89A2}">
                    <ask:lineSketchStyleProps xmlns:ask="http://schemas.microsoft.com/office/drawing/2018/sketchyshapes">
                      <ask:type>
                        <ask:lineSketchCurved/>
                      </ask:type>
                    </ask:lineSketchStyleProps>
                  </a:ext>
                </a:extLst>
              </a:ln>
              <a:effectLst>
                <a:outerShdw blurRad="101600" dist="127000" dir="6000000" sx="64000" sy="64000" algn="ctr" rotWithShape="0">
                  <a:srgbClr val="000000"/>
                </a:outerShdw>
                <a:softEdge rad="63500"/>
              </a:effectLst>
            </c:spPr>
            <c:txPr>
              <a:bodyPr rot="-5400000" spcFirstLastPara="1" vertOverflow="ellipsis" horzOverflow="clip" wrap="square" lIns="0" tIns="72000" rIns="0" bIns="0" anchor="ctr" anchorCtr="1">
                <a:spAutoFit/>
              </a:bodyPr>
              <a:lstStyle/>
              <a:p>
                <a:pPr algn="ctr">
                  <a:defRPr lang="en-US" sz="12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multiLvlStrRef>
              <c:f>'Measure Table '!$O$13:$O$29</c:f>
              <c:multiLvlStrCache>
                <c:ptCount val="8"/>
                <c:lvl>
                  <c:pt idx="0">
                    <c:v>Jan</c:v>
                  </c:pt>
                  <c:pt idx="1">
                    <c:v>Feb</c:v>
                  </c:pt>
                  <c:pt idx="2">
                    <c:v>Mar</c:v>
                  </c:pt>
                  <c:pt idx="3">
                    <c:v>Apr</c:v>
                  </c:pt>
                  <c:pt idx="4">
                    <c:v>May</c:v>
                  </c:pt>
                  <c:pt idx="5">
                    <c:v>Jun</c:v>
                  </c:pt>
                  <c:pt idx="6">
                    <c:v>Jul</c:v>
                  </c:pt>
                  <c:pt idx="7">
                    <c:v>Aug</c:v>
                  </c:pt>
                </c:lvl>
                <c:lvl>
                  <c:pt idx="0">
                    <c:v>1</c:v>
                  </c:pt>
                  <c:pt idx="1">
                    <c:v>2</c:v>
                  </c:pt>
                  <c:pt idx="2">
                    <c:v>3</c:v>
                  </c:pt>
                  <c:pt idx="3">
                    <c:v>4</c:v>
                  </c:pt>
                  <c:pt idx="4">
                    <c:v>5</c:v>
                  </c:pt>
                  <c:pt idx="5">
                    <c:v>6</c:v>
                  </c:pt>
                  <c:pt idx="6">
                    <c:v>7</c:v>
                  </c:pt>
                  <c:pt idx="7">
                    <c:v>8</c:v>
                  </c:pt>
                </c:lvl>
              </c:multiLvlStrCache>
            </c:multiLvlStrRef>
          </c:cat>
          <c:val>
            <c:numRef>
              <c:f>'Measure Table '!$P$13:$P$29</c:f>
              <c:numCache>
                <c:formatCode>_-[$$-409]* #,##0_ ;_-[$$-409]* \-#,##0\ ;_-[$$-409]* "-"??_ ;_-@_ </c:formatCode>
                <c:ptCount val="8"/>
                <c:pt idx="0">
                  <c:v>19273.84</c:v>
                </c:pt>
                <c:pt idx="1">
                  <c:v>6055.4699999999993</c:v>
                </c:pt>
                <c:pt idx="2">
                  <c:v>15126.150000000001</c:v>
                </c:pt>
                <c:pt idx="3">
                  <c:v>17346.879999999997</c:v>
                </c:pt>
                <c:pt idx="4">
                  <c:v>16616.28</c:v>
                </c:pt>
                <c:pt idx="5">
                  <c:v>16716.599999999999</c:v>
                </c:pt>
                <c:pt idx="6">
                  <c:v>19933.97</c:v>
                </c:pt>
                <c:pt idx="7">
                  <c:v>24453.559999999998</c:v>
                </c:pt>
              </c:numCache>
            </c:numRef>
          </c:val>
          <c:extLst>
            <c:ext xmlns:c16="http://schemas.microsoft.com/office/drawing/2014/chart" uri="{C3380CC4-5D6E-409C-BE32-E72D297353CC}">
              <c16:uniqueId val="{00000022-8BD9-4984-A8C6-249CC90EFDDA}"/>
            </c:ext>
          </c:extLst>
        </c:ser>
        <c:dLbls>
          <c:showLegendKey val="0"/>
          <c:showVal val="1"/>
          <c:showCatName val="0"/>
          <c:showSerName val="0"/>
          <c:showPercent val="0"/>
          <c:showBubbleSize val="0"/>
        </c:dLbls>
        <c:gapWidth val="81"/>
        <c:gapDepth val="50"/>
        <c:shape val="box"/>
        <c:axId val="145584319"/>
        <c:axId val="357880479"/>
        <c:axId val="0"/>
      </c:bar3DChart>
      <c:catAx>
        <c:axId val="145584319"/>
        <c:scaling>
          <c:orientation val="minMax"/>
        </c:scaling>
        <c:delete val="0"/>
        <c:axPos val="b"/>
        <c:numFmt formatCode="General" sourceLinked="1"/>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357880479"/>
        <c:crosses val="autoZero"/>
        <c:auto val="1"/>
        <c:lblAlgn val="ctr"/>
        <c:lblOffset val="100"/>
        <c:noMultiLvlLbl val="0"/>
      </c:catAx>
      <c:valAx>
        <c:axId val="357880479"/>
        <c:scaling>
          <c:orientation val="minMax"/>
        </c:scaling>
        <c:delete val="0"/>
        <c:axPos val="l"/>
        <c:numFmt formatCode="_-[$$-409]* #,##0_ ;_-[$$-409]* \-#,##0\ ;_-[$$-409]* &quot;-&quot;??_ ;_-@_ " sourceLinked="1"/>
        <c:majorTickMark val="out"/>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584319"/>
        <c:crosses val="autoZero"/>
        <c:crossBetween val="between"/>
      </c:valAx>
      <c:spPr>
        <a:noFill/>
        <a:ln>
          <a:noFill/>
        </a:ln>
        <a:effectLst/>
      </c:spPr>
    </c:plotArea>
    <c:plotVisOnly val="1"/>
    <c:dispBlanksAs val="gap"/>
    <c:showDLblsOverMax val="0"/>
    <c:extLst/>
  </c:chart>
  <c:spPr>
    <a:solidFill>
      <a:srgbClr val="000000"/>
    </a:solidFill>
    <a:ln w="9525" cap="flat" cmpd="sng" algn="ctr">
      <a:solidFill>
        <a:schemeClr val="bg1">
          <a:lumMod val="95000"/>
        </a:schemeClr>
      </a:solidFill>
      <a:prstDash val="solid"/>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Dashboard.xlsx]Measure Table !PivotTable4</c:name>
    <c:fmtId val="20"/>
  </c:pivotSource>
  <c:chart>
    <c:autoTitleDeleted val="0"/>
    <c:pivotFmts>
      <c:pivotFmt>
        <c:idx val="0"/>
        <c:spPr>
          <a:solidFill>
            <a:schemeClr val="accent1"/>
          </a:solidFill>
          <a:ln>
            <a:noFill/>
          </a:ln>
          <a:effectLst/>
          <a:sp3d/>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75000"/>
              <a:lumOff val="25000"/>
            </a:schemeClr>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5400000" spcFirstLastPara="1" vertOverflow="clip" horzOverflow="clip"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a:sp3d/>
        </c:spPr>
        <c:marker>
          <c:symbol val="none"/>
        </c:marker>
        <c:dLbl>
          <c:idx val="0"/>
          <c:spPr>
            <a:noFill/>
            <a:ln>
              <a:noFill/>
            </a:ln>
            <a:effectLst/>
          </c:spPr>
          <c:txPr>
            <a:bodyPr rot="-5400000" spcFirstLastPara="1" vertOverflow="overflow" horzOverflow="overflow" wrap="square" lIns="38100" tIns="19050" rIns="38100" bIns="19050" anchor="b" anchorCtr="0">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75000"/>
              <a:lumOff val="25000"/>
            </a:schemeClr>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5400000" spcFirstLastPara="1" vertOverflow="clip" horzOverflow="clip"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a:sp3d/>
        </c:spPr>
        <c:marker>
          <c:symbol val="none"/>
        </c:marker>
        <c:dLbl>
          <c:idx val="0"/>
          <c:spPr>
            <a:noFill/>
            <a:ln>
              <a:noFill/>
            </a:ln>
            <a:effectLst/>
          </c:spPr>
          <c:txPr>
            <a:bodyPr rot="-5400000" spcFirstLastPara="1" vertOverflow="overflow" horzOverflow="overflow" wrap="square" lIns="38100" tIns="19050" rIns="38100" bIns="19050" anchor="b" anchorCtr="0">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lumMod val="75000"/>
              <a:lumOff val="25000"/>
            </a:schemeClr>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5400000" spcFirstLastPara="1" vertOverflow="clip" horzOverflow="clip"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a:sp3d/>
        </c:spPr>
        <c:marker>
          <c:symbol val="none"/>
        </c:marker>
        <c:dLbl>
          <c:idx val="0"/>
          <c:spPr>
            <a:noFill/>
            <a:ln>
              <a:noFill/>
            </a:ln>
            <a:effectLst/>
          </c:spPr>
          <c:txPr>
            <a:bodyPr rot="-5400000" spcFirstLastPara="1" vertOverflow="overflow" horzOverflow="overflow" wrap="square" lIns="38100" tIns="19050" rIns="38100" bIns="19050" anchor="b" anchorCtr="0">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1">
              <a:lumMod val="75000"/>
              <a:lumOff val="25000"/>
            </a:schemeClr>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sp3d/>
        </c:spPr>
        <c:marker>
          <c:symbol val="none"/>
        </c:marker>
        <c:dLbl>
          <c:idx val="0"/>
          <c:spPr>
            <a:noFill/>
            <a:ln>
              <a:noFill/>
            </a:ln>
            <a:effectLst/>
          </c:spPr>
          <c:txPr>
            <a:bodyPr rot="-5400000" spcFirstLastPara="1" vertOverflow="clip" horzOverflow="clip"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a:sp3d/>
        </c:spPr>
        <c:marker>
          <c:symbol val="none"/>
        </c:marker>
        <c:dLbl>
          <c:idx val="0"/>
          <c:spPr>
            <a:noFill/>
            <a:ln>
              <a:noFill/>
            </a:ln>
            <a:effectLst/>
          </c:spPr>
          <c:txPr>
            <a:bodyPr rot="-5400000" spcFirstLastPara="1" vertOverflow="overflow" horzOverflow="overflow" wrap="square" lIns="38100" tIns="19050" rIns="38100" bIns="19050" anchor="b" anchorCtr="0">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1">
              <a:lumMod val="75000"/>
              <a:lumOff val="25000"/>
            </a:schemeClr>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sp3d/>
        </c:spPr>
        <c:marker>
          <c:symbol val="none"/>
        </c:marker>
        <c:dLbl>
          <c:idx val="0"/>
          <c:spPr>
            <a:noFill/>
            <a:ln>
              <a:noFill/>
            </a:ln>
            <a:effectLst/>
          </c:spPr>
          <c:txPr>
            <a:bodyPr rot="-5400000" spcFirstLastPara="1" vertOverflow="clip" horzOverflow="clip"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noFill/>
          </a:ln>
          <a:effectLst/>
          <a:sp3d/>
        </c:spPr>
        <c:marker>
          <c:symbol val="none"/>
        </c:marker>
        <c:dLbl>
          <c:idx val="0"/>
          <c:spPr>
            <a:noFill/>
            <a:ln>
              <a:noFill/>
            </a:ln>
            <a:effectLst/>
          </c:spPr>
          <c:txPr>
            <a:bodyPr rot="-5400000" spcFirstLastPara="1" vertOverflow="overflow" horzOverflow="overflow" wrap="square" lIns="38100" tIns="19050" rIns="38100" bIns="19050" anchor="b" anchorCtr="0">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1">
              <a:lumMod val="75000"/>
              <a:lumOff val="25000"/>
            </a:schemeClr>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a:sp3d/>
        </c:spPr>
        <c:marker>
          <c:symbol val="none"/>
        </c:marker>
        <c:dLbl>
          <c:idx val="0"/>
          <c:spPr>
            <a:noFill/>
            <a:ln>
              <a:noFill/>
            </a:ln>
            <a:effectLst/>
          </c:spPr>
          <c:txPr>
            <a:bodyPr rot="-5400000" spcFirstLastPara="1" vertOverflow="clip" horzOverflow="clip"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50000"/>
            </a:schemeClr>
          </a:solidFill>
          <a:ln>
            <a:noFill/>
          </a:ln>
          <a:effectLst/>
          <a:sp3d/>
        </c:spPr>
        <c:marker>
          <c:symbol val="none"/>
        </c:marker>
        <c:dLbl>
          <c:idx val="0"/>
          <c:spPr>
            <a:noFill/>
            <a:ln>
              <a:noFill/>
            </a:ln>
            <a:effectLst/>
          </c:spPr>
          <c:txPr>
            <a:bodyPr rot="-5400000" spcFirstLastPara="1" vertOverflow="overflow" horzOverflow="overflow" wrap="square" lIns="38100" tIns="19050" rIns="38100" bIns="19050" anchor="b" anchorCtr="0">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tx1">
              <a:lumMod val="75000"/>
              <a:lumOff val="25000"/>
            </a:schemeClr>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a:sp3d/>
        </c:spPr>
        <c:marker>
          <c:symbol val="none"/>
        </c:marker>
        <c:dLbl>
          <c:idx val="0"/>
          <c:spPr>
            <a:noFill/>
            <a:ln>
              <a:noFill/>
            </a:ln>
            <a:effectLst/>
          </c:spPr>
          <c:txPr>
            <a:bodyPr rot="-5400000" spcFirstLastPara="1" vertOverflow="clip" horzOverflow="clip"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a:sp3d/>
        </c:spPr>
        <c:marker>
          <c:symbol val="none"/>
        </c:marker>
        <c:dLbl>
          <c:idx val="0"/>
          <c:spPr>
            <a:noFill/>
            <a:ln>
              <a:noFill/>
            </a:ln>
            <a:effectLst/>
          </c:spPr>
          <c:txPr>
            <a:bodyPr rot="-5400000" spcFirstLastPara="1" vertOverflow="overflow" horzOverflow="overflow" wrap="square" lIns="38100" tIns="19050" rIns="38100" bIns="19050" anchor="b" anchorCtr="0">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marker>
          <c:symbol val="none"/>
        </c:marker>
        <c:dLbl>
          <c:idx val="0"/>
          <c:spPr>
            <a:noFill/>
            <a:ln>
              <a:noFill/>
            </a:ln>
            <a:effectLst/>
          </c:spPr>
          <c:txPr>
            <a:bodyPr rot="0" vert="horz" wrap="square" lIns="36000" tIns="19050" rIns="38100" bIns="19050" anchor="t" anchorCtr="0">
              <a:spAutoFit/>
            </a:bodyPr>
            <a:lstStyle/>
            <a:p>
              <a:pPr>
                <a:defRPr sz="120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9"/>
        <c:dLbl>
          <c:idx val="0"/>
          <c:layout>
            <c:manualLayout>
              <c:x val="6.6902229240225096E-3"/>
              <c:y val="-5.6194843280716937E-2"/>
            </c:manualLayout>
          </c:layout>
          <c:spPr>
            <a:noFill/>
            <a:ln>
              <a:noFill/>
            </a:ln>
            <a:effectLst/>
          </c:spPr>
          <c:txPr>
            <a:bodyPr rot="0" vert="horz" wrap="square" lIns="36000" tIns="19050" rIns="38100" bIns="19050" anchor="t" anchorCtr="0">
              <a:spAutoFit/>
            </a:bodyPr>
            <a:lstStyle/>
            <a:p>
              <a:pPr>
                <a:defRPr sz="120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0"/>
        <c:dLbl>
          <c:idx val="0"/>
          <c:layout>
            <c:manualLayout>
              <c:x val="6.6902229240225096E-3"/>
              <c:y val="-8.2130924794893923E-2"/>
            </c:manualLayout>
          </c:layout>
          <c:spPr>
            <a:noFill/>
            <a:ln>
              <a:noFill/>
            </a:ln>
            <a:effectLst/>
          </c:spPr>
          <c:txPr>
            <a:bodyPr rot="0" vert="horz" wrap="square" lIns="36000" tIns="19050" rIns="38100" bIns="19050" anchor="t" anchorCtr="0">
              <a:spAutoFit/>
            </a:bodyPr>
            <a:lstStyle/>
            <a:p>
              <a:pPr>
                <a:defRPr sz="120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1"/>
        <c:dLbl>
          <c:idx val="0"/>
          <c:layout>
            <c:manualLayout>
              <c:x val="0"/>
              <c:y val="-6.0517523533079695E-2"/>
            </c:manualLayout>
          </c:layout>
          <c:spPr>
            <a:noFill/>
            <a:ln>
              <a:noFill/>
            </a:ln>
            <a:effectLst/>
          </c:spPr>
          <c:txPr>
            <a:bodyPr rot="0" vert="horz" wrap="square" lIns="36000" tIns="19050" rIns="38100" bIns="19050" anchor="t" anchorCtr="0">
              <a:spAutoFit/>
            </a:bodyPr>
            <a:lstStyle/>
            <a:p>
              <a:pPr>
                <a:defRPr sz="120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dLbl>
          <c:idx val="0"/>
          <c:layout>
            <c:manualLayout>
              <c:x val="0"/>
              <c:y val="-5.6194843280716895E-2"/>
            </c:manualLayout>
          </c:layout>
          <c:spPr>
            <a:noFill/>
            <a:ln>
              <a:noFill/>
            </a:ln>
            <a:effectLst/>
          </c:spPr>
          <c:txPr>
            <a:bodyPr rot="0" vert="horz" wrap="square" lIns="36000" tIns="19050" rIns="38100" bIns="19050" anchor="t" anchorCtr="0">
              <a:spAutoFit/>
            </a:bodyPr>
            <a:lstStyle/>
            <a:p>
              <a:pPr>
                <a:defRPr sz="120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dLbl>
          <c:idx val="0"/>
          <c:layout>
            <c:manualLayout>
              <c:x val="6.6902229240225096E-3"/>
              <c:y val="-6.4840203785442529E-2"/>
            </c:manualLayout>
          </c:layout>
          <c:spPr>
            <a:noFill/>
            <a:ln>
              <a:noFill/>
            </a:ln>
            <a:effectLst/>
          </c:spPr>
          <c:txPr>
            <a:bodyPr rot="0" vert="horz" wrap="square" lIns="36000" tIns="19050" rIns="38100" bIns="19050" anchor="t" anchorCtr="0">
              <a:spAutoFit/>
            </a:bodyPr>
            <a:lstStyle/>
            <a:p>
              <a:pPr>
                <a:defRPr sz="120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dLbl>
          <c:idx val="0"/>
          <c:layout>
            <c:manualLayout>
              <c:x val="0"/>
              <c:y val="-5.1872163028354096E-2"/>
            </c:manualLayout>
          </c:layout>
          <c:spPr>
            <a:noFill/>
            <a:ln>
              <a:noFill/>
            </a:ln>
            <a:effectLst/>
          </c:spPr>
          <c:txPr>
            <a:bodyPr rot="0" vert="horz" wrap="square" lIns="36000" tIns="19050" rIns="38100" bIns="19050" anchor="t" anchorCtr="0">
              <a:spAutoFit/>
            </a:bodyPr>
            <a:lstStyle/>
            <a:p>
              <a:pPr>
                <a:defRPr sz="120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dLbl>
          <c:idx val="0"/>
          <c:layout>
            <c:manualLayout>
              <c:x val="-1.2265267004630194E-16"/>
              <c:y val="-3.4581442018902744E-2"/>
            </c:manualLayout>
          </c:layout>
          <c:spPr>
            <a:noFill/>
            <a:ln>
              <a:noFill/>
            </a:ln>
            <a:effectLst/>
          </c:spPr>
          <c:txPr>
            <a:bodyPr rot="0" vert="horz" wrap="square" lIns="36000" tIns="19050" rIns="38100" bIns="19050" anchor="t" anchorCtr="0">
              <a:spAutoFit/>
            </a:bodyPr>
            <a:lstStyle/>
            <a:p>
              <a:pPr>
                <a:defRPr sz="120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6"/>
        <c:dLbl>
          <c:idx val="0"/>
          <c:layout>
            <c:manualLayout>
              <c:x val="0"/>
              <c:y val="-6.0517523533079778E-2"/>
            </c:manualLayout>
          </c:layout>
          <c:spPr>
            <a:noFill/>
            <a:ln>
              <a:noFill/>
            </a:ln>
            <a:effectLst/>
          </c:spPr>
          <c:txPr>
            <a:bodyPr rot="0" vert="horz" wrap="square" lIns="36000" tIns="19050" rIns="38100" bIns="19050" anchor="t" anchorCtr="0">
              <a:spAutoFit/>
            </a:bodyPr>
            <a:lstStyle/>
            <a:p>
              <a:pPr>
                <a:defRPr sz="120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7"/>
        <c:dLbl>
          <c:idx val="0"/>
          <c:layout>
            <c:manualLayout>
              <c:x val="-3.3451114620112548E-3"/>
              <c:y val="-6.4840203785442571E-2"/>
            </c:manualLayout>
          </c:layout>
          <c:spPr>
            <a:noFill/>
            <a:ln>
              <a:noFill/>
            </a:ln>
            <a:effectLst/>
          </c:spPr>
          <c:txPr>
            <a:bodyPr rot="0" vert="horz" wrap="square" lIns="36000" tIns="19050" rIns="38100" bIns="19050" anchor="t" anchorCtr="0">
              <a:spAutoFit/>
            </a:bodyPr>
            <a:lstStyle/>
            <a:p>
              <a:pPr>
                <a:defRPr sz="120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8"/>
        <c:dLbl>
          <c:idx val="0"/>
          <c:layout>
            <c:manualLayout>
              <c:x val="0"/>
              <c:y val="-3.8904122271265586E-2"/>
            </c:manualLayout>
          </c:layout>
          <c:spPr>
            <a:noFill/>
            <a:ln>
              <a:noFill/>
            </a:ln>
            <a:effectLst/>
          </c:spPr>
          <c:txPr>
            <a:bodyPr rot="0" vert="horz" wrap="square" lIns="36000" tIns="19050" rIns="38100" bIns="19050" anchor="t" anchorCtr="0">
              <a:spAutoFit/>
            </a:bodyPr>
            <a:lstStyle/>
            <a:p>
              <a:pPr>
                <a:defRPr sz="120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9"/>
        <c:dLbl>
          <c:idx val="0"/>
          <c:layout>
            <c:manualLayout>
              <c:x val="0"/>
              <c:y val="-3.4581442018902744E-2"/>
            </c:manualLayout>
          </c:layout>
          <c:spPr>
            <a:noFill/>
            <a:ln>
              <a:noFill/>
            </a:ln>
            <a:effectLst/>
          </c:spPr>
          <c:txPr>
            <a:bodyPr rot="0" vert="horz" wrap="square" lIns="36000" tIns="19050" rIns="38100" bIns="19050" anchor="t" anchorCtr="0">
              <a:spAutoFit/>
            </a:bodyPr>
            <a:lstStyle/>
            <a:p>
              <a:pPr>
                <a:defRPr sz="120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0"/>
        <c:dLbl>
          <c:idx val="0"/>
          <c:layout>
            <c:manualLayout>
              <c:x val="0"/>
              <c:y val="-3.8904122271265586E-2"/>
            </c:manualLayout>
          </c:layout>
          <c:spPr>
            <a:noFill/>
            <a:ln>
              <a:noFill/>
            </a:ln>
            <a:effectLst/>
          </c:spPr>
          <c:txPr>
            <a:bodyPr rot="0" vert="horz" wrap="square" lIns="36000" tIns="19050" rIns="38100" bIns="19050" anchor="t" anchorCtr="0">
              <a:spAutoFit/>
            </a:bodyPr>
            <a:lstStyle/>
            <a:p>
              <a:pPr>
                <a:defRPr sz="120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1"/>
        <c:marker>
          <c:symbol val="none"/>
        </c:marker>
        <c:dLbl>
          <c:idx val="0"/>
          <c:spPr>
            <a:noFill/>
            <a:ln>
              <a:noFill/>
            </a:ln>
            <a:effectLst/>
          </c:spPr>
          <c:txPr>
            <a:bodyPr wrap="square" lIns="38100" tIns="19050" rIns="38100" bIns="19050" anchor="ctr">
              <a:spAutoFit/>
            </a:bodyPr>
            <a:lstStyle/>
            <a:p>
              <a:pPr>
                <a:defRPr sz="1000" b="1">
                  <a:solidFill>
                    <a:schemeClr val="bg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0"/>
              <c:y val="-6.0517523533079737E-2"/>
            </c:manualLayout>
          </c:layout>
          <c:spPr>
            <a:noFill/>
            <a:ln>
              <a:noFill/>
            </a:ln>
            <a:effectLst/>
          </c:spPr>
          <c:txPr>
            <a:bodyPr wrap="square" lIns="38100" tIns="19050" rIns="38100" bIns="19050" anchor="ctr">
              <a:spAutoFit/>
            </a:bodyPr>
            <a:lstStyle/>
            <a:p>
              <a:pPr>
                <a:defRPr sz="1000" b="1">
                  <a:solidFill>
                    <a:schemeClr val="bg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3.345111462011224E-3"/>
              <c:y val="-8.6453605047256771E-2"/>
            </c:manualLayout>
          </c:layout>
          <c:spPr>
            <a:noFill/>
            <a:ln>
              <a:noFill/>
            </a:ln>
            <a:effectLst/>
          </c:spPr>
          <c:txPr>
            <a:bodyPr wrap="square" lIns="38100" tIns="19050" rIns="38100" bIns="19050" anchor="ctr">
              <a:spAutoFit/>
            </a:bodyPr>
            <a:lstStyle/>
            <a:p>
              <a:pPr>
                <a:defRPr sz="1000" b="1">
                  <a:solidFill>
                    <a:schemeClr val="bg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3451114620112548E-3"/>
              <c:y val="-6.4840203785442613E-2"/>
            </c:manualLayout>
          </c:layout>
          <c:spPr>
            <a:noFill/>
            <a:ln>
              <a:noFill/>
            </a:ln>
            <a:effectLst/>
          </c:spPr>
          <c:txPr>
            <a:bodyPr wrap="square" lIns="38100" tIns="19050" rIns="38100" bIns="19050" anchor="ctr">
              <a:spAutoFit/>
            </a:bodyPr>
            <a:lstStyle/>
            <a:p>
              <a:pPr>
                <a:defRPr sz="1000" b="1">
                  <a:solidFill>
                    <a:schemeClr val="bg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3.3451114620112548E-3"/>
              <c:y val="-5.1872163028354061E-2"/>
            </c:manualLayout>
          </c:layout>
          <c:spPr>
            <a:noFill/>
            <a:ln>
              <a:noFill/>
            </a:ln>
            <a:effectLst/>
          </c:spPr>
          <c:txPr>
            <a:bodyPr wrap="square" lIns="38100" tIns="19050" rIns="38100" bIns="19050" anchor="ctr">
              <a:spAutoFit/>
            </a:bodyPr>
            <a:lstStyle/>
            <a:p>
              <a:pPr>
                <a:defRPr sz="1000" b="1">
                  <a:solidFill>
                    <a:schemeClr val="bg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7.3485564290168254E-2"/>
            </c:manualLayout>
          </c:layout>
          <c:spPr>
            <a:noFill/>
            <a:ln>
              <a:noFill/>
            </a:ln>
            <a:effectLst/>
          </c:spPr>
          <c:txPr>
            <a:bodyPr wrap="square" lIns="38100" tIns="19050" rIns="38100" bIns="19050" anchor="ctr">
              <a:spAutoFit/>
            </a:bodyPr>
            <a:lstStyle/>
            <a:p>
              <a:pPr>
                <a:defRPr sz="1000" b="1">
                  <a:solidFill>
                    <a:schemeClr val="bg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3.3451114620111936E-3"/>
              <c:y val="-6.0517523533079737E-2"/>
            </c:manualLayout>
          </c:layout>
          <c:spPr>
            <a:noFill/>
            <a:ln>
              <a:noFill/>
            </a:ln>
            <a:effectLst/>
          </c:spPr>
          <c:txPr>
            <a:bodyPr wrap="square" lIns="38100" tIns="19050" rIns="38100" bIns="19050" anchor="ctr">
              <a:spAutoFit/>
            </a:bodyPr>
            <a:lstStyle/>
            <a:p>
              <a:pPr>
                <a:defRPr sz="1000" b="1">
                  <a:solidFill>
                    <a:schemeClr val="bg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1.0035334386033764E-2"/>
              <c:y val="-6.4840203785442571E-2"/>
            </c:manualLayout>
          </c:layout>
          <c:spPr>
            <a:noFill/>
            <a:ln>
              <a:noFill/>
            </a:ln>
            <a:effectLst/>
          </c:spPr>
          <c:txPr>
            <a:bodyPr wrap="square" lIns="38100" tIns="19050" rIns="38100" bIns="19050" anchor="ctr">
              <a:spAutoFit/>
            </a:bodyPr>
            <a:lstStyle/>
            <a:p>
              <a:pPr>
                <a:defRPr sz="1000" b="1">
                  <a:solidFill>
                    <a:schemeClr val="bg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3.3451114620111936E-3"/>
              <c:y val="-6.0517523533079778E-2"/>
            </c:manualLayout>
          </c:layout>
          <c:spPr>
            <a:noFill/>
            <a:ln>
              <a:noFill/>
            </a:ln>
            <a:effectLst/>
          </c:spPr>
          <c:txPr>
            <a:bodyPr wrap="square" lIns="38100" tIns="19050" rIns="38100" bIns="19050" anchor="ctr">
              <a:spAutoFit/>
            </a:bodyPr>
            <a:lstStyle/>
            <a:p>
              <a:pPr>
                <a:defRPr sz="1000" b="1">
                  <a:solidFill>
                    <a:schemeClr val="bg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dLbl>
          <c:idx val="0"/>
          <c:layout>
            <c:manualLayout>
              <c:x val="3.3451114620112548E-3"/>
              <c:y val="-5.6194843280716895E-2"/>
            </c:manualLayout>
          </c:layout>
          <c:spPr>
            <a:noFill/>
            <a:ln>
              <a:noFill/>
            </a:ln>
            <a:effectLst/>
          </c:spPr>
          <c:txPr>
            <a:bodyPr wrap="square" lIns="38100" tIns="19050" rIns="38100" bIns="19050" anchor="ctr">
              <a:spAutoFit/>
            </a:bodyPr>
            <a:lstStyle/>
            <a:p>
              <a:pPr>
                <a:defRPr sz="1000" b="1">
                  <a:solidFill>
                    <a:schemeClr val="bg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dLbl>
          <c:idx val="0"/>
          <c:layout>
            <c:manualLayout>
              <c:x val="3.3451114620112548E-3"/>
              <c:y val="-9.9421645804345316E-2"/>
            </c:manualLayout>
          </c:layout>
          <c:spPr>
            <a:noFill/>
            <a:ln>
              <a:noFill/>
            </a:ln>
            <a:effectLst/>
          </c:spPr>
          <c:txPr>
            <a:bodyPr wrap="square" lIns="38100" tIns="19050" rIns="38100" bIns="19050" anchor="ctr">
              <a:spAutoFit/>
            </a:bodyPr>
            <a:lstStyle/>
            <a:p>
              <a:pPr>
                <a:defRPr sz="1000" b="1">
                  <a:solidFill>
                    <a:schemeClr val="bg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dLbl>
          <c:idx val="0"/>
          <c:layout>
            <c:manualLayout>
              <c:x val="0"/>
              <c:y val="-4.3226802523628344E-2"/>
            </c:manualLayout>
          </c:layout>
          <c:spPr>
            <a:noFill/>
            <a:ln>
              <a:noFill/>
            </a:ln>
            <a:effectLst/>
          </c:spPr>
          <c:txPr>
            <a:bodyPr wrap="square" lIns="38100" tIns="19050" rIns="38100" bIns="19050" anchor="ctr">
              <a:spAutoFit/>
            </a:bodyPr>
            <a:lstStyle/>
            <a:p>
              <a:pPr>
                <a:defRPr sz="1000" b="1">
                  <a:solidFill>
                    <a:schemeClr val="bg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dLbl>
          <c:idx val="0"/>
          <c:layout>
            <c:manualLayout>
              <c:x val="2.3415780234078785E-2"/>
              <c:y val="-9.5098965551982481E-2"/>
            </c:manualLayout>
          </c:layout>
          <c:spPr>
            <a:noFill/>
            <a:ln>
              <a:noFill/>
            </a:ln>
            <a:effectLst/>
          </c:spPr>
          <c:txPr>
            <a:bodyPr wrap="square" lIns="38100" tIns="19050" rIns="38100" bIns="19050" anchor="ctr">
              <a:spAutoFit/>
            </a:bodyPr>
            <a:lstStyle/>
            <a:p>
              <a:pPr>
                <a:defRPr sz="1000" b="1">
                  <a:solidFill>
                    <a:schemeClr val="bg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marker>
          <c:symbol val="none"/>
        </c:marker>
        <c:dLbl>
          <c:idx val="0"/>
          <c:spPr>
            <a:noFill/>
            <a:ln>
              <a:noFill/>
            </a:ln>
            <a:effectLst/>
          </c:spPr>
          <c:txPr>
            <a:bodyPr wrap="square" lIns="38100" tIns="19050" rIns="38100" bIns="19050" anchor="ctr">
              <a:spAutoFit/>
            </a:bodyPr>
            <a:lstStyle/>
            <a:p>
              <a:pPr>
                <a:defRPr sz="1000" b="1">
                  <a:solidFill>
                    <a:schemeClr val="accent4">
                      <a:lumMod val="60000"/>
                      <a:lumOff val="4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01401899746217E-2"/>
          <c:y val="0.28395891260595679"/>
          <c:w val="0.87739281700041227"/>
          <c:h val="0.50878666030961106"/>
        </c:manualLayout>
      </c:layout>
      <c:barChart>
        <c:barDir val="col"/>
        <c:grouping val="clustered"/>
        <c:varyColors val="0"/>
        <c:ser>
          <c:idx val="0"/>
          <c:order val="0"/>
          <c:tx>
            <c:strRef>
              <c:f>'Measure Table '!$V$9</c:f>
              <c:strCache>
                <c:ptCount val="1"/>
                <c:pt idx="0">
                  <c:v>Sent Email</c:v>
                </c:pt>
              </c:strCache>
            </c:strRef>
          </c:tx>
          <c:spPr>
            <a:solidFill>
              <a:schemeClr val="tx1">
                <a:lumMod val="75000"/>
                <a:lumOff val="25000"/>
              </a:schemeClr>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'Measure Table '!$U$10:$U$26</c:f>
              <c:multiLvlStrCache>
                <c:ptCount val="8"/>
                <c:lvl>
                  <c:pt idx="0">
                    <c:v>Jan</c:v>
                  </c:pt>
                  <c:pt idx="1">
                    <c:v>Feb</c:v>
                  </c:pt>
                  <c:pt idx="2">
                    <c:v>Mar</c:v>
                  </c:pt>
                  <c:pt idx="3">
                    <c:v>Apr</c:v>
                  </c:pt>
                  <c:pt idx="4">
                    <c:v>May</c:v>
                  </c:pt>
                  <c:pt idx="5">
                    <c:v>Jun</c:v>
                  </c:pt>
                  <c:pt idx="6">
                    <c:v>Jul</c:v>
                  </c:pt>
                  <c:pt idx="7">
                    <c:v>Aug</c:v>
                  </c:pt>
                </c:lvl>
                <c:lvl>
                  <c:pt idx="0">
                    <c:v>1</c:v>
                  </c:pt>
                  <c:pt idx="1">
                    <c:v>2</c:v>
                  </c:pt>
                  <c:pt idx="2">
                    <c:v>3</c:v>
                  </c:pt>
                  <c:pt idx="3">
                    <c:v>4</c:v>
                  </c:pt>
                  <c:pt idx="4">
                    <c:v>5</c:v>
                  </c:pt>
                  <c:pt idx="5">
                    <c:v>6</c:v>
                  </c:pt>
                  <c:pt idx="6">
                    <c:v>7</c:v>
                  </c:pt>
                  <c:pt idx="7">
                    <c:v>8</c:v>
                  </c:pt>
                </c:lvl>
              </c:multiLvlStrCache>
            </c:multiLvlStrRef>
          </c:cat>
          <c:val>
            <c:numRef>
              <c:f>'Measure Table '!$V$10:$V$26</c:f>
              <c:numCache>
                <c:formatCode>General</c:formatCode>
                <c:ptCount val="8"/>
                <c:pt idx="0">
                  <c:v>851</c:v>
                </c:pt>
                <c:pt idx="1">
                  <c:v>715</c:v>
                </c:pt>
                <c:pt idx="2">
                  <c:v>677</c:v>
                </c:pt>
                <c:pt idx="3">
                  <c:v>744</c:v>
                </c:pt>
                <c:pt idx="4">
                  <c:v>827</c:v>
                </c:pt>
                <c:pt idx="5">
                  <c:v>672</c:v>
                </c:pt>
                <c:pt idx="6">
                  <c:v>774</c:v>
                </c:pt>
                <c:pt idx="7">
                  <c:v>819</c:v>
                </c:pt>
              </c:numCache>
            </c:numRef>
          </c:val>
          <c:extLst>
            <c:ext xmlns:c16="http://schemas.microsoft.com/office/drawing/2014/chart" uri="{C3380CC4-5D6E-409C-BE32-E72D297353CC}">
              <c16:uniqueId val="{0000002E-4FC7-4F23-80CA-0F7D3740C470}"/>
            </c:ext>
          </c:extLst>
        </c:ser>
        <c:ser>
          <c:idx val="1"/>
          <c:order val="1"/>
          <c:tx>
            <c:strRef>
              <c:f>'Measure Table '!$W$9</c:f>
              <c:strCache>
                <c:ptCount val="1"/>
                <c:pt idx="0">
                  <c:v>Open Email</c:v>
                </c:pt>
              </c:strCache>
            </c:strRef>
          </c:tx>
          <c:spPr>
            <a:solidFill>
              <a:schemeClr val="accent2"/>
            </a:solidFill>
            <a:ln>
              <a:noFill/>
            </a:ln>
            <a:effectLst/>
            <a:sp3d/>
          </c:spPr>
          <c:invertIfNegative val="0"/>
          <c:dLbls>
            <c:spPr>
              <a:noFill/>
              <a:ln>
                <a:noFill/>
              </a:ln>
              <a:effectLst/>
            </c:spPr>
            <c:txPr>
              <a:bodyPr rot="-5400000" spcFirstLastPara="1" vertOverflow="clip" horzOverflow="clip"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'Measure Table '!$U$10:$U$26</c:f>
              <c:multiLvlStrCache>
                <c:ptCount val="8"/>
                <c:lvl>
                  <c:pt idx="0">
                    <c:v>Jan</c:v>
                  </c:pt>
                  <c:pt idx="1">
                    <c:v>Feb</c:v>
                  </c:pt>
                  <c:pt idx="2">
                    <c:v>Mar</c:v>
                  </c:pt>
                  <c:pt idx="3">
                    <c:v>Apr</c:v>
                  </c:pt>
                  <c:pt idx="4">
                    <c:v>May</c:v>
                  </c:pt>
                  <c:pt idx="5">
                    <c:v>Jun</c:v>
                  </c:pt>
                  <c:pt idx="6">
                    <c:v>Jul</c:v>
                  </c:pt>
                  <c:pt idx="7">
                    <c:v>Aug</c:v>
                  </c:pt>
                </c:lvl>
                <c:lvl>
                  <c:pt idx="0">
                    <c:v>1</c:v>
                  </c:pt>
                  <c:pt idx="1">
                    <c:v>2</c:v>
                  </c:pt>
                  <c:pt idx="2">
                    <c:v>3</c:v>
                  </c:pt>
                  <c:pt idx="3">
                    <c:v>4</c:v>
                  </c:pt>
                  <c:pt idx="4">
                    <c:v>5</c:v>
                  </c:pt>
                  <c:pt idx="5">
                    <c:v>6</c:v>
                  </c:pt>
                  <c:pt idx="6">
                    <c:v>7</c:v>
                  </c:pt>
                  <c:pt idx="7">
                    <c:v>8</c:v>
                  </c:pt>
                </c:lvl>
              </c:multiLvlStrCache>
            </c:multiLvlStrRef>
          </c:cat>
          <c:val>
            <c:numRef>
              <c:f>'Measure Table '!$W$10:$W$26</c:f>
              <c:numCache>
                <c:formatCode>General</c:formatCode>
                <c:ptCount val="8"/>
                <c:pt idx="0">
                  <c:v>717</c:v>
                </c:pt>
                <c:pt idx="1">
                  <c:v>589</c:v>
                </c:pt>
                <c:pt idx="2">
                  <c:v>564</c:v>
                </c:pt>
                <c:pt idx="3">
                  <c:v>609</c:v>
                </c:pt>
                <c:pt idx="4">
                  <c:v>695</c:v>
                </c:pt>
                <c:pt idx="5">
                  <c:v>554</c:v>
                </c:pt>
                <c:pt idx="6">
                  <c:v>642</c:v>
                </c:pt>
                <c:pt idx="7">
                  <c:v>686</c:v>
                </c:pt>
              </c:numCache>
            </c:numRef>
          </c:val>
          <c:extLst>
            <c:ext xmlns:c16="http://schemas.microsoft.com/office/drawing/2014/chart" uri="{C3380CC4-5D6E-409C-BE32-E72D297353CC}">
              <c16:uniqueId val="{00000030-4FC7-4F23-80CA-0F7D3740C470}"/>
            </c:ext>
          </c:extLst>
        </c:ser>
        <c:ser>
          <c:idx val="2"/>
          <c:order val="2"/>
          <c:tx>
            <c:strRef>
              <c:f>'Measure Table '!$X$9</c:f>
              <c:strCache>
                <c:ptCount val="1"/>
                <c:pt idx="0">
                  <c:v>Click Email</c:v>
                </c:pt>
              </c:strCache>
            </c:strRef>
          </c:tx>
          <c:invertIfNegative val="0"/>
          <c:dLbls>
            <c:dLbl>
              <c:idx val="0"/>
              <c:layout>
                <c:manualLayout>
                  <c:x val="-3.3451114620112548E-3"/>
                  <c:y val="-6.48402037854426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C8B-4D14-AB05-EEE242639D0E}"/>
                </c:ext>
              </c:extLst>
            </c:dLbl>
            <c:dLbl>
              <c:idx val="1"/>
              <c:layout>
                <c:manualLayout>
                  <c:x val="3.345111462011224E-3"/>
                  <c:y val="-8.64536050472567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8B-4D14-AB05-EEE242639D0E}"/>
                </c:ext>
              </c:extLst>
            </c:dLbl>
            <c:dLbl>
              <c:idx val="2"/>
              <c:layout>
                <c:manualLayout>
                  <c:x val="0"/>
                  <c:y val="-6.05175235330797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8B-4D14-AB05-EEE242639D0E}"/>
                </c:ext>
              </c:extLst>
            </c:dLbl>
            <c:dLbl>
              <c:idx val="3"/>
              <c:layout>
                <c:manualLayout>
                  <c:x val="3.3451114620112548E-3"/>
                  <c:y val="-5.18721630283540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8B-4D14-AB05-EEE242639D0E}"/>
                </c:ext>
              </c:extLst>
            </c:dLbl>
            <c:dLbl>
              <c:idx val="4"/>
              <c:layout>
                <c:manualLayout>
                  <c:x val="3.3451114620111936E-3"/>
                  <c:y val="-6.05175235330797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C8B-4D14-AB05-EEE242639D0E}"/>
                </c:ext>
              </c:extLst>
            </c:dLbl>
            <c:dLbl>
              <c:idx val="5"/>
              <c:layout>
                <c:manualLayout>
                  <c:x val="0"/>
                  <c:y val="-7.34855642901682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C8B-4D14-AB05-EEE242639D0E}"/>
                </c:ext>
              </c:extLst>
            </c:dLbl>
            <c:dLbl>
              <c:idx val="6"/>
              <c:layout>
                <c:manualLayout>
                  <c:x val="3.3451114620111936E-3"/>
                  <c:y val="-6.05175235330797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C8B-4D14-AB05-EEE242639D0E}"/>
                </c:ext>
              </c:extLst>
            </c:dLbl>
            <c:dLbl>
              <c:idx val="7"/>
              <c:layout>
                <c:manualLayout>
                  <c:x val="1.0035334386033764E-2"/>
                  <c:y val="-6.48402037854425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C8B-4D14-AB05-EEE242639D0E}"/>
                </c:ext>
              </c:extLst>
            </c:dLbl>
            <c:spPr>
              <a:noFill/>
              <a:ln>
                <a:noFill/>
              </a:ln>
              <a:effectLst/>
            </c:spPr>
            <c:txPr>
              <a:bodyPr wrap="square" lIns="38100" tIns="19050" rIns="38100" bIns="19050" anchor="ctr">
                <a:spAutoFit/>
              </a:bodyPr>
              <a:lstStyle/>
              <a:p>
                <a:pPr>
                  <a:defRPr sz="1000" b="1">
                    <a:solidFill>
                      <a:schemeClr val="bg1">
                        <a:lumMod val="75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solidFill>
                        <a:schemeClr val="bg1"/>
                      </a:solidFill>
                    </a:ln>
                  </c:spPr>
                </c15:leaderLines>
              </c:ext>
            </c:extLst>
          </c:dLbls>
          <c:cat>
            <c:multiLvlStrRef>
              <c:f>'Measure Table '!$U$10:$U$26</c:f>
              <c:multiLvlStrCache>
                <c:ptCount val="8"/>
                <c:lvl>
                  <c:pt idx="0">
                    <c:v>Jan</c:v>
                  </c:pt>
                  <c:pt idx="1">
                    <c:v>Feb</c:v>
                  </c:pt>
                  <c:pt idx="2">
                    <c:v>Mar</c:v>
                  </c:pt>
                  <c:pt idx="3">
                    <c:v>Apr</c:v>
                  </c:pt>
                  <c:pt idx="4">
                    <c:v>May</c:v>
                  </c:pt>
                  <c:pt idx="5">
                    <c:v>Jun</c:v>
                  </c:pt>
                  <c:pt idx="6">
                    <c:v>Jul</c:v>
                  </c:pt>
                  <c:pt idx="7">
                    <c:v>Aug</c:v>
                  </c:pt>
                </c:lvl>
                <c:lvl>
                  <c:pt idx="0">
                    <c:v>1</c:v>
                  </c:pt>
                  <c:pt idx="1">
                    <c:v>2</c:v>
                  </c:pt>
                  <c:pt idx="2">
                    <c:v>3</c:v>
                  </c:pt>
                  <c:pt idx="3">
                    <c:v>4</c:v>
                  </c:pt>
                  <c:pt idx="4">
                    <c:v>5</c:v>
                  </c:pt>
                  <c:pt idx="5">
                    <c:v>6</c:v>
                  </c:pt>
                  <c:pt idx="6">
                    <c:v>7</c:v>
                  </c:pt>
                  <c:pt idx="7">
                    <c:v>8</c:v>
                  </c:pt>
                </c:lvl>
              </c:multiLvlStrCache>
            </c:multiLvlStrRef>
          </c:cat>
          <c:val>
            <c:numRef>
              <c:f>'Measure Table '!$X$10:$X$26</c:f>
              <c:numCache>
                <c:formatCode>General</c:formatCode>
                <c:ptCount val="8"/>
                <c:pt idx="0">
                  <c:v>81</c:v>
                </c:pt>
                <c:pt idx="1">
                  <c:v>60</c:v>
                </c:pt>
                <c:pt idx="2">
                  <c:v>55</c:v>
                </c:pt>
                <c:pt idx="3">
                  <c:v>56</c:v>
                </c:pt>
                <c:pt idx="4">
                  <c:v>71</c:v>
                </c:pt>
                <c:pt idx="5">
                  <c:v>69</c:v>
                </c:pt>
                <c:pt idx="6">
                  <c:v>62</c:v>
                </c:pt>
                <c:pt idx="7">
                  <c:v>71</c:v>
                </c:pt>
              </c:numCache>
            </c:numRef>
          </c:val>
          <c:extLst>
            <c:ext xmlns:c16="http://schemas.microsoft.com/office/drawing/2014/chart" uri="{C3380CC4-5D6E-409C-BE32-E72D297353CC}">
              <c16:uniqueId val="{00000000-7C8B-4D14-AB05-EEE242639D0E}"/>
            </c:ext>
          </c:extLst>
        </c:ser>
        <c:ser>
          <c:idx val="3"/>
          <c:order val="3"/>
          <c:tx>
            <c:strRef>
              <c:f>'Measure Table '!$Y$9</c:f>
              <c:strCache>
                <c:ptCount val="1"/>
                <c:pt idx="0">
                  <c:v>Bounce Total</c:v>
                </c:pt>
              </c:strCache>
            </c:strRef>
          </c:tx>
          <c:invertIfNegative val="0"/>
          <c:dLbls>
            <c:spPr>
              <a:noFill/>
              <a:ln>
                <a:noFill/>
              </a:ln>
              <a:effectLst/>
            </c:spPr>
            <c:txPr>
              <a:bodyPr wrap="square" lIns="38100" tIns="19050" rIns="38100" bIns="19050" anchor="ctr">
                <a:spAutoFit/>
              </a:bodyPr>
              <a:lstStyle/>
              <a:p>
                <a:pPr>
                  <a:defRPr sz="1000" b="1">
                    <a:solidFill>
                      <a:schemeClr val="accent4">
                        <a:lumMod val="60000"/>
                        <a:lumOff val="4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'Measure Table '!$U$10:$U$26</c:f>
              <c:multiLvlStrCache>
                <c:ptCount val="8"/>
                <c:lvl>
                  <c:pt idx="0">
                    <c:v>Jan</c:v>
                  </c:pt>
                  <c:pt idx="1">
                    <c:v>Feb</c:v>
                  </c:pt>
                  <c:pt idx="2">
                    <c:v>Mar</c:v>
                  </c:pt>
                  <c:pt idx="3">
                    <c:v>Apr</c:v>
                  </c:pt>
                  <c:pt idx="4">
                    <c:v>May</c:v>
                  </c:pt>
                  <c:pt idx="5">
                    <c:v>Jun</c:v>
                  </c:pt>
                  <c:pt idx="6">
                    <c:v>Jul</c:v>
                  </c:pt>
                  <c:pt idx="7">
                    <c:v>Aug</c:v>
                  </c:pt>
                </c:lvl>
                <c:lvl>
                  <c:pt idx="0">
                    <c:v>1</c:v>
                  </c:pt>
                  <c:pt idx="1">
                    <c:v>2</c:v>
                  </c:pt>
                  <c:pt idx="2">
                    <c:v>3</c:v>
                  </c:pt>
                  <c:pt idx="3">
                    <c:v>4</c:v>
                  </c:pt>
                  <c:pt idx="4">
                    <c:v>5</c:v>
                  </c:pt>
                  <c:pt idx="5">
                    <c:v>6</c:v>
                  </c:pt>
                  <c:pt idx="6">
                    <c:v>7</c:v>
                  </c:pt>
                  <c:pt idx="7">
                    <c:v>8</c:v>
                  </c:pt>
                </c:lvl>
              </c:multiLvlStrCache>
            </c:multiLvlStrRef>
          </c:cat>
          <c:val>
            <c:numRef>
              <c:f>'Measure Table '!$Y$10:$Y$26</c:f>
              <c:numCache>
                <c:formatCode>General</c:formatCode>
                <c:ptCount val="8"/>
                <c:pt idx="0">
                  <c:v>10</c:v>
                </c:pt>
                <c:pt idx="1">
                  <c:v>9</c:v>
                </c:pt>
                <c:pt idx="2">
                  <c:v>10</c:v>
                </c:pt>
                <c:pt idx="3">
                  <c:v>12</c:v>
                </c:pt>
                <c:pt idx="4">
                  <c:v>12</c:v>
                </c:pt>
                <c:pt idx="5">
                  <c:v>12</c:v>
                </c:pt>
                <c:pt idx="6">
                  <c:v>12</c:v>
                </c:pt>
                <c:pt idx="7">
                  <c:v>18</c:v>
                </c:pt>
              </c:numCache>
            </c:numRef>
          </c:val>
          <c:extLst>
            <c:ext xmlns:c16="http://schemas.microsoft.com/office/drawing/2014/chart" uri="{C3380CC4-5D6E-409C-BE32-E72D297353CC}">
              <c16:uniqueId val="{00000000-AE6A-4E15-8E80-7A0871886BC8}"/>
            </c:ext>
          </c:extLst>
        </c:ser>
        <c:dLbls>
          <c:showLegendKey val="0"/>
          <c:showVal val="0"/>
          <c:showCatName val="0"/>
          <c:showSerName val="0"/>
          <c:showPercent val="0"/>
          <c:showBubbleSize val="0"/>
        </c:dLbls>
        <c:gapWidth val="0"/>
        <c:axId val="262609088"/>
        <c:axId val="785880336"/>
      </c:barChart>
      <c:catAx>
        <c:axId val="262609088"/>
        <c:scaling>
          <c:orientation val="minMax"/>
        </c:scaling>
        <c:delete val="0"/>
        <c:axPos val="b"/>
        <c:numFmt formatCode="General" sourceLinked="1"/>
        <c:majorTickMark val="none"/>
        <c:minorTickMark val="none"/>
        <c:tickLblPos val="nextTo"/>
        <c:spPr>
          <a:noFill/>
          <a:ln>
            <a:noFill/>
          </a:ln>
          <a:effectLst>
            <a:glow rad="25400">
              <a:schemeClr val="bg1">
                <a:alpha val="40000"/>
              </a:schemeClr>
            </a:glow>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785880336"/>
        <c:crosses val="autoZero"/>
        <c:auto val="1"/>
        <c:lblAlgn val="ctr"/>
        <c:lblOffset val="100"/>
        <c:noMultiLvlLbl val="0"/>
      </c:catAx>
      <c:valAx>
        <c:axId val="78588033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62609088"/>
        <c:crosses val="autoZero"/>
        <c:crossBetween val="between"/>
      </c:valAx>
      <c:spPr>
        <a:noFill/>
        <a:ln>
          <a:noFill/>
        </a:ln>
        <a:effectLst/>
        <a:sp3d/>
      </c:spPr>
    </c:plotArea>
    <c:legend>
      <c:legendPos val="r"/>
      <c:layout>
        <c:manualLayout>
          <c:xMode val="edge"/>
          <c:yMode val="edge"/>
          <c:x val="0.12319295848995754"/>
          <c:y val="6.3966113518447415E-2"/>
          <c:w val="0.66454884875184894"/>
          <c:h val="0.1160257573264362"/>
        </c:manualLayout>
      </c:layout>
      <c:overlay val="0"/>
      <c:spPr>
        <a:solidFill>
          <a:schemeClr val="tx1"/>
        </a:solid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showDLblsOverMax val="0"/>
    <c:extLst/>
  </c:chart>
  <c:spPr>
    <a:solidFill>
      <a:schemeClr val="tx1"/>
    </a:solidFill>
    <a:ln w="9525" cap="flat" cmpd="sng" algn="ctr">
      <a:solidFill>
        <a:schemeClr val="bg1">
          <a:lumMod val="95000"/>
          <a:alpha val="97000"/>
        </a:schemeClr>
      </a:solidFill>
      <a:round/>
    </a:ln>
    <a:effectLst>
      <a:outerShdw blurRad="152400" dist="317500" dir="7200000" sx="90000" sy="-19000" rotWithShape="0">
        <a:prstClr val="black">
          <a:alpha val="15000"/>
        </a:prstClr>
      </a:outerShdw>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Dashboard.xlsx]Measure Table !PivotTable6</c:name>
    <c:fmtId val="31"/>
  </c:pivotSource>
  <c:chart>
    <c:autoTitleDeleted val="0"/>
    <c:pivotFmts>
      <c:pivotFmt>
        <c:idx val="0"/>
        <c:spPr>
          <a:solidFill>
            <a:schemeClr val="accent1"/>
          </a:solidFill>
          <a:ln w="63500"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825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0"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825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82550"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825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06942189255192"/>
          <c:y val="0.19836356126853311"/>
          <c:w val="0.86590857556889411"/>
          <c:h val="0.50461152622357663"/>
        </c:manualLayout>
      </c:layout>
      <c:lineChart>
        <c:grouping val="standard"/>
        <c:varyColors val="0"/>
        <c:ser>
          <c:idx val="0"/>
          <c:order val="0"/>
          <c:tx>
            <c:strRef>
              <c:f>'Measure Table '!$AF$10</c:f>
              <c:strCache>
                <c:ptCount val="1"/>
                <c:pt idx="0">
                  <c:v>Revenue</c:v>
                </c:pt>
              </c:strCache>
            </c:strRef>
          </c:tx>
          <c:spPr>
            <a:ln w="82550" cap="rnd">
              <a:solidFill>
                <a:schemeClr val="bg1">
                  <a:lumMod val="50000"/>
                </a:schemeClr>
              </a:solidFill>
              <a:round/>
            </a:ln>
            <a:effectLst/>
          </c:spPr>
          <c:marker>
            <c:symbol val="none"/>
          </c:marker>
          <c:cat>
            <c:multiLvlStrRef>
              <c:f>'Measure Table '!$AE$11:$AE$27</c:f>
              <c:multiLvlStrCache>
                <c:ptCount val="8"/>
                <c:lvl>
                  <c:pt idx="0">
                    <c:v>Jan</c:v>
                  </c:pt>
                  <c:pt idx="1">
                    <c:v>Feb</c:v>
                  </c:pt>
                  <c:pt idx="2">
                    <c:v>Mar</c:v>
                  </c:pt>
                  <c:pt idx="3">
                    <c:v>Apr</c:v>
                  </c:pt>
                  <c:pt idx="4">
                    <c:v>May</c:v>
                  </c:pt>
                  <c:pt idx="5">
                    <c:v>Jun</c:v>
                  </c:pt>
                  <c:pt idx="6">
                    <c:v>Jul</c:v>
                  </c:pt>
                  <c:pt idx="7">
                    <c:v>Aug</c:v>
                  </c:pt>
                </c:lvl>
                <c:lvl>
                  <c:pt idx="0">
                    <c:v>1</c:v>
                  </c:pt>
                  <c:pt idx="1">
                    <c:v>2</c:v>
                  </c:pt>
                  <c:pt idx="2">
                    <c:v>3</c:v>
                  </c:pt>
                  <c:pt idx="3">
                    <c:v>4</c:v>
                  </c:pt>
                  <c:pt idx="4">
                    <c:v>5</c:v>
                  </c:pt>
                  <c:pt idx="5">
                    <c:v>6</c:v>
                  </c:pt>
                  <c:pt idx="6">
                    <c:v>7</c:v>
                  </c:pt>
                  <c:pt idx="7">
                    <c:v>8</c:v>
                  </c:pt>
                </c:lvl>
              </c:multiLvlStrCache>
            </c:multiLvlStrRef>
          </c:cat>
          <c:val>
            <c:numRef>
              <c:f>'Measure Table '!$AF$11:$AF$27</c:f>
              <c:numCache>
                <c:formatCode>0</c:formatCode>
                <c:ptCount val="8"/>
                <c:pt idx="0">
                  <c:v>19273.84</c:v>
                </c:pt>
                <c:pt idx="1">
                  <c:v>6055.4699999999993</c:v>
                </c:pt>
                <c:pt idx="2">
                  <c:v>15126.150000000001</c:v>
                </c:pt>
                <c:pt idx="3">
                  <c:v>17346.879999999997</c:v>
                </c:pt>
                <c:pt idx="4">
                  <c:v>16616.28</c:v>
                </c:pt>
                <c:pt idx="5">
                  <c:v>16716.599999999999</c:v>
                </c:pt>
                <c:pt idx="6">
                  <c:v>19933.97</c:v>
                </c:pt>
                <c:pt idx="7">
                  <c:v>24453.559999999998</c:v>
                </c:pt>
              </c:numCache>
            </c:numRef>
          </c:val>
          <c:smooth val="0"/>
          <c:extLst>
            <c:ext xmlns:c16="http://schemas.microsoft.com/office/drawing/2014/chart" uri="{C3380CC4-5D6E-409C-BE32-E72D297353CC}">
              <c16:uniqueId val="{00000000-9AF5-47DC-9E2D-9284FBC1B997}"/>
            </c:ext>
          </c:extLst>
        </c:ser>
        <c:ser>
          <c:idx val="1"/>
          <c:order val="1"/>
          <c:tx>
            <c:strRef>
              <c:f>'Measure Table '!$AG$10</c:f>
              <c:strCache>
                <c:ptCount val="1"/>
                <c:pt idx="0">
                  <c:v>Goal</c:v>
                </c:pt>
              </c:strCache>
            </c:strRef>
          </c:tx>
          <c:spPr>
            <a:ln w="82550" cap="rnd">
              <a:solidFill>
                <a:schemeClr val="accent2"/>
              </a:solidFill>
              <a:round/>
            </a:ln>
            <a:effectLst/>
          </c:spPr>
          <c:marker>
            <c:symbol val="none"/>
          </c:marker>
          <c:cat>
            <c:multiLvlStrRef>
              <c:f>'Measure Table '!$AE$11:$AE$27</c:f>
              <c:multiLvlStrCache>
                <c:ptCount val="8"/>
                <c:lvl>
                  <c:pt idx="0">
                    <c:v>Jan</c:v>
                  </c:pt>
                  <c:pt idx="1">
                    <c:v>Feb</c:v>
                  </c:pt>
                  <c:pt idx="2">
                    <c:v>Mar</c:v>
                  </c:pt>
                  <c:pt idx="3">
                    <c:v>Apr</c:v>
                  </c:pt>
                  <c:pt idx="4">
                    <c:v>May</c:v>
                  </c:pt>
                  <c:pt idx="5">
                    <c:v>Jun</c:v>
                  </c:pt>
                  <c:pt idx="6">
                    <c:v>Jul</c:v>
                  </c:pt>
                  <c:pt idx="7">
                    <c:v>Aug</c:v>
                  </c:pt>
                </c:lvl>
                <c:lvl>
                  <c:pt idx="0">
                    <c:v>1</c:v>
                  </c:pt>
                  <c:pt idx="1">
                    <c:v>2</c:v>
                  </c:pt>
                  <c:pt idx="2">
                    <c:v>3</c:v>
                  </c:pt>
                  <c:pt idx="3">
                    <c:v>4</c:v>
                  </c:pt>
                  <c:pt idx="4">
                    <c:v>5</c:v>
                  </c:pt>
                  <c:pt idx="5">
                    <c:v>6</c:v>
                  </c:pt>
                  <c:pt idx="6">
                    <c:v>7</c:v>
                  </c:pt>
                  <c:pt idx="7">
                    <c:v>8</c:v>
                  </c:pt>
                </c:lvl>
              </c:multiLvlStrCache>
            </c:multiLvlStrRef>
          </c:cat>
          <c:val>
            <c:numRef>
              <c:f>'Measure Table '!$AG$11:$AG$27</c:f>
              <c:numCache>
                <c:formatCode>0</c:formatCode>
                <c:ptCount val="8"/>
                <c:pt idx="0">
                  <c:v>19057.214000000004</c:v>
                </c:pt>
                <c:pt idx="1">
                  <c:v>21201.224000000002</c:v>
                </c:pt>
                <c:pt idx="2">
                  <c:v>6661.0169999999998</c:v>
                </c:pt>
                <c:pt idx="3">
                  <c:v>16638.765000000003</c:v>
                </c:pt>
                <c:pt idx="4">
                  <c:v>19081.567999999999</c:v>
                </c:pt>
                <c:pt idx="5">
                  <c:v>18277.907999999999</c:v>
                </c:pt>
                <c:pt idx="6">
                  <c:v>18388.259999999998</c:v>
                </c:pt>
                <c:pt idx="7">
                  <c:v>21927.367000000002</c:v>
                </c:pt>
              </c:numCache>
            </c:numRef>
          </c:val>
          <c:smooth val="0"/>
          <c:extLst>
            <c:ext xmlns:c16="http://schemas.microsoft.com/office/drawing/2014/chart" uri="{C3380CC4-5D6E-409C-BE32-E72D297353CC}">
              <c16:uniqueId val="{00000001-9AF5-47DC-9E2D-9284FBC1B997}"/>
            </c:ext>
          </c:extLst>
        </c:ser>
        <c:dLbls>
          <c:showLegendKey val="0"/>
          <c:showVal val="0"/>
          <c:showCatName val="0"/>
          <c:showSerName val="0"/>
          <c:showPercent val="0"/>
          <c:showBubbleSize val="0"/>
        </c:dLbls>
        <c:smooth val="0"/>
        <c:axId val="744131680"/>
        <c:axId val="820348480"/>
      </c:lineChart>
      <c:catAx>
        <c:axId val="744131680"/>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820348480"/>
        <c:crosses val="autoZero"/>
        <c:auto val="1"/>
        <c:lblAlgn val="ctr"/>
        <c:lblOffset val="100"/>
        <c:noMultiLvlLbl val="0"/>
      </c:catAx>
      <c:valAx>
        <c:axId val="8203484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413168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ayout>
        <c:manualLayout>
          <c:xMode val="edge"/>
          <c:yMode val="edge"/>
          <c:x val="4.6249781277340321E-2"/>
          <c:y val="1.9034298533344582E-2"/>
          <c:w val="0.58738072836169442"/>
          <c:h val="0.14633349698398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Email</a:t>
            </a:r>
            <a:r>
              <a:rPr lang="en-IN" b="1" baseline="0">
                <a:solidFill>
                  <a:schemeClr val="bg1"/>
                </a:solidFill>
              </a:rPr>
              <a:t> Distribution </a:t>
            </a:r>
            <a:endParaRPr lang="en-IN" b="1">
              <a:solidFill>
                <a:schemeClr val="bg1"/>
              </a:solidFill>
            </a:endParaRP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'Measure Table '!$AH$40:$AH$44</c:f>
              <c:strCache>
                <c:ptCount val="5"/>
                <c:pt idx="0">
                  <c:v>Total Sent Email</c:v>
                </c:pt>
                <c:pt idx="1">
                  <c:v>Open Inbox</c:v>
                </c:pt>
                <c:pt idx="2">
                  <c:v>Click Email</c:v>
                </c:pt>
                <c:pt idx="3">
                  <c:v>Inbox Closed</c:v>
                </c:pt>
                <c:pt idx="4">
                  <c:v>Bounce Email</c:v>
                </c:pt>
              </c:strCache>
            </c:strRef>
          </c:cat>
          <c:val>
            <c:numRef>
              <c:f>'Measure Table '!$AI$40:$AI$44</c:f>
            </c:numRef>
          </c:val>
          <c:extLst>
            <c:ext xmlns:c16="http://schemas.microsoft.com/office/drawing/2014/chart" uri="{C3380CC4-5D6E-409C-BE32-E72D297353CC}">
              <c16:uniqueId val="{00000002-2CE1-4767-974B-1C346AFFA31F}"/>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lIns="1080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'Measure Table '!$AH$40:$AH$44</c:f>
              <c:strCache>
                <c:ptCount val="5"/>
                <c:pt idx="0">
                  <c:v>Total Sent Email</c:v>
                </c:pt>
                <c:pt idx="1">
                  <c:v>Open Inbox</c:v>
                </c:pt>
                <c:pt idx="2">
                  <c:v>Click Email</c:v>
                </c:pt>
                <c:pt idx="3">
                  <c:v>Inbox Closed</c:v>
                </c:pt>
                <c:pt idx="4">
                  <c:v>Bounce Email</c:v>
                </c:pt>
              </c:strCache>
            </c:strRef>
          </c:cat>
          <c:val>
            <c:numRef>
              <c:f>'Measure Table '!$AJ$40:$AJ$44</c:f>
              <c:numCache>
                <c:formatCode>0%</c:formatCode>
                <c:ptCount val="5"/>
                <c:pt idx="0">
                  <c:v>1</c:v>
                </c:pt>
                <c:pt idx="1">
                  <c:v>0.8330871491875923</c:v>
                </c:pt>
                <c:pt idx="2">
                  <c:v>8.1240768094534718E-2</c:v>
                </c:pt>
                <c:pt idx="3">
                  <c:v>7.0901033973412117E-2</c:v>
                </c:pt>
                <c:pt idx="4">
                  <c:v>1.7730496453900711E-2</c:v>
                </c:pt>
              </c:numCache>
            </c:numRef>
          </c:val>
          <c:extLst>
            <c:ext xmlns:c16="http://schemas.microsoft.com/office/drawing/2014/chart" uri="{C3380CC4-5D6E-409C-BE32-E72D297353CC}">
              <c16:uniqueId val="{00000003-2CE1-4767-974B-1C346AFFA31F}"/>
            </c:ext>
          </c:extLst>
        </c:ser>
        <c:dLbls>
          <c:showLegendKey val="0"/>
          <c:showVal val="1"/>
          <c:showCatName val="0"/>
          <c:showSerName val="0"/>
          <c:showPercent val="0"/>
          <c:showBubbleSize val="0"/>
        </c:dLbls>
        <c:gapWidth val="150"/>
        <c:shape val="box"/>
        <c:axId val="1886114415"/>
        <c:axId val="1700314143"/>
        <c:axId val="0"/>
      </c:bar3DChart>
      <c:catAx>
        <c:axId val="1886114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700314143"/>
        <c:crosses val="autoZero"/>
        <c:auto val="1"/>
        <c:lblAlgn val="ctr"/>
        <c:lblOffset val="100"/>
        <c:noMultiLvlLbl val="0"/>
      </c:catAx>
      <c:valAx>
        <c:axId val="17003141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88611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052749208726733"/>
          <c:y val="0"/>
          <c:w val="0.70015693701512471"/>
          <c:h val="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CB-4B07-A625-37DADC05C7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CB-4B07-A625-37DADC05C7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CB-4B07-A625-37DADC05C7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3CB-4B07-A625-37DADC05C7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CB-4B07-A625-37DADC05C7BD}"/>
              </c:ext>
            </c:extLst>
          </c:dPt>
          <c:dLbls>
            <c:dLbl>
              <c:idx val="3"/>
              <c:layout>
                <c:manualLayout>
                  <c:x val="-2.1517941993463401E-3"/>
                  <c:y val="9.1465412750278419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177670499767161E-2"/>
                      <c:h val="6.0390218818396492E-2"/>
                    </c:manualLayout>
                  </c15:layout>
                </c:ext>
                <c:ext xmlns:c16="http://schemas.microsoft.com/office/drawing/2014/chart" uri="{C3380CC4-5D6E-409C-BE32-E72D297353CC}">
                  <c16:uniqueId val="{00000007-E3CB-4B07-A625-37DADC05C7BD}"/>
                </c:ext>
              </c:extLst>
            </c:dLbl>
            <c:dLbl>
              <c:idx val="4"/>
              <c:layout>
                <c:manualLayout>
                  <c:x val="-1.2441113197031819E-16"/>
                  <c:y val="0.105185224662820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3CB-4B07-A625-37DADC05C7B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rgbClr val="0C1526"/>
                  </a:solidFill>
                  <a:round/>
                </a:ln>
                <a:effectLst/>
              </c:spPr>
            </c:leaderLines>
            <c:extLst>
              <c:ext xmlns:c15="http://schemas.microsoft.com/office/drawing/2012/chart" uri="{CE6537A1-D6FC-4f65-9D91-7224C49458BB}"/>
            </c:extLst>
          </c:dLbls>
          <c:cat>
            <c:strRef>
              <c:f>'Measure Table '!$AM$38:$AM$42</c:f>
              <c:strCache>
                <c:ptCount val="5"/>
                <c:pt idx="0">
                  <c:v>Total Sent Email</c:v>
                </c:pt>
                <c:pt idx="1">
                  <c:v>Open Inbox</c:v>
                </c:pt>
                <c:pt idx="2">
                  <c:v>Click Email</c:v>
                </c:pt>
                <c:pt idx="3">
                  <c:v>Inbox Closed</c:v>
                </c:pt>
                <c:pt idx="4">
                  <c:v>Bounce Email</c:v>
                </c:pt>
              </c:strCache>
            </c:strRef>
          </c:cat>
          <c:val>
            <c:numRef>
              <c:f>'Measure Table '!$AN$38:$AN$42</c:f>
              <c:numCache>
                <c:formatCode>General</c:formatCode>
                <c:ptCount val="5"/>
                <c:pt idx="0">
                  <c:v>677</c:v>
                </c:pt>
                <c:pt idx="1">
                  <c:v>564</c:v>
                </c:pt>
                <c:pt idx="2">
                  <c:v>55</c:v>
                </c:pt>
                <c:pt idx="3">
                  <c:v>48</c:v>
                </c:pt>
                <c:pt idx="4">
                  <c:v>10</c:v>
                </c:pt>
              </c:numCache>
            </c:numRef>
          </c:val>
          <c:extLst>
            <c:ext xmlns:c16="http://schemas.microsoft.com/office/drawing/2014/chart" uri="{C3380CC4-5D6E-409C-BE32-E72D297353CC}">
              <c16:uniqueId val="{0000000A-E3CB-4B07-A625-37DADC05C7BD}"/>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C-E3CB-4B07-A625-37DADC05C7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E3CB-4B07-A625-37DADC05C7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E3CB-4B07-A625-37DADC05C7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E3CB-4B07-A625-37DADC05C7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E3CB-4B07-A625-37DADC05C7BD}"/>
              </c:ext>
            </c:extLst>
          </c:dPt>
          <c:dLbls>
            <c:dLbl>
              <c:idx val="3"/>
              <c:layout>
                <c:manualLayout>
                  <c:x val="-1.3572280273999883E-2"/>
                  <c:y val="-9.146541275027812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3CB-4B07-A625-37DADC05C7BD}"/>
                </c:ext>
              </c:extLst>
            </c:dLbl>
            <c:dLbl>
              <c:idx val="4"/>
              <c:layout>
                <c:manualLayout>
                  <c:x val="6.7861401369997548E-3"/>
                  <c:y val="7.7745600837736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3CB-4B07-A625-37DADC05C7B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rgbClr val="0C1526"/>
                  </a:solidFill>
                  <a:round/>
                </a:ln>
                <a:effectLst/>
              </c:spPr>
            </c:leaderLines>
            <c:extLst>
              <c:ext xmlns:c15="http://schemas.microsoft.com/office/drawing/2012/chart" uri="{CE6537A1-D6FC-4f65-9D91-7224C49458BB}"/>
            </c:extLst>
          </c:dLbls>
          <c:cat>
            <c:strRef>
              <c:f>'Measure Table '!$AM$38:$AM$42</c:f>
              <c:strCache>
                <c:ptCount val="5"/>
                <c:pt idx="0">
                  <c:v>Total Sent Email</c:v>
                </c:pt>
                <c:pt idx="1">
                  <c:v>Open Inbox</c:v>
                </c:pt>
                <c:pt idx="2">
                  <c:v>Click Email</c:v>
                </c:pt>
                <c:pt idx="3">
                  <c:v>Inbox Closed</c:v>
                </c:pt>
                <c:pt idx="4">
                  <c:v>Bounce Email</c:v>
                </c:pt>
              </c:strCache>
            </c:strRef>
          </c:cat>
          <c:val>
            <c:numRef>
              <c:f>'Measure Table '!$AO$38:$AO$42</c:f>
              <c:numCache>
                <c:formatCode>0%</c:formatCode>
                <c:ptCount val="5"/>
                <c:pt idx="0">
                  <c:v>1</c:v>
                </c:pt>
                <c:pt idx="1">
                  <c:v>0.8330871491875923</c:v>
                </c:pt>
                <c:pt idx="2">
                  <c:v>8.1240768094534718E-2</c:v>
                </c:pt>
                <c:pt idx="3">
                  <c:v>7.0901033973412117E-2</c:v>
                </c:pt>
                <c:pt idx="4">
                  <c:v>1.7730496453900711E-2</c:v>
                </c:pt>
              </c:numCache>
            </c:numRef>
          </c:val>
          <c:extLst>
            <c:ext xmlns:c16="http://schemas.microsoft.com/office/drawing/2014/chart" uri="{C3380CC4-5D6E-409C-BE32-E72D297353CC}">
              <c16:uniqueId val="{00000015-E3CB-4B07-A625-37DADC05C7BD}"/>
            </c:ext>
          </c:extLst>
        </c:ser>
        <c:dLbls>
          <c:showLegendKey val="0"/>
          <c:showVal val="1"/>
          <c:showCatName val="0"/>
          <c:showSerName val="0"/>
          <c:showPercent val="0"/>
          <c:showBubbleSize val="0"/>
          <c:showLeaderLines val="1"/>
        </c:dLbls>
        <c:firstSliceAng val="80"/>
        <c:holeSize val="62"/>
      </c:doughnutChart>
      <c:spPr>
        <a:noFill/>
        <a:ln>
          <a:noFill/>
        </a:ln>
        <a:effectLst>
          <a:glow rad="228600">
            <a:schemeClr val="accent1">
              <a:satMod val="175000"/>
              <a:alpha val="40000"/>
            </a:schemeClr>
          </a:glow>
          <a:outerShdw blurRad="50800" dist="2133600" dir="5400000" algn="ctr" rotWithShape="0">
            <a:srgbClr val="000000">
              <a:alpha val="43137"/>
            </a:srgbClr>
          </a:outerShdw>
        </a:effectLst>
      </c:spPr>
    </c:plotArea>
    <c:legend>
      <c:legendPos val="b"/>
      <c:layout>
        <c:manualLayout>
          <c:xMode val="edge"/>
          <c:yMode val="edge"/>
          <c:x val="3.0762217440740154E-2"/>
          <c:y val="8.6342629436162527E-2"/>
          <c:w val="0.21914450283909126"/>
          <c:h val="0.86055070525719735"/>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[Excel Dashboard.xlsx]Measure Table !PivotTable2</c:name>
    <c:fmtId val="23"/>
  </c:pivotSource>
  <c:chart>
    <c:title>
      <c:tx>
        <c:rich>
          <a:bodyPr rot="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r>
              <a:rPr lang="en-IN"/>
              <a:t>Bounce Rate </a:t>
            </a:r>
          </a:p>
          <a:p>
            <a:pPr algn="ctr" rtl="0">
              <a:defRPr/>
            </a:pPr>
            <a:endParaRPr lang="en-IN"/>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w="28575" cap="rnd">
            <a:solidFill>
              <a:schemeClr val="dk1">
                <a:tint val="88500"/>
              </a:schemeClr>
            </a:solidFill>
            <a:round/>
          </a:ln>
          <a:effectLst/>
        </c:spPr>
        <c:marker>
          <c:symbol val="none"/>
        </c:marker>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621453070186589"/>
                  <c:h val="8.0290171082912684E-2"/>
                </c:manualLayout>
              </c15:layout>
            </c:ext>
          </c:extLst>
        </c:dLbl>
      </c:pivotFmt>
      <c:pivotFmt>
        <c:idx val="1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621453070186589"/>
                  <c:h val="8.0290171082912684E-2"/>
                </c:manualLayout>
              </c15:layout>
            </c:ext>
          </c:extLst>
        </c:dLbl>
      </c:pivotFmt>
      <c:pivotFmt>
        <c:idx val="1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621453070186589"/>
                  <c:h val="8.0290171082912684E-2"/>
                </c:manualLayout>
              </c15:layout>
            </c:ext>
          </c:extLst>
        </c:dLbl>
      </c:pivotFmt>
      <c:pivotFmt>
        <c:idx val="1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70486574199382"/>
          <c:y val="0.24442090550828027"/>
          <c:w val="0.86107073719657301"/>
          <c:h val="0.54896570628935182"/>
        </c:manualLayout>
      </c:layout>
      <c:barChart>
        <c:barDir val="col"/>
        <c:grouping val="clustered"/>
        <c:varyColors val="0"/>
        <c:ser>
          <c:idx val="0"/>
          <c:order val="0"/>
          <c:tx>
            <c:strRef>
              <c:f>'Measure Table '!$P$12</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'Measure Table '!$O$13:$O$29</c:f>
              <c:multiLvlStrCache>
                <c:ptCount val="8"/>
                <c:lvl>
                  <c:pt idx="0">
                    <c:v>Jan</c:v>
                  </c:pt>
                  <c:pt idx="1">
                    <c:v>Feb</c:v>
                  </c:pt>
                  <c:pt idx="2">
                    <c:v>Mar</c:v>
                  </c:pt>
                  <c:pt idx="3">
                    <c:v>Apr</c:v>
                  </c:pt>
                  <c:pt idx="4">
                    <c:v>May</c:v>
                  </c:pt>
                  <c:pt idx="5">
                    <c:v>Jun</c:v>
                  </c:pt>
                  <c:pt idx="6">
                    <c:v>Jul</c:v>
                  </c:pt>
                  <c:pt idx="7">
                    <c:v>Aug</c:v>
                  </c:pt>
                </c:lvl>
                <c:lvl>
                  <c:pt idx="0">
                    <c:v>1</c:v>
                  </c:pt>
                  <c:pt idx="1">
                    <c:v>2</c:v>
                  </c:pt>
                  <c:pt idx="2">
                    <c:v>3</c:v>
                  </c:pt>
                  <c:pt idx="3">
                    <c:v>4</c:v>
                  </c:pt>
                  <c:pt idx="4">
                    <c:v>5</c:v>
                  </c:pt>
                  <c:pt idx="5">
                    <c:v>6</c:v>
                  </c:pt>
                  <c:pt idx="6">
                    <c:v>7</c:v>
                  </c:pt>
                  <c:pt idx="7">
                    <c:v>8</c:v>
                  </c:pt>
                </c:lvl>
              </c:multiLvlStrCache>
            </c:multiLvlStrRef>
          </c:cat>
          <c:val>
            <c:numRef>
              <c:f>'Measure Table '!$P$13:$P$29</c:f>
              <c:numCache>
                <c:formatCode>_-[$$-409]* #,##0_ ;_-[$$-409]* \-#,##0\ ;_-[$$-409]* "-"??_ ;_-@_ </c:formatCode>
                <c:ptCount val="8"/>
                <c:pt idx="0">
                  <c:v>19273.84</c:v>
                </c:pt>
                <c:pt idx="1">
                  <c:v>6055.4699999999993</c:v>
                </c:pt>
                <c:pt idx="2">
                  <c:v>15126.150000000001</c:v>
                </c:pt>
                <c:pt idx="3">
                  <c:v>17346.879999999997</c:v>
                </c:pt>
                <c:pt idx="4">
                  <c:v>16616.28</c:v>
                </c:pt>
                <c:pt idx="5">
                  <c:v>16716.599999999999</c:v>
                </c:pt>
                <c:pt idx="6">
                  <c:v>19933.97</c:v>
                </c:pt>
                <c:pt idx="7">
                  <c:v>24453.559999999998</c:v>
                </c:pt>
              </c:numCache>
            </c:numRef>
          </c:val>
          <c:extLst>
            <c:ext xmlns:c16="http://schemas.microsoft.com/office/drawing/2014/chart" uri="{C3380CC4-5D6E-409C-BE32-E72D297353CC}">
              <c16:uniqueId val="{0000000F-617E-4482-A8C1-B6730281F9FC}"/>
            </c:ext>
          </c:extLst>
        </c:ser>
        <c:dLbls>
          <c:dLblPos val="outEnd"/>
          <c:showLegendKey val="0"/>
          <c:showVal val="1"/>
          <c:showCatName val="0"/>
          <c:showSerName val="0"/>
          <c:showPercent val="0"/>
          <c:showBubbleSize val="0"/>
        </c:dLbls>
        <c:gapWidth val="150"/>
        <c:axId val="145584319"/>
        <c:axId val="357880479"/>
      </c:barChart>
      <c:catAx>
        <c:axId val="1455843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357880479"/>
        <c:crosses val="autoZero"/>
        <c:auto val="1"/>
        <c:lblAlgn val="ctr"/>
        <c:lblOffset val="100"/>
        <c:noMultiLvlLbl val="0"/>
      </c:catAx>
      <c:valAx>
        <c:axId val="357880479"/>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45584319"/>
        <c:crosses val="autoZero"/>
        <c:crossBetween val="between"/>
      </c:valAx>
      <c:spPr>
        <a:noFill/>
        <a:ln cap="sq">
          <a:solidFill>
            <a:srgbClr val="080426"/>
          </a:solidFill>
          <a:prstDash val="solid"/>
          <a:miter lim="800000"/>
        </a:ln>
        <a:effectLst>
          <a:outerShdw blurRad="50800" dist="38100" dir="13500000" algn="br"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solidFill>
    <a:ln w="9525" cap="flat" cmpd="sng" algn="ctr">
      <a:solidFill>
        <a:schemeClr val="bg1"/>
      </a:solidFill>
      <a:round/>
    </a:ln>
    <a:effectLst>
      <a:glow rad="228600">
        <a:schemeClr val="accent6">
          <a:lumMod val="75000"/>
          <a:alpha val="40000"/>
        </a:schemeClr>
      </a:glow>
      <a:outerShdw blurRad="50800" dist="50800" dir="5400000" algn="ctr" rotWithShape="0">
        <a:srgbClr val="000000"/>
      </a:outerShdw>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FE-49E1-8B25-D06A7E7072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FE-49E1-8B25-D06A7E7072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FE-49E1-8B25-D06A7E7072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FE-49E1-8B25-D06A7E70729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FE-49E1-8B25-D06A7E7072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'Measure Table '!$AM$38:$AM$42</c:f>
              <c:strCache>
                <c:ptCount val="5"/>
                <c:pt idx="0">
                  <c:v>Total Sent Email</c:v>
                </c:pt>
                <c:pt idx="1">
                  <c:v>Open Inbox</c:v>
                </c:pt>
                <c:pt idx="2">
                  <c:v>Click Email</c:v>
                </c:pt>
                <c:pt idx="3">
                  <c:v>Inbox Closed</c:v>
                </c:pt>
                <c:pt idx="4">
                  <c:v>Bounce Email</c:v>
                </c:pt>
              </c:strCache>
            </c:strRef>
          </c:cat>
          <c:val>
            <c:numRef>
              <c:f>'Measure Table '!$AN$38:$AN$42</c:f>
              <c:numCache>
                <c:formatCode>General</c:formatCode>
                <c:ptCount val="5"/>
                <c:pt idx="0">
                  <c:v>677</c:v>
                </c:pt>
                <c:pt idx="1">
                  <c:v>564</c:v>
                </c:pt>
                <c:pt idx="2">
                  <c:v>55</c:v>
                </c:pt>
                <c:pt idx="3">
                  <c:v>48</c:v>
                </c:pt>
                <c:pt idx="4">
                  <c:v>10</c:v>
                </c:pt>
              </c:numCache>
            </c:numRef>
          </c:val>
          <c:extLst>
            <c:ext xmlns:c16="http://schemas.microsoft.com/office/drawing/2014/chart" uri="{C3380CC4-5D6E-409C-BE32-E72D297353CC}">
              <c16:uniqueId val="{00000000-B24A-404B-9EC5-B78E2454F400}"/>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B-C6FE-49E1-8B25-D06A7E7072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C6FE-49E1-8B25-D06A7E7072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C6FE-49E1-8B25-D06A7E7072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C6FE-49E1-8B25-D06A7E70729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C6FE-49E1-8B25-D06A7E7072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'Measure Table '!$AM$38:$AM$42</c:f>
              <c:strCache>
                <c:ptCount val="5"/>
                <c:pt idx="0">
                  <c:v>Total Sent Email</c:v>
                </c:pt>
                <c:pt idx="1">
                  <c:v>Open Inbox</c:v>
                </c:pt>
                <c:pt idx="2">
                  <c:v>Click Email</c:v>
                </c:pt>
                <c:pt idx="3">
                  <c:v>Inbox Closed</c:v>
                </c:pt>
                <c:pt idx="4">
                  <c:v>Bounce Email</c:v>
                </c:pt>
              </c:strCache>
            </c:strRef>
          </c:cat>
          <c:val>
            <c:numRef>
              <c:f>'Measure Table '!$AO$38:$AO$42</c:f>
              <c:numCache>
                <c:formatCode>0%</c:formatCode>
                <c:ptCount val="5"/>
                <c:pt idx="0">
                  <c:v>1</c:v>
                </c:pt>
                <c:pt idx="1">
                  <c:v>0.8330871491875923</c:v>
                </c:pt>
                <c:pt idx="2">
                  <c:v>8.1240768094534718E-2</c:v>
                </c:pt>
                <c:pt idx="3">
                  <c:v>7.0901033973412117E-2</c:v>
                </c:pt>
                <c:pt idx="4">
                  <c:v>1.7730496453900711E-2</c:v>
                </c:pt>
              </c:numCache>
            </c:numRef>
          </c:val>
          <c:extLst>
            <c:ext xmlns:c16="http://schemas.microsoft.com/office/drawing/2014/chart" uri="{C3380CC4-5D6E-409C-BE32-E72D297353CC}">
              <c16:uniqueId val="{00000001-B24A-404B-9EC5-B78E2454F40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Dashboard.xlsx]Email 1!PivotTable1</c:name>
    <c:fmtId val="52"/>
  </c:pivotSource>
  <c:chart>
    <c:title>
      <c:layout>
        <c:manualLayout>
          <c:xMode val="edge"/>
          <c:yMode val="edge"/>
          <c:x val="0.52027777777777784"/>
          <c:y val="2.2478795413731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22364580743196574"/>
          <c:w val="0.68158748906386701"/>
          <c:h val="0.50984334852880242"/>
        </c:manualLayout>
      </c:layout>
      <c:area3DChart>
        <c:grouping val="standard"/>
        <c:varyColors val="0"/>
        <c:ser>
          <c:idx val="0"/>
          <c:order val="0"/>
          <c:tx>
            <c:strRef>
              <c:f>'Email 1'!$B$1</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'Email 1'!$A$2:$A$3</c:f>
              <c:strCache>
                <c:ptCount val="1"/>
                <c:pt idx="0">
                  <c:v>2023</c:v>
                </c:pt>
              </c:strCache>
            </c:strRef>
          </c:cat>
          <c:val>
            <c:numRef>
              <c:f>'Email 1'!$B$2:$B$3</c:f>
              <c:numCache>
                <c:formatCode>0</c:formatCode>
                <c:ptCount val="1"/>
                <c:pt idx="0">
                  <c:v>135522.75</c:v>
                </c:pt>
              </c:numCache>
            </c:numRef>
          </c:val>
          <c:extLst>
            <c:ext xmlns:c16="http://schemas.microsoft.com/office/drawing/2014/chart" uri="{C3380CC4-5D6E-409C-BE32-E72D297353CC}">
              <c16:uniqueId val="{00000000-DDAD-4EBA-8E10-CD2E8D613DEB}"/>
            </c:ext>
          </c:extLst>
        </c:ser>
        <c:dLbls>
          <c:showLegendKey val="0"/>
          <c:showVal val="1"/>
          <c:showCatName val="0"/>
          <c:showSerName val="0"/>
          <c:showPercent val="0"/>
          <c:showBubbleSize val="0"/>
        </c:dLbls>
        <c:axId val="1872835296"/>
        <c:axId val="633311232"/>
        <c:axId val="1128925264"/>
      </c:area3DChart>
      <c:catAx>
        <c:axId val="1872835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11232"/>
        <c:crosses val="autoZero"/>
        <c:auto val="1"/>
        <c:lblAlgn val="ctr"/>
        <c:lblOffset val="100"/>
        <c:noMultiLvlLbl val="0"/>
      </c:catAx>
      <c:valAx>
        <c:axId val="633311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835296"/>
        <c:crosses val="autoZero"/>
        <c:crossBetween val="midCat"/>
      </c:valAx>
      <c:serAx>
        <c:axId val="112892526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1123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1">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8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2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0.sv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8.svg"/><Relationship Id="rId11" Type="http://schemas.openxmlformats.org/officeDocument/2006/relationships/chart" Target="../charts/chart5.xml"/><Relationship Id="rId5" Type="http://schemas.openxmlformats.org/officeDocument/2006/relationships/image" Target="../media/image7.png"/><Relationship Id="rId10" Type="http://schemas.openxmlformats.org/officeDocument/2006/relationships/chart" Target="../charts/chart4.xml"/><Relationship Id="rId4" Type="http://schemas.openxmlformats.org/officeDocument/2006/relationships/image" Target="../media/image6.svg"/><Relationship Id="rId9"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sv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4.svg"/><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13</xdr:col>
      <xdr:colOff>657359</xdr:colOff>
      <xdr:row>43</xdr:row>
      <xdr:rowOff>147570</xdr:rowOff>
    </xdr:from>
    <xdr:to>
      <xdr:col>16</xdr:col>
      <xdr:colOff>147570</xdr:colOff>
      <xdr:row>44</xdr:row>
      <xdr:rowOff>134155</xdr:rowOff>
    </xdr:to>
    <xdr:sp macro="" textlink="$P$53">
      <xdr:nvSpPr>
        <xdr:cNvPr id="110" name="Rectangle 109">
          <a:extLst>
            <a:ext uri="{FF2B5EF4-FFF2-40B4-BE49-F238E27FC236}">
              <a16:creationId xmlns:a16="http://schemas.microsoft.com/office/drawing/2014/main" id="{478AF1B9-14FD-4236-AE8F-F3FF8772E68C}"/>
            </a:ext>
          </a:extLst>
        </xdr:cNvPr>
        <xdr:cNvSpPr/>
      </xdr:nvSpPr>
      <xdr:spPr>
        <a:xfrm>
          <a:off x="6868732" y="8773732"/>
          <a:ext cx="1650106" cy="228064"/>
        </a:xfrm>
        <a:prstGeom prst="rect">
          <a:avLst/>
        </a:prstGeom>
        <a:solidFill>
          <a:schemeClr val="accent2"/>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fld id="{435729F4-80B2-4B30-9BB2-C05D4A443250}" type="TxLink">
            <a:rPr lang="en-US" sz="1100" b="1" i="0" u="none" strike="noStrike">
              <a:solidFill>
                <a:srgbClr val="FFFFFF"/>
              </a:solidFill>
              <a:latin typeface="Calibri"/>
              <a:ea typeface="Calibri"/>
              <a:cs typeface="Calibri"/>
            </a:rPr>
            <a:t>588</a:t>
          </a:fld>
          <a:endParaRPr lang="en-IN" sz="1100">
            <a:solidFill>
              <a:schemeClr val="bg1">
                <a:lumMod val="50000"/>
              </a:schemeClr>
            </a:solidFill>
          </a:endParaRPr>
        </a:p>
      </xdr:txBody>
    </xdr:sp>
    <xdr:clientData/>
  </xdr:twoCellAnchor>
  <xdr:twoCellAnchor>
    <xdr:from>
      <xdr:col>11</xdr:col>
      <xdr:colOff>26830</xdr:colOff>
      <xdr:row>37</xdr:row>
      <xdr:rowOff>134156</xdr:rowOff>
    </xdr:from>
    <xdr:to>
      <xdr:col>17</xdr:col>
      <xdr:colOff>160985</xdr:colOff>
      <xdr:row>39</xdr:row>
      <xdr:rowOff>134155</xdr:rowOff>
    </xdr:to>
    <xdr:sp macro="" textlink="">
      <xdr:nvSpPr>
        <xdr:cNvPr id="31" name="Rectangle: Single Corner Rounded 30">
          <a:extLst>
            <a:ext uri="{FF2B5EF4-FFF2-40B4-BE49-F238E27FC236}">
              <a16:creationId xmlns:a16="http://schemas.microsoft.com/office/drawing/2014/main" id="{096C3BF6-B7C7-6C1E-BDF0-4EF018C8072A}"/>
            </a:ext>
          </a:extLst>
        </xdr:cNvPr>
        <xdr:cNvSpPr/>
      </xdr:nvSpPr>
      <xdr:spPr>
        <a:xfrm>
          <a:off x="4977147" y="7512677"/>
          <a:ext cx="3635599" cy="456126"/>
        </a:xfrm>
        <a:prstGeom prst="round1Rect">
          <a:avLst>
            <a:gd name="adj" fmla="val 2272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sz="2400">
              <a:solidFill>
                <a:schemeClr val="bg1"/>
              </a:solidFill>
            </a:rPr>
            <a:t>Funnel of Email Marketing </a:t>
          </a:r>
        </a:p>
      </xdr:txBody>
    </xdr:sp>
    <xdr:clientData/>
  </xdr:twoCellAnchor>
  <xdr:twoCellAnchor>
    <xdr:from>
      <xdr:col>21</xdr:col>
      <xdr:colOff>590282</xdr:colOff>
      <xdr:row>1</xdr:row>
      <xdr:rowOff>80492</xdr:rowOff>
    </xdr:from>
    <xdr:to>
      <xdr:col>28</xdr:col>
      <xdr:colOff>657358</xdr:colOff>
      <xdr:row>6</xdr:row>
      <xdr:rowOff>147569</xdr:rowOff>
    </xdr:to>
    <xdr:grpSp>
      <xdr:nvGrpSpPr>
        <xdr:cNvPr id="30" name="Group 29">
          <a:extLst>
            <a:ext uri="{FF2B5EF4-FFF2-40B4-BE49-F238E27FC236}">
              <a16:creationId xmlns:a16="http://schemas.microsoft.com/office/drawing/2014/main" id="{F0AC8964-84CA-AA59-4E7E-7D80CB4A2810}"/>
            </a:ext>
          </a:extLst>
        </xdr:cNvPr>
        <xdr:cNvGrpSpPr/>
      </xdr:nvGrpSpPr>
      <xdr:grpSpPr>
        <a:xfrm>
          <a:off x="10598240" y="134154"/>
          <a:ext cx="2669681" cy="952500"/>
          <a:chOff x="11416585" y="147570"/>
          <a:chExt cx="2669682" cy="952500"/>
        </a:xfrm>
      </xdr:grpSpPr>
      <xdr:sp macro="" textlink="">
        <xdr:nvSpPr>
          <xdr:cNvPr id="29" name="Rectangle 28">
            <a:extLst>
              <a:ext uri="{FF2B5EF4-FFF2-40B4-BE49-F238E27FC236}">
                <a16:creationId xmlns:a16="http://schemas.microsoft.com/office/drawing/2014/main" id="{5A980467-F8C7-60ED-BE71-321779128E5D}"/>
              </a:ext>
            </a:extLst>
          </xdr:cNvPr>
          <xdr:cNvSpPr/>
        </xdr:nvSpPr>
        <xdr:spPr>
          <a:xfrm>
            <a:off x="11416585" y="147570"/>
            <a:ext cx="2669682" cy="952500"/>
          </a:xfrm>
          <a:prstGeom prst="rect">
            <a:avLst/>
          </a:prstGeom>
          <a:solidFill>
            <a:srgbClr val="000000"/>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140" name="Year 2">
                <a:extLst>
                  <a:ext uri="{FF2B5EF4-FFF2-40B4-BE49-F238E27FC236}">
                    <a16:creationId xmlns:a16="http://schemas.microsoft.com/office/drawing/2014/main" id="{8D300331-47CD-40B3-A4F9-FD9B9C29E281}"/>
                  </a:ext>
                </a:extLst>
              </xdr:cNvPr>
              <xdr:cNvGraphicFramePr/>
            </xdr:nvGraphicFramePr>
            <xdr:xfrm>
              <a:off x="11550738" y="214646"/>
              <a:ext cx="2455035" cy="845177"/>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0732393" y="201230"/>
                <a:ext cx="2455034" cy="845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xdr:col>
      <xdr:colOff>13415</xdr:colOff>
      <xdr:row>20</xdr:row>
      <xdr:rowOff>201232</xdr:rowOff>
    </xdr:from>
    <xdr:to>
      <xdr:col>9</xdr:col>
      <xdr:colOff>0</xdr:colOff>
      <xdr:row>35</xdr:row>
      <xdr:rowOff>107324</xdr:rowOff>
    </xdr:to>
    <xdr:graphicFrame macro="">
      <xdr:nvGraphicFramePr>
        <xdr:cNvPr id="45" name="Chart 44">
          <a:extLst>
            <a:ext uri="{FF2B5EF4-FFF2-40B4-BE49-F238E27FC236}">
              <a16:creationId xmlns:a16="http://schemas.microsoft.com/office/drawing/2014/main" id="{31FF9124-2652-4C45-8906-825E31054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712489</xdr:colOff>
      <xdr:row>49</xdr:row>
      <xdr:rowOff>147571</xdr:rowOff>
    </xdr:from>
    <xdr:to>
      <xdr:col>28</xdr:col>
      <xdr:colOff>599153</xdr:colOff>
      <xdr:row>52</xdr:row>
      <xdr:rowOff>13415</xdr:rowOff>
    </xdr:to>
    <xdr:sp macro="" textlink="">
      <xdr:nvSpPr>
        <xdr:cNvPr id="93" name="Rectangle 92">
          <a:extLst>
            <a:ext uri="{FF2B5EF4-FFF2-40B4-BE49-F238E27FC236}">
              <a16:creationId xmlns:a16="http://schemas.microsoft.com/office/drawing/2014/main" id="{01987DB0-16AB-41EF-A70E-ADD0DAC5A881}"/>
            </a:ext>
          </a:extLst>
        </xdr:cNvPr>
        <xdr:cNvSpPr/>
      </xdr:nvSpPr>
      <xdr:spPr>
        <a:xfrm>
          <a:off x="11887595" y="10276268"/>
          <a:ext cx="1389199" cy="482957"/>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Provided Discount 784</a:t>
          </a:r>
        </a:p>
      </xdr:txBody>
    </xdr:sp>
    <xdr:clientData/>
  </xdr:twoCellAnchor>
  <xdr:twoCellAnchor>
    <xdr:from>
      <xdr:col>19</xdr:col>
      <xdr:colOff>1042529</xdr:colOff>
      <xdr:row>45</xdr:row>
      <xdr:rowOff>126294</xdr:rowOff>
    </xdr:from>
    <xdr:to>
      <xdr:col>23</xdr:col>
      <xdr:colOff>629879</xdr:colOff>
      <xdr:row>50</xdr:row>
      <xdr:rowOff>15363</xdr:rowOff>
    </xdr:to>
    <xdr:cxnSp macro="">
      <xdr:nvCxnSpPr>
        <xdr:cNvPr id="94" name="Connector: Elbow 2">
          <a:extLst>
            <a:ext uri="{FF2B5EF4-FFF2-40B4-BE49-F238E27FC236}">
              <a16:creationId xmlns:a16="http://schemas.microsoft.com/office/drawing/2014/main" id="{29659306-29FC-4C03-97D5-BB5F810C4B1C}"/>
            </a:ext>
          </a:extLst>
        </xdr:cNvPr>
        <xdr:cNvCxnSpPr/>
      </xdr:nvCxnSpPr>
      <xdr:spPr>
        <a:xfrm>
          <a:off x="9492126" y="8775609"/>
          <a:ext cx="1983963" cy="1072012"/>
        </a:xfrm>
        <a:prstGeom prst="curvedConnector3">
          <a:avLst>
            <a:gd name="adj1" fmla="val 39208"/>
          </a:avLst>
        </a:prstGeom>
        <a:ln w="190500">
          <a:solidFill>
            <a:schemeClr val="accent2"/>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16</xdr:col>
      <xdr:colOff>32424</xdr:colOff>
      <xdr:row>54</xdr:row>
      <xdr:rowOff>13415</xdr:rowOff>
    </xdr:from>
    <xdr:to>
      <xdr:col>19</xdr:col>
      <xdr:colOff>939085</xdr:colOff>
      <xdr:row>56</xdr:row>
      <xdr:rowOff>174401</xdr:rowOff>
    </xdr:to>
    <xdr:sp macro="" textlink="">
      <xdr:nvSpPr>
        <xdr:cNvPr id="95" name="Rectangle 94">
          <a:extLst>
            <a:ext uri="{FF2B5EF4-FFF2-40B4-BE49-F238E27FC236}">
              <a16:creationId xmlns:a16="http://schemas.microsoft.com/office/drawing/2014/main" id="{A2B600AC-A84D-4D73-896E-1E92D953D7A3}"/>
            </a:ext>
          </a:extLst>
        </xdr:cNvPr>
        <xdr:cNvSpPr/>
      </xdr:nvSpPr>
      <xdr:spPr>
        <a:xfrm>
          <a:off x="8350030" y="11108028"/>
          <a:ext cx="1389618" cy="603697"/>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                             </a:t>
          </a:r>
          <a:r>
            <a:rPr lang="en-IN" sz="1100" b="1"/>
            <a:t>Existing Customer</a:t>
          </a:r>
        </a:p>
        <a:p>
          <a:pPr algn="l"/>
          <a:r>
            <a:rPr lang="en-IN" sz="1100"/>
            <a:t>                588</a:t>
          </a:r>
        </a:p>
      </xdr:txBody>
    </xdr:sp>
    <xdr:clientData/>
  </xdr:twoCellAnchor>
  <xdr:twoCellAnchor>
    <xdr:from>
      <xdr:col>16</xdr:col>
      <xdr:colOff>120740</xdr:colOff>
      <xdr:row>40</xdr:row>
      <xdr:rowOff>148044</xdr:rowOff>
    </xdr:from>
    <xdr:to>
      <xdr:col>19</xdr:col>
      <xdr:colOff>912254</xdr:colOff>
      <xdr:row>42</xdr:row>
      <xdr:rowOff>40246</xdr:rowOff>
    </xdr:to>
    <xdr:sp macro="" textlink="">
      <xdr:nvSpPr>
        <xdr:cNvPr id="105" name="Rectangle 104">
          <a:extLst>
            <a:ext uri="{FF2B5EF4-FFF2-40B4-BE49-F238E27FC236}">
              <a16:creationId xmlns:a16="http://schemas.microsoft.com/office/drawing/2014/main" id="{5167E637-12A4-4471-AD4B-73B7F910CE97}"/>
            </a:ext>
          </a:extLst>
        </xdr:cNvPr>
        <xdr:cNvSpPr/>
      </xdr:nvSpPr>
      <xdr:spPr>
        <a:xfrm>
          <a:off x="8371268" y="8143678"/>
          <a:ext cx="1274472" cy="32149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b="1" baseline="0">
              <a:solidFill>
                <a:schemeClr val="bg1"/>
              </a:solidFill>
            </a:rPr>
            <a:t>Email 2</a:t>
          </a:r>
        </a:p>
        <a:p>
          <a:pPr algn="ctr"/>
          <a:endParaRPr lang="en-IN" sz="1100" b="1">
            <a:solidFill>
              <a:schemeClr val="bg1"/>
            </a:solidFill>
          </a:endParaRPr>
        </a:p>
      </xdr:txBody>
    </xdr:sp>
    <xdr:clientData/>
  </xdr:twoCellAnchor>
  <xdr:twoCellAnchor>
    <xdr:from>
      <xdr:col>13</xdr:col>
      <xdr:colOff>643944</xdr:colOff>
      <xdr:row>45</xdr:row>
      <xdr:rowOff>93908</xdr:rowOff>
    </xdr:from>
    <xdr:to>
      <xdr:col>15</xdr:col>
      <xdr:colOff>992747</xdr:colOff>
      <xdr:row>50</xdr:row>
      <xdr:rowOff>214647</xdr:rowOff>
    </xdr:to>
    <xdr:cxnSp macro="">
      <xdr:nvCxnSpPr>
        <xdr:cNvPr id="108" name="Connector: Elbow 2">
          <a:extLst>
            <a:ext uri="{FF2B5EF4-FFF2-40B4-BE49-F238E27FC236}">
              <a16:creationId xmlns:a16="http://schemas.microsoft.com/office/drawing/2014/main" id="{370E46C1-E026-4E70-A520-AF8F02093403}"/>
            </a:ext>
          </a:extLst>
        </xdr:cNvPr>
        <xdr:cNvCxnSpPr/>
      </xdr:nvCxnSpPr>
      <xdr:spPr>
        <a:xfrm>
          <a:off x="6855317" y="9203028"/>
          <a:ext cx="1502536" cy="1287887"/>
        </a:xfrm>
        <a:prstGeom prst="curvedConnector3">
          <a:avLst>
            <a:gd name="adj1" fmla="val 50000"/>
          </a:avLst>
        </a:prstGeom>
        <a:ln w="228600">
          <a:solidFill>
            <a:schemeClr val="accent2"/>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11</xdr:col>
      <xdr:colOff>92072</xdr:colOff>
      <xdr:row>43</xdr:row>
      <xdr:rowOff>107324</xdr:rowOff>
    </xdr:from>
    <xdr:to>
      <xdr:col>13</xdr:col>
      <xdr:colOff>579896</xdr:colOff>
      <xdr:row>46</xdr:row>
      <xdr:rowOff>0</xdr:rowOff>
    </xdr:to>
    <xdr:sp macro="" textlink="">
      <xdr:nvSpPr>
        <xdr:cNvPr id="109" name="Rectangle 108">
          <a:extLst>
            <a:ext uri="{FF2B5EF4-FFF2-40B4-BE49-F238E27FC236}">
              <a16:creationId xmlns:a16="http://schemas.microsoft.com/office/drawing/2014/main" id="{6488F1A5-8443-45B5-9F22-B70EB27D6CF1}"/>
            </a:ext>
          </a:extLst>
        </xdr:cNvPr>
        <xdr:cNvSpPr/>
      </xdr:nvSpPr>
      <xdr:spPr>
        <a:xfrm>
          <a:off x="5069220" y="8773732"/>
          <a:ext cx="1668387" cy="617113"/>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b="1">
              <a:solidFill>
                <a:schemeClr val="bg1"/>
              </a:solidFill>
            </a:rPr>
            <a:t>                                        New Leads 784</a:t>
          </a:r>
        </a:p>
        <a:p>
          <a:pPr algn="ctr"/>
          <a:endParaRPr lang="en-IN" sz="1100" b="1" baseline="0">
            <a:solidFill>
              <a:schemeClr val="bg1"/>
            </a:solidFill>
          </a:endParaRPr>
        </a:p>
      </xdr:txBody>
    </xdr:sp>
    <xdr:clientData/>
  </xdr:twoCellAnchor>
  <xdr:twoCellAnchor>
    <xdr:from>
      <xdr:col>16</xdr:col>
      <xdr:colOff>52874</xdr:colOff>
      <xdr:row>50</xdr:row>
      <xdr:rowOff>93909</xdr:rowOff>
    </xdr:from>
    <xdr:to>
      <xdr:col>19</xdr:col>
      <xdr:colOff>979331</xdr:colOff>
      <xdr:row>52</xdr:row>
      <xdr:rowOff>53662</xdr:rowOff>
    </xdr:to>
    <xdr:sp macro="" textlink="">
      <xdr:nvSpPr>
        <xdr:cNvPr id="111" name="Rectangle 110">
          <a:extLst>
            <a:ext uri="{FF2B5EF4-FFF2-40B4-BE49-F238E27FC236}">
              <a16:creationId xmlns:a16="http://schemas.microsoft.com/office/drawing/2014/main" id="{CA4341B2-4595-40AD-9822-3504558A2E55}"/>
            </a:ext>
          </a:extLst>
        </xdr:cNvPr>
        <xdr:cNvSpPr/>
      </xdr:nvSpPr>
      <xdr:spPr>
        <a:xfrm>
          <a:off x="8424142" y="10370177"/>
          <a:ext cx="1409414" cy="335386"/>
        </a:xfrm>
        <a:prstGeom prst="rect">
          <a:avLst/>
        </a:prstGeom>
        <a:solidFill>
          <a:srgbClr val="C0000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No Response 196</a:t>
          </a:r>
        </a:p>
        <a:p>
          <a:pPr algn="l"/>
          <a:endParaRPr lang="en-IN" sz="1100"/>
        </a:p>
        <a:p>
          <a:pPr algn="l"/>
          <a:endParaRPr lang="en-IN" sz="1100"/>
        </a:p>
      </xdr:txBody>
    </xdr:sp>
    <xdr:clientData/>
  </xdr:twoCellAnchor>
  <xdr:twoCellAnchor>
    <xdr:from>
      <xdr:col>17</xdr:col>
      <xdr:colOff>40245</xdr:colOff>
      <xdr:row>43</xdr:row>
      <xdr:rowOff>120740</xdr:rowOff>
    </xdr:from>
    <xdr:to>
      <xdr:col>19</xdr:col>
      <xdr:colOff>985532</xdr:colOff>
      <xdr:row>46</xdr:row>
      <xdr:rowOff>26831</xdr:rowOff>
    </xdr:to>
    <xdr:sp macro="" textlink="">
      <xdr:nvSpPr>
        <xdr:cNvPr id="112" name="Rectangle 111">
          <a:extLst>
            <a:ext uri="{FF2B5EF4-FFF2-40B4-BE49-F238E27FC236}">
              <a16:creationId xmlns:a16="http://schemas.microsoft.com/office/drawing/2014/main" id="{1121474E-3376-45A7-AFCF-A7001DEF0733}"/>
            </a:ext>
          </a:extLst>
        </xdr:cNvPr>
        <xdr:cNvSpPr/>
      </xdr:nvSpPr>
      <xdr:spPr>
        <a:xfrm>
          <a:off x="8572499" y="8746902"/>
          <a:ext cx="1267258" cy="63052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                       Provided</a:t>
          </a:r>
          <a:r>
            <a:rPr lang="en-IN" sz="1100" baseline="0"/>
            <a:t> interest</a:t>
          </a:r>
        </a:p>
        <a:p>
          <a:pPr algn="l"/>
          <a:r>
            <a:rPr lang="en-IN" sz="1200"/>
            <a:t>            588</a:t>
          </a:r>
        </a:p>
        <a:p>
          <a:pPr algn="l"/>
          <a:endParaRPr lang="en-IN" sz="1400"/>
        </a:p>
      </xdr:txBody>
    </xdr:sp>
    <xdr:clientData/>
  </xdr:twoCellAnchor>
  <xdr:twoCellAnchor>
    <xdr:from>
      <xdr:col>19</xdr:col>
      <xdr:colOff>1042531</xdr:colOff>
      <xdr:row>43</xdr:row>
      <xdr:rowOff>134155</xdr:rowOff>
    </xdr:from>
    <xdr:to>
      <xdr:col>23</xdr:col>
      <xdr:colOff>576866</xdr:colOff>
      <xdr:row>44</xdr:row>
      <xdr:rowOff>147571</xdr:rowOff>
    </xdr:to>
    <xdr:sp macro="" textlink="">
      <xdr:nvSpPr>
        <xdr:cNvPr id="113" name="Rectangle 112">
          <a:extLst>
            <a:ext uri="{FF2B5EF4-FFF2-40B4-BE49-F238E27FC236}">
              <a16:creationId xmlns:a16="http://schemas.microsoft.com/office/drawing/2014/main" id="{4F00A536-9F74-4F13-ADAB-FC380645E637}"/>
            </a:ext>
          </a:extLst>
        </xdr:cNvPr>
        <xdr:cNvSpPr/>
      </xdr:nvSpPr>
      <xdr:spPr>
        <a:xfrm>
          <a:off x="9829679" y="8760317"/>
          <a:ext cx="1855215" cy="254895"/>
        </a:xfrm>
        <a:prstGeom prst="rect">
          <a:avLst/>
        </a:prstGeom>
        <a:solidFill>
          <a:schemeClr val="accent2"/>
        </a:solidFill>
        <a:ln>
          <a:solidFill>
            <a:schemeClr val="bg1">
              <a:lumMod val="50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r>
            <a:rPr lang="en-IN" sz="1100" b="0">
              <a:solidFill>
                <a:schemeClr val="bg1"/>
              </a:solidFill>
              <a:latin typeface="+mn-lt"/>
              <a:ea typeface="+mn-ea"/>
              <a:cs typeface="+mn-cs"/>
            </a:rPr>
            <a:t>Skipped Stage =  </a:t>
          </a:r>
          <a:r>
            <a:rPr lang="en-IN" sz="1100" b="1" i="0" u="none" strike="noStrike">
              <a:solidFill>
                <a:schemeClr val="lt1"/>
              </a:solidFill>
              <a:effectLst/>
              <a:latin typeface="+mn-lt"/>
              <a:ea typeface="+mn-ea"/>
              <a:cs typeface="+mn-cs"/>
            </a:rPr>
            <a:t>196</a:t>
          </a:r>
          <a:r>
            <a:rPr lang="en-IN"/>
            <a:t> </a:t>
          </a:r>
          <a:endParaRPr lang="en-IN" sz="1100" b="0">
            <a:solidFill>
              <a:schemeClr val="bg1"/>
            </a:solidFill>
            <a:latin typeface="+mn-lt"/>
            <a:ea typeface="+mn-ea"/>
            <a:cs typeface="+mn-cs"/>
          </a:endParaRPr>
        </a:p>
      </xdr:txBody>
    </xdr:sp>
    <xdr:clientData/>
  </xdr:twoCellAnchor>
  <xdr:twoCellAnchor>
    <xdr:from>
      <xdr:col>23</xdr:col>
      <xdr:colOff>651036</xdr:colOff>
      <xdr:row>43</xdr:row>
      <xdr:rowOff>110931</xdr:rowOff>
    </xdr:from>
    <xdr:to>
      <xdr:col>28</xdr:col>
      <xdr:colOff>509789</xdr:colOff>
      <xdr:row>45</xdr:row>
      <xdr:rowOff>228064</xdr:rowOff>
    </xdr:to>
    <xdr:sp macro="" textlink="">
      <xdr:nvSpPr>
        <xdr:cNvPr id="115" name="Rectangle 114">
          <a:extLst>
            <a:ext uri="{FF2B5EF4-FFF2-40B4-BE49-F238E27FC236}">
              <a16:creationId xmlns:a16="http://schemas.microsoft.com/office/drawing/2014/main" id="{A0BD439B-A6F0-46D5-BB5F-A4D8FE422A10}"/>
            </a:ext>
          </a:extLst>
        </xdr:cNvPr>
        <xdr:cNvSpPr/>
      </xdr:nvSpPr>
      <xdr:spPr>
        <a:xfrm>
          <a:off x="11705402" y="8777339"/>
          <a:ext cx="1361288" cy="600091"/>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100"/>
            <a:t>Skipped Stage </a:t>
          </a:r>
        </a:p>
        <a:p>
          <a:pPr algn="l"/>
          <a:r>
            <a:rPr lang="en-IN" sz="1100" b="1" i="0" u="none" strike="noStrike">
              <a:solidFill>
                <a:schemeClr val="lt1"/>
              </a:solidFill>
              <a:effectLst/>
              <a:latin typeface="+mn-lt"/>
              <a:ea typeface="+mn-ea"/>
              <a:cs typeface="+mn-cs"/>
            </a:rPr>
            <a:t>              392</a:t>
          </a:r>
        </a:p>
        <a:p>
          <a:pPr algn="l"/>
          <a:r>
            <a:rPr lang="en-IN"/>
            <a:t> </a:t>
          </a:r>
          <a:endParaRPr lang="en-IN" sz="1100"/>
        </a:p>
      </xdr:txBody>
    </xdr:sp>
    <xdr:clientData/>
  </xdr:twoCellAnchor>
  <xdr:twoCellAnchor>
    <xdr:from>
      <xdr:col>19</xdr:col>
      <xdr:colOff>1019578</xdr:colOff>
      <xdr:row>51</xdr:row>
      <xdr:rowOff>53662</xdr:rowOff>
    </xdr:from>
    <xdr:to>
      <xdr:col>23</xdr:col>
      <xdr:colOff>630528</xdr:colOff>
      <xdr:row>56</xdr:row>
      <xdr:rowOff>67078</xdr:rowOff>
    </xdr:to>
    <xdr:cxnSp macro="">
      <xdr:nvCxnSpPr>
        <xdr:cNvPr id="118" name="Connector: Elbow 2">
          <a:extLst>
            <a:ext uri="{FF2B5EF4-FFF2-40B4-BE49-F238E27FC236}">
              <a16:creationId xmlns:a16="http://schemas.microsoft.com/office/drawing/2014/main" id="{6B13CD68-76A0-4502-B1E0-12D22AA4AEEA}"/>
            </a:ext>
          </a:extLst>
        </xdr:cNvPr>
        <xdr:cNvCxnSpPr/>
      </xdr:nvCxnSpPr>
      <xdr:spPr>
        <a:xfrm flipV="1">
          <a:off x="9873803" y="10571408"/>
          <a:ext cx="1931831" cy="992747"/>
        </a:xfrm>
        <a:prstGeom prst="curvedConnector3">
          <a:avLst>
            <a:gd name="adj1" fmla="val 50000"/>
          </a:avLst>
        </a:prstGeom>
        <a:ln w="190500">
          <a:solidFill>
            <a:schemeClr val="accent2"/>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28</xdr:col>
      <xdr:colOff>580826</xdr:colOff>
      <xdr:row>43</xdr:row>
      <xdr:rowOff>122903</xdr:rowOff>
    </xdr:from>
    <xdr:to>
      <xdr:col>31</xdr:col>
      <xdr:colOff>93908</xdr:colOff>
      <xdr:row>44</xdr:row>
      <xdr:rowOff>147572</xdr:rowOff>
    </xdr:to>
    <xdr:sp macro="" textlink="">
      <xdr:nvSpPr>
        <xdr:cNvPr id="119" name="Rectangle 118">
          <a:extLst>
            <a:ext uri="{FF2B5EF4-FFF2-40B4-BE49-F238E27FC236}">
              <a16:creationId xmlns:a16="http://schemas.microsoft.com/office/drawing/2014/main" id="{E5204566-3265-43C2-A1A3-05A830943E57}"/>
            </a:ext>
          </a:extLst>
        </xdr:cNvPr>
        <xdr:cNvSpPr/>
      </xdr:nvSpPr>
      <xdr:spPr>
        <a:xfrm>
          <a:off x="13137727" y="8789311"/>
          <a:ext cx="1766885" cy="266148"/>
        </a:xfrm>
        <a:prstGeom prst="rect">
          <a:avLst/>
        </a:prstGeom>
        <a:solidFill>
          <a:schemeClr val="accent2"/>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        Skipped Stage - 392</a:t>
          </a:r>
        </a:p>
        <a:p>
          <a:pPr marL="0" marR="0" lvl="0" indent="0" algn="l" defTabSz="914400" eaLnBrk="1" fontAlgn="auto" latinLnBrk="0" hangingPunct="1">
            <a:lnSpc>
              <a:spcPct val="100000"/>
            </a:lnSpc>
            <a:spcBef>
              <a:spcPts val="0"/>
            </a:spcBef>
            <a:spcAft>
              <a:spcPts val="0"/>
            </a:spcAft>
            <a:buClrTx/>
            <a:buSzTx/>
            <a:buFontTx/>
            <a:buNone/>
            <a:tabLst/>
            <a:defRPr/>
          </a:pPr>
          <a:endParaRPr lang="en-IN">
            <a:effectLst/>
          </a:endParaRPr>
        </a:p>
        <a:p>
          <a:pPr algn="l"/>
          <a:endParaRPr lang="en-IN" sz="1100"/>
        </a:p>
      </xdr:txBody>
    </xdr:sp>
    <xdr:clientData/>
  </xdr:twoCellAnchor>
  <xdr:twoCellAnchor>
    <xdr:from>
      <xdr:col>32</xdr:col>
      <xdr:colOff>46088</xdr:colOff>
      <xdr:row>43</xdr:row>
      <xdr:rowOff>126295</xdr:rowOff>
    </xdr:from>
    <xdr:to>
      <xdr:col>34</xdr:col>
      <xdr:colOff>496373</xdr:colOff>
      <xdr:row>45</xdr:row>
      <xdr:rowOff>160987</xdr:rowOff>
    </xdr:to>
    <xdr:sp macro="" textlink="">
      <xdr:nvSpPr>
        <xdr:cNvPr id="121" name="Rectangle 120">
          <a:extLst>
            <a:ext uri="{FF2B5EF4-FFF2-40B4-BE49-F238E27FC236}">
              <a16:creationId xmlns:a16="http://schemas.microsoft.com/office/drawing/2014/main" id="{2116798B-F84A-4589-BB2C-70FCB07E5E78}"/>
            </a:ext>
          </a:extLst>
        </xdr:cNvPr>
        <xdr:cNvSpPr/>
      </xdr:nvSpPr>
      <xdr:spPr>
        <a:xfrm>
          <a:off x="15004363" y="8792703"/>
          <a:ext cx="1550355" cy="51765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ctr"/>
          <a:r>
            <a:rPr lang="en-IN" sz="1100"/>
            <a:t>Booked </a:t>
          </a:r>
        </a:p>
        <a:p>
          <a:pPr algn="ctr"/>
          <a:r>
            <a:rPr lang="en-IN" sz="1100"/>
            <a:t> 784</a:t>
          </a:r>
        </a:p>
        <a:p>
          <a:pPr algn="ctr"/>
          <a:endParaRPr lang="en-IN" sz="1100"/>
        </a:p>
      </xdr:txBody>
    </xdr:sp>
    <xdr:clientData/>
  </xdr:twoCellAnchor>
  <xdr:twoCellAnchor>
    <xdr:from>
      <xdr:col>28</xdr:col>
      <xdr:colOff>697830</xdr:colOff>
      <xdr:row>50</xdr:row>
      <xdr:rowOff>179248</xdr:rowOff>
    </xdr:from>
    <xdr:to>
      <xdr:col>31</xdr:col>
      <xdr:colOff>26830</xdr:colOff>
      <xdr:row>52</xdr:row>
      <xdr:rowOff>13415</xdr:rowOff>
    </xdr:to>
    <xdr:sp macro="" textlink="">
      <xdr:nvSpPr>
        <xdr:cNvPr id="122" name="Rectangle 121">
          <a:extLst>
            <a:ext uri="{FF2B5EF4-FFF2-40B4-BE49-F238E27FC236}">
              <a16:creationId xmlns:a16="http://schemas.microsoft.com/office/drawing/2014/main" id="{558911DC-021C-4CB7-8ADD-0FE2A1DD0AE2}"/>
            </a:ext>
          </a:extLst>
        </xdr:cNvPr>
        <xdr:cNvSpPr/>
      </xdr:nvSpPr>
      <xdr:spPr>
        <a:xfrm>
          <a:off x="13375471" y="10522593"/>
          <a:ext cx="1582803" cy="209801"/>
        </a:xfrm>
        <a:prstGeom prst="rect">
          <a:avLst/>
        </a:prstGeom>
        <a:solidFill>
          <a:srgbClr val="C0000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l"/>
          <a:r>
            <a:rPr lang="en-IN" sz="1100"/>
            <a:t>           No Response </a:t>
          </a:r>
          <a:r>
            <a:rPr lang="en-IN" sz="1100" b="1"/>
            <a:t>392</a:t>
          </a:r>
        </a:p>
        <a:p>
          <a:pPr algn="l"/>
          <a:endParaRPr lang="en-IN" sz="1100"/>
        </a:p>
      </xdr:txBody>
    </xdr:sp>
    <xdr:clientData/>
  </xdr:twoCellAnchor>
  <xdr:twoCellAnchor>
    <xdr:from>
      <xdr:col>31</xdr:col>
      <xdr:colOff>76814</xdr:colOff>
      <xdr:row>49</xdr:row>
      <xdr:rowOff>199716</xdr:rowOff>
    </xdr:from>
    <xdr:to>
      <xdr:col>34</xdr:col>
      <xdr:colOff>537701</xdr:colOff>
      <xdr:row>52</xdr:row>
      <xdr:rowOff>26831</xdr:rowOff>
    </xdr:to>
    <xdr:sp macro="" textlink="">
      <xdr:nvSpPr>
        <xdr:cNvPr id="123" name="Rectangle 122">
          <a:extLst>
            <a:ext uri="{FF2B5EF4-FFF2-40B4-BE49-F238E27FC236}">
              <a16:creationId xmlns:a16="http://schemas.microsoft.com/office/drawing/2014/main" id="{54CC50F2-7601-47DD-9B9B-CEDCE519C476}"/>
            </a:ext>
          </a:extLst>
        </xdr:cNvPr>
        <xdr:cNvSpPr/>
      </xdr:nvSpPr>
      <xdr:spPr>
        <a:xfrm>
          <a:off x="15035089" y="10274751"/>
          <a:ext cx="1708527" cy="444228"/>
        </a:xfrm>
        <a:prstGeom prst="rect">
          <a:avLst/>
        </a:prstGeom>
        <a:solidFill>
          <a:srgbClr val="C0000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l"/>
          <a:r>
            <a:rPr lang="en-IN" sz="1100"/>
            <a:t>              Not</a:t>
          </a:r>
          <a:r>
            <a:rPr lang="en-IN" sz="1100" baseline="0"/>
            <a:t> Booked  </a:t>
          </a:r>
          <a:r>
            <a:rPr lang="en-IN" sz="1100" b="1" i="0" u="none" strike="noStrike">
              <a:solidFill>
                <a:schemeClr val="lt1"/>
              </a:solidFill>
              <a:effectLst/>
              <a:latin typeface="+mn-lt"/>
              <a:ea typeface="+mn-ea"/>
              <a:cs typeface="+mn-cs"/>
            </a:rPr>
            <a:t>392</a:t>
          </a:r>
          <a:r>
            <a:rPr lang="en-IN"/>
            <a:t> </a:t>
          </a:r>
          <a:endParaRPr lang="en-IN" sz="1100" baseline="0"/>
        </a:p>
        <a:p>
          <a:pPr algn="l"/>
          <a:endParaRPr lang="en-IN" sz="1100"/>
        </a:p>
      </xdr:txBody>
    </xdr:sp>
    <xdr:clientData/>
  </xdr:twoCellAnchor>
  <xdr:twoCellAnchor>
    <xdr:from>
      <xdr:col>11</xdr:col>
      <xdr:colOff>92973</xdr:colOff>
      <xdr:row>41</xdr:row>
      <xdr:rowOff>10309</xdr:rowOff>
    </xdr:from>
    <xdr:to>
      <xdr:col>13</xdr:col>
      <xdr:colOff>568427</xdr:colOff>
      <xdr:row>42</xdr:row>
      <xdr:rowOff>61452</xdr:rowOff>
    </xdr:to>
    <xdr:sp macro="" textlink="">
      <xdr:nvSpPr>
        <xdr:cNvPr id="124" name="Rectangle 123">
          <a:extLst>
            <a:ext uri="{FF2B5EF4-FFF2-40B4-BE49-F238E27FC236}">
              <a16:creationId xmlns:a16="http://schemas.microsoft.com/office/drawing/2014/main" id="{C1A17275-8A4C-4B08-8C01-3096205216CF}"/>
            </a:ext>
          </a:extLst>
        </xdr:cNvPr>
        <xdr:cNvSpPr/>
      </xdr:nvSpPr>
      <xdr:spPr>
        <a:xfrm>
          <a:off x="5123783" y="8153513"/>
          <a:ext cx="1656017" cy="292622"/>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b="1" baseline="0">
              <a:solidFill>
                <a:schemeClr val="bg1"/>
              </a:solidFill>
            </a:rPr>
            <a:t>Email 1 </a:t>
          </a:r>
          <a:endParaRPr lang="en-IN" sz="1100" b="1">
            <a:solidFill>
              <a:schemeClr val="bg1"/>
            </a:solidFill>
          </a:endParaRPr>
        </a:p>
      </xdr:txBody>
    </xdr:sp>
    <xdr:clientData/>
  </xdr:twoCellAnchor>
  <xdr:twoCellAnchor>
    <xdr:from>
      <xdr:col>23</xdr:col>
      <xdr:colOff>630528</xdr:colOff>
      <xdr:row>40</xdr:row>
      <xdr:rowOff>174401</xdr:rowOff>
    </xdr:from>
    <xdr:to>
      <xdr:col>28</xdr:col>
      <xdr:colOff>509789</xdr:colOff>
      <xdr:row>42</xdr:row>
      <xdr:rowOff>53662</xdr:rowOff>
    </xdr:to>
    <xdr:sp macro="" textlink="">
      <xdr:nvSpPr>
        <xdr:cNvPr id="126" name="Rectangle 125">
          <a:extLst>
            <a:ext uri="{FF2B5EF4-FFF2-40B4-BE49-F238E27FC236}">
              <a16:creationId xmlns:a16="http://schemas.microsoft.com/office/drawing/2014/main" id="{FD9AEA16-4C15-408A-9EFD-7E1561ED7211}"/>
            </a:ext>
          </a:extLst>
        </xdr:cNvPr>
        <xdr:cNvSpPr/>
      </xdr:nvSpPr>
      <xdr:spPr>
        <a:xfrm>
          <a:off x="11765387" y="8170035"/>
          <a:ext cx="1381796" cy="308557"/>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b="1" baseline="0">
              <a:solidFill>
                <a:schemeClr val="bg1"/>
              </a:solidFill>
            </a:rPr>
            <a:t>Email 3</a:t>
          </a:r>
        </a:p>
        <a:p>
          <a:pPr algn="ctr"/>
          <a:endParaRPr lang="en-IN" sz="1100" b="1" baseline="0">
            <a:solidFill>
              <a:schemeClr val="bg1"/>
            </a:solidFill>
          </a:endParaRPr>
        </a:p>
        <a:p>
          <a:pPr algn="ctr"/>
          <a:endParaRPr lang="en-IN" sz="1100" b="1">
            <a:solidFill>
              <a:schemeClr val="bg1"/>
            </a:solidFill>
          </a:endParaRPr>
        </a:p>
      </xdr:txBody>
    </xdr:sp>
    <xdr:clientData/>
  </xdr:twoCellAnchor>
  <xdr:twoCellAnchor editAs="oneCell">
    <xdr:from>
      <xdr:col>28</xdr:col>
      <xdr:colOff>736355</xdr:colOff>
      <xdr:row>1</xdr:row>
      <xdr:rowOff>120737</xdr:rowOff>
    </xdr:from>
    <xdr:to>
      <xdr:col>33</xdr:col>
      <xdr:colOff>137405</xdr:colOff>
      <xdr:row>6</xdr:row>
      <xdr:rowOff>147569</xdr:rowOff>
    </xdr:to>
    <mc:AlternateContent xmlns:mc="http://schemas.openxmlformats.org/markup-compatibility/2006" xmlns:a14="http://schemas.microsoft.com/office/drawing/2010/main">
      <mc:Choice Requires="a14">
        <xdr:graphicFrame macro="">
          <xdr:nvGraphicFramePr>
            <xdr:cNvPr id="139" name="Month 1">
              <a:extLst>
                <a:ext uri="{FF2B5EF4-FFF2-40B4-BE49-F238E27FC236}">
                  <a16:creationId xmlns:a16="http://schemas.microsoft.com/office/drawing/2014/main" id="{50717156-1E74-4C97-8E3E-D0E3DF7A73E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346918" y="174399"/>
              <a:ext cx="2822001" cy="912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697606</xdr:colOff>
      <xdr:row>45</xdr:row>
      <xdr:rowOff>80493</xdr:rowOff>
    </xdr:from>
    <xdr:to>
      <xdr:col>31</xdr:col>
      <xdr:colOff>93909</xdr:colOff>
      <xdr:row>50</xdr:row>
      <xdr:rowOff>13416</xdr:rowOff>
    </xdr:to>
    <xdr:cxnSp macro="">
      <xdr:nvCxnSpPr>
        <xdr:cNvPr id="15" name="Connector: Elbow 2">
          <a:extLst>
            <a:ext uri="{FF2B5EF4-FFF2-40B4-BE49-F238E27FC236}">
              <a16:creationId xmlns:a16="http://schemas.microsoft.com/office/drawing/2014/main" id="{2C419FFC-8E41-434A-B368-5DF852930C59}"/>
            </a:ext>
          </a:extLst>
        </xdr:cNvPr>
        <xdr:cNvCxnSpPr/>
      </xdr:nvCxnSpPr>
      <xdr:spPr>
        <a:xfrm flipV="1">
          <a:off x="13254507" y="9229859"/>
          <a:ext cx="1650106" cy="1100071"/>
        </a:xfrm>
        <a:prstGeom prst="curvedConnector3">
          <a:avLst>
            <a:gd name="adj1" fmla="val 50000"/>
          </a:avLst>
        </a:prstGeom>
        <a:ln w="190500">
          <a:solidFill>
            <a:schemeClr val="accent2"/>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35</xdr:col>
      <xdr:colOff>295132</xdr:colOff>
      <xdr:row>0</xdr:row>
      <xdr:rowOff>0</xdr:rowOff>
    </xdr:from>
    <xdr:to>
      <xdr:col>36</xdr:col>
      <xdr:colOff>67077</xdr:colOff>
      <xdr:row>69</xdr:row>
      <xdr:rowOff>26833</xdr:rowOff>
    </xdr:to>
    <xdr:sp macro="" textlink="">
      <xdr:nvSpPr>
        <xdr:cNvPr id="33" name="Rectangle: Top Corners One Rounded and One Snipped 32">
          <a:extLst>
            <a:ext uri="{FF2B5EF4-FFF2-40B4-BE49-F238E27FC236}">
              <a16:creationId xmlns:a16="http://schemas.microsoft.com/office/drawing/2014/main" id="{597BBF94-F561-5C53-A4CF-E5607DDC3D19}"/>
            </a:ext>
          </a:extLst>
        </xdr:cNvPr>
        <xdr:cNvSpPr/>
      </xdr:nvSpPr>
      <xdr:spPr>
        <a:xfrm flipH="1">
          <a:off x="17064498" y="0"/>
          <a:ext cx="80502" cy="14032608"/>
        </a:xfrm>
        <a:prstGeom prst="snip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107324</xdr:colOff>
      <xdr:row>60</xdr:row>
      <xdr:rowOff>53661</xdr:rowOff>
    </xdr:from>
    <xdr:to>
      <xdr:col>35</xdr:col>
      <xdr:colOff>67078</xdr:colOff>
      <xdr:row>66</xdr:row>
      <xdr:rowOff>41414</xdr:rowOff>
    </xdr:to>
    <xdr:sp macro="" textlink="">
      <xdr:nvSpPr>
        <xdr:cNvPr id="34" name="Speech Bubble: Rectangle 33">
          <a:extLst>
            <a:ext uri="{FF2B5EF4-FFF2-40B4-BE49-F238E27FC236}">
              <a16:creationId xmlns:a16="http://schemas.microsoft.com/office/drawing/2014/main" id="{4E9B5EAC-F8F6-E543-DE49-25379E7200EB}"/>
            </a:ext>
          </a:extLst>
        </xdr:cNvPr>
        <xdr:cNvSpPr/>
      </xdr:nvSpPr>
      <xdr:spPr>
        <a:xfrm>
          <a:off x="4990563" y="12302006"/>
          <a:ext cx="11912959" cy="1114654"/>
        </a:xfrm>
        <a:prstGeom prst="wedgeRectCallout">
          <a:avLst>
            <a:gd name="adj1" fmla="val -19586"/>
            <a:gd name="adj2" fmla="val 86763"/>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2000" b="1">
            <a:solidFill>
              <a:schemeClr val="bg1">
                <a:lumMod val="50000"/>
              </a:schemeClr>
            </a:solidFill>
          </a:endParaRPr>
        </a:p>
      </xdr:txBody>
    </xdr:sp>
    <xdr:clientData/>
  </xdr:twoCellAnchor>
  <xdr:twoCellAnchor>
    <xdr:from>
      <xdr:col>19</xdr:col>
      <xdr:colOff>1006162</xdr:colOff>
      <xdr:row>45</xdr:row>
      <xdr:rowOff>107324</xdr:rowOff>
    </xdr:from>
    <xdr:to>
      <xdr:col>23</xdr:col>
      <xdr:colOff>603696</xdr:colOff>
      <xdr:row>54</xdr:row>
      <xdr:rowOff>134155</xdr:rowOff>
    </xdr:to>
    <xdr:cxnSp macro="">
      <xdr:nvCxnSpPr>
        <xdr:cNvPr id="38" name="Connector: Elbow 2">
          <a:extLst>
            <a:ext uri="{FF2B5EF4-FFF2-40B4-BE49-F238E27FC236}">
              <a16:creationId xmlns:a16="http://schemas.microsoft.com/office/drawing/2014/main" id="{01C87521-CFB1-453B-BDE1-F3AF6E0EE116}"/>
            </a:ext>
          </a:extLst>
        </xdr:cNvPr>
        <xdr:cNvCxnSpPr/>
      </xdr:nvCxnSpPr>
      <xdr:spPr>
        <a:xfrm flipV="1">
          <a:off x="9806725" y="9256690"/>
          <a:ext cx="1998908" cy="1972078"/>
        </a:xfrm>
        <a:prstGeom prst="curvedConnector3">
          <a:avLst>
            <a:gd name="adj1" fmla="val 51342"/>
          </a:avLst>
        </a:prstGeom>
        <a:ln w="190500">
          <a:solidFill>
            <a:schemeClr val="accent2"/>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40246</xdr:colOff>
      <xdr:row>0</xdr:row>
      <xdr:rowOff>0</xdr:rowOff>
    </xdr:from>
    <xdr:to>
      <xdr:col>35</xdr:col>
      <xdr:colOff>295141</xdr:colOff>
      <xdr:row>1</xdr:row>
      <xdr:rowOff>13415</xdr:rowOff>
    </xdr:to>
    <xdr:sp macro="" textlink="">
      <xdr:nvSpPr>
        <xdr:cNvPr id="62" name="Rectangle: Single Corner Snipped 61">
          <a:extLst>
            <a:ext uri="{FF2B5EF4-FFF2-40B4-BE49-F238E27FC236}">
              <a16:creationId xmlns:a16="http://schemas.microsoft.com/office/drawing/2014/main" id="{E5C52035-B13D-C789-D07D-F2970325D908}"/>
            </a:ext>
          </a:extLst>
        </xdr:cNvPr>
        <xdr:cNvSpPr/>
      </xdr:nvSpPr>
      <xdr:spPr>
        <a:xfrm>
          <a:off x="40246" y="0"/>
          <a:ext cx="17024261" cy="67077"/>
        </a:xfrm>
        <a:prstGeom prst="snip1Rect">
          <a:avLst/>
        </a:prstGeom>
        <a:solidFill>
          <a:schemeClr val="accent2"/>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68</xdr:row>
      <xdr:rowOff>174403</xdr:rowOff>
    </xdr:from>
    <xdr:to>
      <xdr:col>36</xdr:col>
      <xdr:colOff>67078</xdr:colOff>
      <xdr:row>69</xdr:row>
      <xdr:rowOff>93910</xdr:rowOff>
    </xdr:to>
    <xdr:sp macro="" textlink="">
      <xdr:nvSpPr>
        <xdr:cNvPr id="75" name="Rectangle: Single Corner Snipped 74">
          <a:extLst>
            <a:ext uri="{FF2B5EF4-FFF2-40B4-BE49-F238E27FC236}">
              <a16:creationId xmlns:a16="http://schemas.microsoft.com/office/drawing/2014/main" id="{8408A587-4DCD-4630-9743-480A2C21EC58}"/>
            </a:ext>
          </a:extLst>
        </xdr:cNvPr>
        <xdr:cNvSpPr/>
      </xdr:nvSpPr>
      <xdr:spPr>
        <a:xfrm>
          <a:off x="0" y="13925283"/>
          <a:ext cx="17212078" cy="107324"/>
        </a:xfrm>
        <a:prstGeom prst="snip1Rect">
          <a:avLst/>
        </a:prstGeom>
        <a:solidFill>
          <a:schemeClr val="accent2">
            <a:lumMod val="5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40248</xdr:colOff>
      <xdr:row>20</xdr:row>
      <xdr:rowOff>214648</xdr:rowOff>
    </xdr:from>
    <xdr:to>
      <xdr:col>17</xdr:col>
      <xdr:colOff>107324</xdr:colOff>
      <xdr:row>35</xdr:row>
      <xdr:rowOff>80492</xdr:rowOff>
    </xdr:to>
    <xdr:graphicFrame macro="">
      <xdr:nvGraphicFramePr>
        <xdr:cNvPr id="2" name="Chart 1">
          <a:extLst>
            <a:ext uri="{FF2B5EF4-FFF2-40B4-BE49-F238E27FC236}">
              <a16:creationId xmlns:a16="http://schemas.microsoft.com/office/drawing/2014/main" id="{27E9D2C2-D122-4DFC-A1B9-6F18A76E9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1</xdr:rowOff>
    </xdr:from>
    <xdr:to>
      <xdr:col>1</xdr:col>
      <xdr:colOff>13414</xdr:colOff>
      <xdr:row>68</xdr:row>
      <xdr:rowOff>160987</xdr:rowOff>
    </xdr:to>
    <xdr:sp macro="" textlink="">
      <xdr:nvSpPr>
        <xdr:cNvPr id="11" name="Rectangle: Top Corners One Rounded and One Snipped 10">
          <a:extLst>
            <a:ext uri="{FF2B5EF4-FFF2-40B4-BE49-F238E27FC236}">
              <a16:creationId xmlns:a16="http://schemas.microsoft.com/office/drawing/2014/main" id="{1C7A2B60-CFF4-44DE-AC53-AE557516A18F}"/>
            </a:ext>
          </a:extLst>
        </xdr:cNvPr>
        <xdr:cNvSpPr/>
      </xdr:nvSpPr>
      <xdr:spPr>
        <a:xfrm flipH="1">
          <a:off x="0" y="1"/>
          <a:ext cx="67076" cy="13911866"/>
        </a:xfrm>
        <a:prstGeom prst="snip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134155</xdr:colOff>
      <xdr:row>60</xdr:row>
      <xdr:rowOff>134154</xdr:rowOff>
    </xdr:from>
    <xdr:to>
      <xdr:col>11</xdr:col>
      <xdr:colOff>989990</xdr:colOff>
      <xdr:row>65</xdr:row>
      <xdr:rowOff>187815</xdr:rowOff>
    </xdr:to>
    <xdr:pic>
      <xdr:nvPicPr>
        <xdr:cNvPr id="26" name="Graphic 25" descr="Man in business attire">
          <a:extLst>
            <a:ext uri="{FF2B5EF4-FFF2-40B4-BE49-F238E27FC236}">
              <a16:creationId xmlns:a16="http://schemas.microsoft.com/office/drawing/2014/main" id="{1A5421E8-C8C4-A9A5-0C44-417B02B5B04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50317" y="12476408"/>
          <a:ext cx="1003406" cy="992746"/>
        </a:xfrm>
        <a:prstGeom prst="rect">
          <a:avLst/>
        </a:prstGeom>
      </xdr:spPr>
    </xdr:pic>
    <xdr:clientData/>
  </xdr:twoCellAnchor>
  <xdr:twoCellAnchor editAs="oneCell">
    <xdr:from>
      <xdr:col>13</xdr:col>
      <xdr:colOff>617112</xdr:colOff>
      <xdr:row>49</xdr:row>
      <xdr:rowOff>216795</xdr:rowOff>
    </xdr:from>
    <xdr:to>
      <xdr:col>14</xdr:col>
      <xdr:colOff>26831</xdr:colOff>
      <xdr:row>52</xdr:row>
      <xdr:rowOff>69226</xdr:rowOff>
    </xdr:to>
    <xdr:pic>
      <xdr:nvPicPr>
        <xdr:cNvPr id="5" name="Graphic 4" descr="Bar chart with solid fill">
          <a:extLst>
            <a:ext uri="{FF2B5EF4-FFF2-40B4-BE49-F238E27FC236}">
              <a16:creationId xmlns:a16="http://schemas.microsoft.com/office/drawing/2014/main" id="{8CC7521E-A1DC-EA81-B9BE-AA293D9C8FD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74823" y="10291830"/>
          <a:ext cx="469543" cy="469543"/>
        </a:xfrm>
        <a:prstGeom prst="rect">
          <a:avLst/>
        </a:prstGeom>
      </xdr:spPr>
    </xdr:pic>
    <xdr:clientData/>
  </xdr:twoCellAnchor>
  <xdr:twoCellAnchor editAs="oneCell">
    <xdr:from>
      <xdr:col>13</xdr:col>
      <xdr:colOff>442712</xdr:colOff>
      <xdr:row>3</xdr:row>
      <xdr:rowOff>26829</xdr:rowOff>
    </xdr:from>
    <xdr:to>
      <xdr:col>13</xdr:col>
      <xdr:colOff>1035140</xdr:colOff>
      <xdr:row>6</xdr:row>
      <xdr:rowOff>0</xdr:rowOff>
    </xdr:to>
    <xdr:pic>
      <xdr:nvPicPr>
        <xdr:cNvPr id="8" name="Graphic 7" descr="Statistics with solid fill">
          <a:extLst>
            <a:ext uri="{FF2B5EF4-FFF2-40B4-BE49-F238E27FC236}">
              <a16:creationId xmlns:a16="http://schemas.microsoft.com/office/drawing/2014/main" id="{E01DE2A8-5387-6E80-BDBD-61A8B085391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573592" y="402463"/>
          <a:ext cx="592428" cy="536622"/>
        </a:xfrm>
        <a:prstGeom prst="rect">
          <a:avLst/>
        </a:prstGeom>
      </xdr:spPr>
    </xdr:pic>
    <xdr:clientData/>
  </xdr:twoCellAnchor>
  <xdr:twoCellAnchor>
    <xdr:from>
      <xdr:col>17</xdr:col>
      <xdr:colOff>160985</xdr:colOff>
      <xdr:row>20</xdr:row>
      <xdr:rowOff>214649</xdr:rowOff>
    </xdr:from>
    <xdr:to>
      <xdr:col>26</xdr:col>
      <xdr:colOff>26831</xdr:colOff>
      <xdr:row>35</xdr:row>
      <xdr:rowOff>53663</xdr:rowOff>
    </xdr:to>
    <xdr:graphicFrame macro="">
      <xdr:nvGraphicFramePr>
        <xdr:cNvPr id="4" name="Chart 3">
          <a:extLst>
            <a:ext uri="{FF2B5EF4-FFF2-40B4-BE49-F238E27FC236}">
              <a16:creationId xmlns:a16="http://schemas.microsoft.com/office/drawing/2014/main" id="{41BACEBF-AE78-4E65-AC23-66DD3AC2B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80493</xdr:colOff>
      <xdr:row>20</xdr:row>
      <xdr:rowOff>214647</xdr:rowOff>
    </xdr:from>
    <xdr:to>
      <xdr:col>34</xdr:col>
      <xdr:colOff>80494</xdr:colOff>
      <xdr:row>35</xdr:row>
      <xdr:rowOff>53662</xdr:rowOff>
    </xdr:to>
    <xdr:graphicFrame macro="">
      <xdr:nvGraphicFramePr>
        <xdr:cNvPr id="18" name="Chart 17">
          <a:extLst>
            <a:ext uri="{FF2B5EF4-FFF2-40B4-BE49-F238E27FC236}">
              <a16:creationId xmlns:a16="http://schemas.microsoft.com/office/drawing/2014/main" id="{347067A5-D9CC-4246-8DD1-132951CFA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670775</xdr:colOff>
      <xdr:row>54</xdr:row>
      <xdr:rowOff>0</xdr:rowOff>
    </xdr:from>
    <xdr:to>
      <xdr:col>9</xdr:col>
      <xdr:colOff>0</xdr:colOff>
      <xdr:row>68</xdr:row>
      <xdr:rowOff>120740</xdr:rowOff>
    </xdr:to>
    <xdr:graphicFrame macro="">
      <xdr:nvGraphicFramePr>
        <xdr:cNvPr id="20" name="Chart 19">
          <a:extLst>
            <a:ext uri="{FF2B5EF4-FFF2-40B4-BE49-F238E27FC236}">
              <a16:creationId xmlns:a16="http://schemas.microsoft.com/office/drawing/2014/main" id="{9283F7B6-4320-434B-A800-E437C8115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23</xdr:col>
      <xdr:colOff>295139</xdr:colOff>
      <xdr:row>50</xdr:row>
      <xdr:rowOff>147570</xdr:rowOff>
    </xdr:from>
    <xdr:ext cx="670774" cy="264560"/>
    <xdr:sp macro="" textlink="">
      <xdr:nvSpPr>
        <xdr:cNvPr id="10" name="TextBox 9">
          <a:extLst>
            <a:ext uri="{FF2B5EF4-FFF2-40B4-BE49-F238E27FC236}">
              <a16:creationId xmlns:a16="http://schemas.microsoft.com/office/drawing/2014/main" id="{C7C7E37C-9927-E7A6-A2DD-5FAD98D8B48B}"/>
            </a:ext>
          </a:extLst>
        </xdr:cNvPr>
        <xdr:cNvSpPr txBox="1"/>
      </xdr:nvSpPr>
      <xdr:spPr>
        <a:xfrm flipH="1">
          <a:off x="11470245" y="10423838"/>
          <a:ext cx="6707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solidFill>
                <a:schemeClr val="bg1"/>
              </a:solidFill>
            </a:rPr>
            <a:t>392</a:t>
          </a:r>
        </a:p>
      </xdr:txBody>
    </xdr:sp>
    <xdr:clientData/>
  </xdr:oneCellAnchor>
  <xdr:oneCellAnchor>
    <xdr:from>
      <xdr:col>15</xdr:col>
      <xdr:colOff>612089</xdr:colOff>
      <xdr:row>50</xdr:row>
      <xdr:rowOff>92851</xdr:rowOff>
    </xdr:from>
    <xdr:ext cx="600929" cy="264560"/>
    <xdr:sp macro="" textlink="">
      <xdr:nvSpPr>
        <xdr:cNvPr id="12" name="TextBox 11">
          <a:extLst>
            <a:ext uri="{FF2B5EF4-FFF2-40B4-BE49-F238E27FC236}">
              <a16:creationId xmlns:a16="http://schemas.microsoft.com/office/drawing/2014/main" id="{B6218583-E877-4B37-8B25-00153721DB73}"/>
            </a:ext>
          </a:extLst>
        </xdr:cNvPr>
        <xdr:cNvSpPr txBox="1"/>
      </xdr:nvSpPr>
      <xdr:spPr>
        <a:xfrm rot="216475" flipH="1">
          <a:off x="7977195" y="10369119"/>
          <a:ext cx="6009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solidFill>
                <a:schemeClr val="bg1"/>
              </a:solidFill>
            </a:rPr>
            <a:t>392</a:t>
          </a:r>
        </a:p>
      </xdr:txBody>
    </xdr:sp>
    <xdr:clientData/>
  </xdr:oneCellAnchor>
  <xdr:oneCellAnchor>
    <xdr:from>
      <xdr:col>23</xdr:col>
      <xdr:colOff>268309</xdr:colOff>
      <xdr:row>45</xdr:row>
      <xdr:rowOff>0</xdr:rowOff>
    </xdr:from>
    <xdr:ext cx="563450" cy="450201"/>
    <xdr:sp macro="" textlink="">
      <xdr:nvSpPr>
        <xdr:cNvPr id="17" name="TextBox 16">
          <a:extLst>
            <a:ext uri="{FF2B5EF4-FFF2-40B4-BE49-F238E27FC236}">
              <a16:creationId xmlns:a16="http://schemas.microsoft.com/office/drawing/2014/main" id="{AE740971-D419-4E92-8191-463954D476B1}"/>
            </a:ext>
          </a:extLst>
        </xdr:cNvPr>
        <xdr:cNvSpPr txBox="1"/>
      </xdr:nvSpPr>
      <xdr:spPr>
        <a:xfrm flipH="1">
          <a:off x="11443415" y="9109120"/>
          <a:ext cx="563450" cy="450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solidFill>
                <a:schemeClr val="bg1"/>
              </a:solidFill>
            </a:rPr>
            <a:t>196</a:t>
          </a:r>
        </a:p>
        <a:p>
          <a:endParaRPr lang="en-IN" sz="1100" b="1">
            <a:solidFill>
              <a:schemeClr val="bg1"/>
            </a:solidFill>
          </a:endParaRPr>
        </a:p>
      </xdr:txBody>
    </xdr:sp>
    <xdr:clientData/>
  </xdr:oneCellAnchor>
  <xdr:oneCellAnchor>
    <xdr:from>
      <xdr:col>23</xdr:col>
      <xdr:colOff>308555</xdr:colOff>
      <xdr:row>49</xdr:row>
      <xdr:rowOff>93907</xdr:rowOff>
    </xdr:from>
    <xdr:ext cx="751258" cy="264560"/>
    <xdr:sp macro="" textlink="">
      <xdr:nvSpPr>
        <xdr:cNvPr id="19" name="TextBox 18">
          <a:extLst>
            <a:ext uri="{FF2B5EF4-FFF2-40B4-BE49-F238E27FC236}">
              <a16:creationId xmlns:a16="http://schemas.microsoft.com/office/drawing/2014/main" id="{BF04F44F-2126-43FB-B133-F0FCC25421DB}"/>
            </a:ext>
          </a:extLst>
        </xdr:cNvPr>
        <xdr:cNvSpPr txBox="1"/>
      </xdr:nvSpPr>
      <xdr:spPr>
        <a:xfrm flipH="1">
          <a:off x="11483661" y="10128696"/>
          <a:ext cx="75125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solidFill>
                <a:schemeClr val="bg1"/>
              </a:solidFill>
            </a:rPr>
            <a:t>392</a:t>
          </a:r>
        </a:p>
      </xdr:txBody>
    </xdr:sp>
    <xdr:clientData/>
  </xdr:oneCellAnchor>
  <xdr:oneCellAnchor>
    <xdr:from>
      <xdr:col>30</xdr:col>
      <xdr:colOff>818344</xdr:colOff>
      <xdr:row>44</xdr:row>
      <xdr:rowOff>187816</xdr:rowOff>
    </xdr:from>
    <xdr:ext cx="402466" cy="264560"/>
    <xdr:sp macro="" textlink="">
      <xdr:nvSpPr>
        <xdr:cNvPr id="22" name="TextBox 21">
          <a:extLst>
            <a:ext uri="{FF2B5EF4-FFF2-40B4-BE49-F238E27FC236}">
              <a16:creationId xmlns:a16="http://schemas.microsoft.com/office/drawing/2014/main" id="{5EFE2323-1827-4624-964F-DC76324C21FF}"/>
            </a:ext>
          </a:extLst>
        </xdr:cNvPr>
        <xdr:cNvSpPr txBox="1"/>
      </xdr:nvSpPr>
      <xdr:spPr>
        <a:xfrm flipH="1">
          <a:off x="14622886" y="9055457"/>
          <a:ext cx="40246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solidFill>
                <a:schemeClr val="bg1"/>
              </a:solidFill>
            </a:rPr>
            <a:t>392</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2</xdr:col>
      <xdr:colOff>304800</xdr:colOff>
      <xdr:row>7</xdr:row>
      <xdr:rowOff>180975</xdr:rowOff>
    </xdr:from>
    <xdr:to>
      <xdr:col>8</xdr:col>
      <xdr:colOff>495300</xdr:colOff>
      <xdr:row>17</xdr:row>
      <xdr:rowOff>85725</xdr:rowOff>
    </xdr:to>
    <xdr:graphicFrame macro="">
      <xdr:nvGraphicFramePr>
        <xdr:cNvPr id="2" name="Chart 1">
          <a:extLst>
            <a:ext uri="{FF2B5EF4-FFF2-40B4-BE49-F238E27FC236}">
              <a16:creationId xmlns:a16="http://schemas.microsoft.com/office/drawing/2014/main" id="{4BF19166-3077-66D4-6027-4014985F5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0.81655</cdr:x>
      <cdr:y>0</cdr:y>
    </cdr:from>
    <cdr:to>
      <cdr:x>0.97842</cdr:x>
      <cdr:y>0.18265</cdr:y>
    </cdr:to>
    <cdr:pic>
      <cdr:nvPicPr>
        <cdr:cNvPr id="3" name="Graphic 2" descr="Money with solid fill">
          <a:extLst xmlns:a="http://schemas.openxmlformats.org/drawingml/2006/main">
            <a:ext uri="{FF2B5EF4-FFF2-40B4-BE49-F238E27FC236}">
              <a16:creationId xmlns:a16="http://schemas.microsoft.com/office/drawing/2014/main" id="{879E8959-2D05-FD93-90A2-8329A9871A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045315" y="0"/>
          <a:ext cx="603697" cy="536620"/>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0.0427</cdr:x>
      <cdr:y>0.0137</cdr:y>
    </cdr:from>
    <cdr:to>
      <cdr:x>0.39576</cdr:x>
      <cdr:y>0.13303</cdr:y>
    </cdr:to>
    <cdr:sp macro="" textlink="">
      <cdr:nvSpPr>
        <cdr:cNvPr id="2" name="TextBox 1">
          <a:extLst xmlns:a="http://schemas.openxmlformats.org/drawingml/2006/main">
            <a:ext uri="{FF2B5EF4-FFF2-40B4-BE49-F238E27FC236}">
              <a16:creationId xmlns:a16="http://schemas.microsoft.com/office/drawing/2014/main" id="{B5676D75-702E-1C39-B189-C6299F7F82D6}"/>
            </a:ext>
          </a:extLst>
        </cdr:cNvPr>
        <cdr:cNvSpPr txBox="1"/>
      </cdr:nvSpPr>
      <cdr:spPr>
        <a:xfrm xmlns:a="http://schemas.openxmlformats.org/drawingml/2006/main">
          <a:off x="162132" y="40428"/>
          <a:ext cx="1340402" cy="3521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400" b="1">
            <a:solidFill>
              <a:schemeClr val="bg1"/>
            </a:solidFill>
          </a:endParaRPr>
        </a:p>
        <a:p xmlns:a="http://schemas.openxmlformats.org/drawingml/2006/main">
          <a:r>
            <a:rPr lang="en-IN" sz="1400" b="1"/>
            <a:t>i</a:t>
          </a:r>
        </a:p>
      </cdr:txBody>
    </cdr:sp>
  </cdr:relSizeAnchor>
  <cdr:relSizeAnchor xmlns:cdr="http://schemas.openxmlformats.org/drawingml/2006/chartDrawing">
    <cdr:from>
      <cdr:x>0.0427</cdr:x>
      <cdr:y>0.0137</cdr:y>
    </cdr:from>
    <cdr:to>
      <cdr:x>0.39576</cdr:x>
      <cdr:y>0.13303</cdr:y>
    </cdr:to>
    <cdr:sp macro="" textlink="">
      <cdr:nvSpPr>
        <cdr:cNvPr id="3" name="TextBox 1">
          <a:extLst xmlns:a="http://schemas.openxmlformats.org/drawingml/2006/main">
            <a:ext uri="{FF2B5EF4-FFF2-40B4-BE49-F238E27FC236}">
              <a16:creationId xmlns:a16="http://schemas.microsoft.com/office/drawing/2014/main" id="{B5676D75-702E-1C39-B189-C6299F7F82D6}"/>
            </a:ext>
          </a:extLst>
        </cdr:cNvPr>
        <cdr:cNvSpPr txBox="1"/>
      </cdr:nvSpPr>
      <cdr:spPr>
        <a:xfrm xmlns:a="http://schemas.openxmlformats.org/drawingml/2006/main">
          <a:off x="162132" y="40428"/>
          <a:ext cx="1340402" cy="3521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400" b="1">
            <a:solidFill>
              <a:schemeClr val="bg1"/>
            </a:solidFill>
          </a:endParaRPr>
        </a:p>
        <a:p xmlns:a="http://schemas.openxmlformats.org/drawingml/2006/main">
          <a:r>
            <a:rPr lang="en-IN" sz="1400" b="1"/>
            <a:t>i</a:t>
          </a:r>
        </a:p>
      </cdr:txBody>
    </cdr:sp>
  </cdr:relSizeAnchor>
  <cdr:relSizeAnchor xmlns:cdr="http://schemas.openxmlformats.org/drawingml/2006/chartDrawing">
    <cdr:from>
      <cdr:x>0.0427</cdr:x>
      <cdr:y>0.0137</cdr:y>
    </cdr:from>
    <cdr:to>
      <cdr:x>0.39576</cdr:x>
      <cdr:y>0.13303</cdr:y>
    </cdr:to>
    <cdr:sp macro="" textlink="">
      <cdr:nvSpPr>
        <cdr:cNvPr id="4" name="TextBox 1">
          <a:extLst xmlns:a="http://schemas.openxmlformats.org/drawingml/2006/main">
            <a:ext uri="{FF2B5EF4-FFF2-40B4-BE49-F238E27FC236}">
              <a16:creationId xmlns:a16="http://schemas.microsoft.com/office/drawing/2014/main" id="{B5676D75-702E-1C39-B189-C6299F7F82D6}"/>
            </a:ext>
          </a:extLst>
        </cdr:cNvPr>
        <cdr:cNvSpPr txBox="1"/>
      </cdr:nvSpPr>
      <cdr:spPr>
        <a:xfrm xmlns:a="http://schemas.openxmlformats.org/drawingml/2006/main">
          <a:off x="162132" y="40428"/>
          <a:ext cx="1340402" cy="3521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400" b="1">
            <a:solidFill>
              <a:schemeClr val="bg1"/>
            </a:solidFill>
          </a:endParaRPr>
        </a:p>
        <a:p xmlns:a="http://schemas.openxmlformats.org/drawingml/2006/main">
          <a:r>
            <a:rPr lang="en-IN" sz="1400" b="1"/>
            <a:t>i</a:t>
          </a:r>
        </a:p>
      </cdr:txBody>
    </cdr:sp>
  </cdr:relSizeAnchor>
  <cdr:relSizeAnchor xmlns:cdr="http://schemas.openxmlformats.org/drawingml/2006/chartDrawing">
    <cdr:from>
      <cdr:x>0.02482</cdr:x>
      <cdr:y>0.0137</cdr:y>
    </cdr:from>
    <cdr:to>
      <cdr:x>1</cdr:x>
      <cdr:y>0.11468</cdr:y>
    </cdr:to>
    <cdr:sp macro="" textlink="">
      <cdr:nvSpPr>
        <cdr:cNvPr id="5" name="TextBox 1">
          <a:extLst xmlns:a="http://schemas.openxmlformats.org/drawingml/2006/main">
            <a:ext uri="{FF2B5EF4-FFF2-40B4-BE49-F238E27FC236}">
              <a16:creationId xmlns:a16="http://schemas.microsoft.com/office/drawing/2014/main" id="{B5676D75-702E-1C39-B189-C6299F7F82D6}"/>
            </a:ext>
          </a:extLst>
        </cdr:cNvPr>
        <cdr:cNvSpPr txBox="1"/>
      </cdr:nvSpPr>
      <cdr:spPr>
        <a:xfrm xmlns:a="http://schemas.openxmlformats.org/drawingml/2006/main">
          <a:off x="93908" y="40067"/>
          <a:ext cx="3689261" cy="2953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b="1">
              <a:solidFill>
                <a:schemeClr val="bg1"/>
              </a:solidFill>
            </a:rPr>
            <a:t>Emails</a:t>
          </a:r>
        </a:p>
        <a:p xmlns:a="http://schemas.openxmlformats.org/drawingml/2006/main">
          <a:r>
            <a:rPr lang="en-IN" sz="1400" b="1"/>
            <a:t>i</a:t>
          </a:r>
        </a:p>
      </cdr:txBody>
    </cdr:sp>
  </cdr:relSizeAnchor>
  <cdr:relSizeAnchor xmlns:cdr="http://schemas.openxmlformats.org/drawingml/2006/chartDrawing">
    <cdr:from>
      <cdr:x>0.79932</cdr:x>
      <cdr:y>0.04245</cdr:y>
    </cdr:from>
    <cdr:to>
      <cdr:x>1</cdr:x>
      <cdr:y>0.21226</cdr:y>
    </cdr:to>
    <cdr:pic>
      <cdr:nvPicPr>
        <cdr:cNvPr id="12" name="Graphic 11" descr="Management with solid fill">
          <a:extLst xmlns:a="http://schemas.openxmlformats.org/drawingml/2006/main">
            <a:ext uri="{FF2B5EF4-FFF2-40B4-BE49-F238E27FC236}">
              <a16:creationId xmlns:a16="http://schemas.microsoft.com/office/drawing/2014/main" id="{04D0D31F-DE43-9C0E-DD32-438A3C5D9CA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152640" y="120739"/>
          <a:ext cx="791513" cy="482958"/>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0.80378</cdr:x>
      <cdr:y>0.01905</cdr:y>
    </cdr:from>
    <cdr:to>
      <cdr:x>0.96867</cdr:x>
      <cdr:y>0.20174</cdr:y>
    </cdr:to>
    <cdr:pic>
      <cdr:nvPicPr>
        <cdr:cNvPr id="3" name="Graphic 2" descr="Aspiration with solid fill">
          <a:extLst xmlns:a="http://schemas.openxmlformats.org/drawingml/2006/main">
            <a:ext uri="{FF2B5EF4-FFF2-40B4-BE49-F238E27FC236}">
              <a16:creationId xmlns:a16="http://schemas.microsoft.com/office/drawing/2014/main" id="{BB9FC7C5-46C0-B329-7EAB-B327BAADDFE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965358" y="53662"/>
          <a:ext cx="608322" cy="514691"/>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0.81498</cdr:x>
      <cdr:y>0</cdr:y>
    </cdr:from>
    <cdr:to>
      <cdr:x>0.95802</cdr:x>
      <cdr:y>0.19139</cdr:y>
    </cdr:to>
    <cdr:pic>
      <cdr:nvPicPr>
        <cdr:cNvPr id="5" name="Graphic 4" descr="Downstairs with solid fill">
          <a:extLst xmlns:a="http://schemas.openxmlformats.org/drawingml/2006/main">
            <a:ext uri="{FF2B5EF4-FFF2-40B4-BE49-F238E27FC236}">
              <a16:creationId xmlns:a16="http://schemas.microsoft.com/office/drawing/2014/main" id="{B14E59D0-C93F-613D-F48B-262660F385C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105088" y="0"/>
          <a:ext cx="544951" cy="536621"/>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195331</xdr:colOff>
      <xdr:row>12</xdr:row>
      <xdr:rowOff>188026</xdr:rowOff>
    </xdr:to>
    <xdr:graphicFrame macro="">
      <xdr:nvGraphicFramePr>
        <xdr:cNvPr id="2" name="Chart 1">
          <a:extLst>
            <a:ext uri="{FF2B5EF4-FFF2-40B4-BE49-F238E27FC236}">
              <a16:creationId xmlns:a16="http://schemas.microsoft.com/office/drawing/2014/main" id="{B70DED47-D5A3-456C-BC5E-4E1ED35C9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647700</xdr:colOff>
      <xdr:row>3</xdr:row>
      <xdr:rowOff>0</xdr:rowOff>
    </xdr:from>
    <xdr:to>
      <xdr:col>13</xdr:col>
      <xdr:colOff>0</xdr:colOff>
      <xdr:row>16</xdr:row>
      <xdr:rowOff>47625</xdr:rowOff>
    </xdr:to>
    <mc:AlternateContent xmlns:mc="http://schemas.openxmlformats.org/markup-compatibility/2006" xmlns:a14="http://schemas.microsoft.com/office/drawing/2010/main">
      <mc:Choice Requires="a14">
        <xdr:graphicFrame macro="">
          <xdr:nvGraphicFramePr>
            <xdr:cNvPr id="2" name="Month/Year">
              <a:extLst>
                <a:ext uri="{FF2B5EF4-FFF2-40B4-BE49-F238E27FC236}">
                  <a16:creationId xmlns:a16="http://schemas.microsoft.com/office/drawing/2014/main" id="{BA7149B1-8710-F952-03DB-71A01AE7C80E}"/>
                </a:ext>
              </a:extLst>
            </xdr:cNvPr>
            <xdr:cNvGraphicFramePr/>
          </xdr:nvGraphicFramePr>
          <xdr:xfrm>
            <a:off x="0" y="0"/>
            <a:ext cx="0" cy="0"/>
          </xdr:xfrm>
          <a:graphic>
            <a:graphicData uri="http://schemas.microsoft.com/office/drawing/2010/slicer">
              <sle:slicer xmlns:sle="http://schemas.microsoft.com/office/drawing/2010/slicer" name="Month/Year"/>
            </a:graphicData>
          </a:graphic>
        </xdr:graphicFrame>
      </mc:Choice>
      <mc:Fallback xmlns="">
        <xdr:sp macro="" textlink="">
          <xdr:nvSpPr>
            <xdr:cNvPr id="0" name=""/>
            <xdr:cNvSpPr>
              <a:spLocks noTextEdit="1"/>
            </xdr:cNvSpPr>
          </xdr:nvSpPr>
          <xdr:spPr>
            <a:xfrm>
              <a:off x="27651075" y="571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1285875</xdr:colOff>
      <xdr:row>30</xdr:row>
      <xdr:rowOff>38101</xdr:rowOff>
    </xdr:from>
    <xdr:to>
      <xdr:col>4</xdr:col>
      <xdr:colOff>409575</xdr:colOff>
      <xdr:row>39</xdr:row>
      <xdr:rowOff>38101</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B64E8122-7334-EBD9-C344-01449B76F44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990975" y="575310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1600200</xdr:colOff>
      <xdr:row>4</xdr:row>
      <xdr:rowOff>38100</xdr:rowOff>
    </xdr:from>
    <xdr:to>
      <xdr:col>37</xdr:col>
      <xdr:colOff>228600</xdr:colOff>
      <xdr:row>17</xdr:row>
      <xdr:rowOff>85725</xdr:rowOff>
    </xdr:to>
    <mc:AlternateContent xmlns:mc="http://schemas.openxmlformats.org/markup-compatibility/2006" xmlns:a14="http://schemas.microsoft.com/office/drawing/2010/main">
      <mc:Choice Requires="a14">
        <xdr:graphicFrame macro="">
          <xdr:nvGraphicFramePr>
            <xdr:cNvPr id="4" name="Year 3">
              <a:extLst>
                <a:ext uri="{FF2B5EF4-FFF2-40B4-BE49-F238E27FC236}">
                  <a16:creationId xmlns:a16="http://schemas.microsoft.com/office/drawing/2014/main" id="{4A36C403-FEED-80BD-C20B-60A52601161A}"/>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57283350" y="800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39</xdr:col>
      <xdr:colOff>171450</xdr:colOff>
      <xdr:row>44</xdr:row>
      <xdr:rowOff>119062</xdr:rowOff>
    </xdr:from>
    <xdr:to>
      <xdr:col>43</xdr:col>
      <xdr:colOff>695325</xdr:colOff>
      <xdr:row>59</xdr:row>
      <xdr:rowOff>4762</xdr:rowOff>
    </xdr:to>
    <xdr:graphicFrame macro="">
      <xdr:nvGraphicFramePr>
        <xdr:cNvPr id="12" name="Chart 11">
          <a:extLst>
            <a:ext uri="{FF2B5EF4-FFF2-40B4-BE49-F238E27FC236}">
              <a16:creationId xmlns:a16="http://schemas.microsoft.com/office/drawing/2014/main" id="{D3A2EDBD-F9D7-5961-88ED-C7CB05E69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3505199</xdr:colOff>
      <xdr:row>8</xdr:row>
      <xdr:rowOff>0</xdr:rowOff>
    </xdr:from>
    <xdr:to>
      <xdr:col>12</xdr:col>
      <xdr:colOff>876299</xdr:colOff>
      <xdr:row>11</xdr:row>
      <xdr:rowOff>59027</xdr:rowOff>
    </xdr:to>
    <xdr:sp macro="" textlink="">
      <xdr:nvSpPr>
        <xdr:cNvPr id="2" name="Rectangle 1">
          <a:extLst>
            <a:ext uri="{FF2B5EF4-FFF2-40B4-BE49-F238E27FC236}">
              <a16:creationId xmlns:a16="http://schemas.microsoft.com/office/drawing/2014/main" id="{14AD2CB4-236A-4D6F-8132-721CB3D9E2F0}"/>
            </a:ext>
          </a:extLst>
        </xdr:cNvPr>
        <xdr:cNvSpPr/>
      </xdr:nvSpPr>
      <xdr:spPr>
        <a:xfrm>
          <a:off x="23402924" y="1524000"/>
          <a:ext cx="4314825" cy="630527"/>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solidFill>
                <a:schemeClr val="bg1">
                  <a:lumMod val="50000"/>
                </a:schemeClr>
              </a:solidFill>
            </a:rPr>
            <a:t>=</a:t>
          </a:r>
          <a:r>
            <a:rPr lang="en-IN" sz="1100" b="1" i="0" u="none" strike="noStrike">
              <a:solidFill>
                <a:schemeClr val="lt1"/>
              </a:solidFill>
              <a:effectLst/>
              <a:latin typeface="+mn-lt"/>
              <a:ea typeface="+mn-ea"/>
              <a:cs typeface="+mn-cs"/>
            </a:rPr>
            <a:t>588</a:t>
          </a:r>
          <a:r>
            <a:rPr lang="en-IN"/>
            <a:t> </a:t>
          </a:r>
          <a:endParaRPr lang="en-IN" sz="1100" b="1" i="0" u="none" strike="noStrike">
            <a:solidFill>
              <a:schemeClr val="lt1"/>
            </a:solidFill>
            <a:effectLst/>
            <a:latin typeface="+mn-lt"/>
            <a:ea typeface="+mn-ea"/>
            <a:cs typeface="+mn-cs"/>
          </a:endParaRPr>
        </a:p>
        <a:p>
          <a:pPr algn="l"/>
          <a:endParaRPr lang="en-IN" sz="1100">
            <a:solidFill>
              <a:schemeClr val="bg1">
                <a:lumMod val="50000"/>
              </a:schemeClr>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17</xdr:col>
      <xdr:colOff>200025</xdr:colOff>
      <xdr:row>0</xdr:row>
      <xdr:rowOff>19050</xdr:rowOff>
    </xdr:from>
    <xdr:to>
      <xdr:col>20</xdr:col>
      <xdr:colOff>200025</xdr:colOff>
      <xdr:row>13</xdr:row>
      <xdr:rowOff>66675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5566A7EF-E19B-A0E5-D77F-F5543F286ED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353675" y="19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238125</xdr:colOff>
      <xdr:row>14</xdr:row>
      <xdr:rowOff>38100</xdr:rowOff>
    </xdr:from>
    <xdr:to>
      <xdr:col>20</xdr:col>
      <xdr:colOff>238125</xdr:colOff>
      <xdr:row>27</xdr:row>
      <xdr:rowOff>85725</xdr:rowOff>
    </xdr:to>
    <mc:AlternateContent xmlns:mc="http://schemas.openxmlformats.org/markup-compatibility/2006" xmlns:a14="http://schemas.microsoft.com/office/drawing/2010/main">
      <mc:Choice Requires="a14">
        <xdr:graphicFrame macro="">
          <xdr:nvGraphicFramePr>
            <xdr:cNvPr id="5" name="Month Name">
              <a:extLst>
                <a:ext uri="{FF2B5EF4-FFF2-40B4-BE49-F238E27FC236}">
                  <a16:creationId xmlns:a16="http://schemas.microsoft.com/office/drawing/2014/main" id="{22797BCD-CEAC-393B-5A31-F95AAB25C99E}"/>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0391775" y="2705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refreshedDate="45218.512213773145" backgroundQuery="1" createdVersion="8" refreshedVersion="8" minRefreshableVersion="3" recordCount="0" supportSubquery="1" supportAdvancedDrill="1" xr:uid="{5BACECFF-E643-4D0E-9335-9BD272C414DE}">
  <cacheSource type="external" connectionId="7"/>
  <cacheFields count="42">
    <cacheField name="[Measures].[New Leads]" caption="New Leads" numFmtId="0" hierarchy="31" level="32767"/>
    <cacheField name="[Measures].[Existing Customer]" caption="Existing Customer" numFmtId="0" hierarchy="32" level="32767"/>
    <cacheField name="[Measures].[New Leads with  NOResponse]" caption="New Leads with  NOResponse" numFmtId="0" hierarchy="34" level="32767"/>
    <cacheField name="[Measures].[New Leads with Response and with Dicsount]" caption="New Leads with Response and with Dicsount" numFmtId="0" hierarchy="35" level="32767"/>
    <cacheField name="[Measures].[Old Custmoers With Discount stage]" caption="Old Custmoers With Discount stage" numFmtId="0" hierarchy="38" level="32767"/>
    <cacheField name="[Measures].[New Leads with Response and with skipped stage and Booked]" caption="New Leads with Response and with skipped stage and Booked" numFmtId="0" hierarchy="39" level="32767"/>
    <cacheField name="[Measures].[Old Custmoers With Skipped stage and Booked Qualified]" caption="Old Custmoers With Skipped stage and Booked Qualified" numFmtId="0" hierarchy="40" level="32767"/>
    <cacheField name="[Measures].[New Leads with Response and with skipped stage]" caption="New Leads with Response and with skipped stage" numFmtId="0" hierarchy="36" level="32767"/>
    <cacheField name="[Measures].[Old Custmoers With Skipped stage]" caption="Old Custmoers With Skipped stage" numFmtId="0" hierarchy="37" level="32767"/>
    <cacheField name="[Measures].[New Leads with Response]" caption="New Leads with Response" numFmtId="0" hierarchy="33" level="32767"/>
    <cacheField name="[Measures].[Existing Customers with Provided Interest discount Qualfied Booked]" caption="Existing Customers with Provided Interest discount Qualfied Booked" numFmtId="0" hierarchy="43" level="32767"/>
    <cacheField name="[Measures].[Existing Customers with Provided Interest discount and No Response]" caption="Existing Customers with Provided Interest discount and No Response" numFmtId="0" hierarchy="44" level="32767"/>
    <cacheField name="[Measures].[New Leads with Provided Interest discount no response]" caption="New Leads with Provided Interest discount no response" numFmtId="0" hierarchy="41" level="32767"/>
    <cacheField name="[Measures].[Sum of Year]" caption="Sum of Year" numFmtId="0" hierarchy="27" level="32767"/>
    <cacheField name="[Measures].[Sent Email]" caption="Sent Email" numFmtId="0" hierarchy="49" level="32767"/>
    <cacheField name="[Measures].[PreviousYearMeasure]" caption="PreviousYearMeasure" numFmtId="0" hierarchy="52" level="32767"/>
    <cacheField name="[Measures].[Open Email]" caption="Open Email" numFmtId="0" hierarchy="53" level="32767"/>
    <cacheField name="[Measures].[Previous Year Open Email]" caption="Previous Year Open Email" numFmtId="0" hierarchy="54" level="32767"/>
    <cacheField name="[Measures].[Bounce Total]" caption="Bounce Total" numFmtId="0" hierarchy="55" level="32767"/>
    <cacheField name="[Measures].[Previous Year Bounced Mail]" caption="Previous Year Bounced Mail" numFmtId="0" hierarchy="56" level="32767"/>
    <cacheField name="[Measures].[Transaction Amount]" caption="Transaction Amount" numFmtId="0" hierarchy="57" level="32767"/>
    <cacheField name="[Measures].[Transaction Amount for previuos year]" caption="Transaction Amount for previuos year" numFmtId="0" hierarchy="58" level="32767"/>
    <cacheField name="[filtered_dataset].[Year].[Year]" caption="Year" numFmtId="0" hierarchy="10" level="1">
      <sharedItems containsSemiMixedTypes="0" containsNonDate="0" containsString="0"/>
    </cacheField>
    <cacheField name="[Measures].[Bounce Email1]" caption="Bounce Email1" numFmtId="0" hierarchy="76" level="32767"/>
    <cacheField name="[Measures].[Bounce Email2]" caption="Bounce Email2" numFmtId="0" hierarchy="77" level="32767"/>
    <cacheField name="[Measures].[Bounce Email3]" caption="Bounce Email3" numFmtId="0" hierarchy="78" level="32767"/>
    <cacheField name="[Measures].[Bounce Email4]" caption="Bounce Email4" numFmtId="0" hierarchy="79" level="32767"/>
    <cacheField name="[Measures].[Transaction Amount Email1]" caption="Transaction Amount Email1" numFmtId="0" hierarchy="88" level="32767"/>
    <cacheField name="[Measures].[Transaction Amount Email2]" caption="Transaction Amount Email2" numFmtId="0" hierarchy="89" level="32767"/>
    <cacheField name="[Measures].[Transaction Amount Email3]" caption="Transaction Amount Email3" numFmtId="0" hierarchy="90" level="32767"/>
    <cacheField name="[Measures].[Transaction Amount Email4]" caption="Transaction Amount Email4" numFmtId="0" hierarchy="91" level="32767"/>
    <cacheField name="[filtered_dataset].[Month].[Month]" caption="Month" numFmtId="0" hierarchy="11" level="1">
      <sharedItems containsSemiMixedTypes="0" containsNonDate="0" containsString="0"/>
    </cacheField>
    <cacheField name="[Measures].[ClickDate All]" caption="ClickDate All" numFmtId="0" hierarchy="92" level="32767"/>
    <cacheField name="[Measures].[Clicked Mail Previous Year]" caption="Clicked Mail Previous Year" numFmtId="0" hierarchy="93" level="32767"/>
    <cacheField name="[Measures].[Click Date Email1 Cm]" caption="Click Date Email1 Cm" numFmtId="0" hierarchy="94" level="32767"/>
    <cacheField name="[Measures].[Clicked Email1Previous Year]" caption="Clicked Email1Previous Year" numFmtId="0" hierarchy="95" level="32767"/>
    <cacheField name="[Measures].[Clicked Email2 CM]" caption="Clicked Email2 CM" numFmtId="0" hierarchy="96" level="32767"/>
    <cacheField name="[Measures].[Clicked Email2 Previous Year]" caption="Clicked Email2 Previous Year" numFmtId="0" hierarchy="97" level="32767"/>
    <cacheField name="[Measures].[Clicked Email3 CM]" caption="Clicked Email3 CM" numFmtId="0" hierarchy="98" level="32767"/>
    <cacheField name="[Measures].[Clicked Email3 Previous Year]" caption="Clicked Email3 Previous Year" numFmtId="0" hierarchy="99" level="32767"/>
    <cacheField name="[Measures].[Clicked Email4 CM]" caption="Clicked Email4 CM" numFmtId="0" hierarchy="100" level="32767"/>
    <cacheField name="[Measures].[Clicked Email4 Previous Year]" caption="Clicked Email4 Previous Year" numFmtId="0" hierarchy="101" level="32767"/>
  </cacheFields>
  <cacheHierarchies count="106">
    <cacheHierarchy uniqueName="[filtered_dataset].[index]" caption="index" attribute="1" defaultMemberUniqueName="[filtered_dataset].[index].[All]" allUniqueName="[filtered_dataset].[index].[All]" dimensionUniqueName="[filtered_dataset]" displayFolder="" count="0" memberValueDatatype="3" unbalanced="0"/>
    <cacheHierarchy uniqueName="[filtered_dataset].[name]" caption="name" attribute="1" defaultMemberUniqueName="[filtered_dataset].[name].[All]" allUniqueName="[filtered_dataset].[name].[All]" dimensionUniqueName="[filtered_dataset]" displayFolder="" count="0" memberValueDatatype="130" unbalanced="0"/>
    <cacheHierarchy uniqueName="[filtered_dataset].[account_number]" caption="account_number" attribute="1" defaultMemberUniqueName="[filtered_dataset].[account_number].[All]" allUniqueName="[filtered_dataset].[account_number].[All]" dimensionUniqueName="[filtered_dataset]" displayFolder="" count="0" memberValueDatatype="3" unbalanced="0"/>
    <cacheHierarchy uniqueName="[filtered_dataset].[email_name]" caption="email_name" attribute="1" defaultMemberUniqueName="[filtered_dataset].[email_name].[All]" allUniqueName="[filtered_dataset].[email_name].[All]" dimensionUniqueName="[filtered_dataset]" displayFolder="" count="0" memberValueDatatype="130" unbalanced="0"/>
    <cacheHierarchy uniqueName="[filtered_dataset].[sent_date]" caption="sent_date" attribute="1" time="1" defaultMemberUniqueName="[filtered_dataset].[sent_date].[All]" allUniqueName="[filtered_dataset].[sent_date].[All]" dimensionUniqueName="[filtered_dataset]" displayFolder="" count="0" memberValueDatatype="7" unbalanced="0"/>
    <cacheHierarchy uniqueName="[filtered_dataset].[open_date]" caption="open_date" attribute="1" time="1" defaultMemberUniqueName="[filtered_dataset].[open_date].[All]" allUniqueName="[filtered_dataset].[open_date].[All]" dimensionUniqueName="[filtered_dataset]" displayFolder="" count="0" memberValueDatatype="7" unbalanced="0"/>
    <cacheHierarchy uniqueName="[filtered_dataset].[click_date]" caption="click_date" attribute="1" time="1" defaultMemberUniqueName="[filtered_dataset].[click_date].[All]" allUniqueName="[filtered_dataset].[click_date].[All]" dimensionUniqueName="[filtered_dataset]" displayFolder="" count="0" memberValueDatatype="7" unbalanced="0"/>
    <cacheHierarchy uniqueName="[filtered_dataset].[bounce_date]" caption="bounce_date" attribute="1" time="1" defaultMemberUniqueName="[filtered_dataset].[bounce_date].[All]" allUniqueName="[filtered_dataset].[bounce_date].[All]" dimensionUniqueName="[filtered_dataset]" displayFolder="" count="0" memberValueDatatype="7" unbalanced="0"/>
    <cacheHierarchy uniqueName="[filtered_dataset].[transaction_date]" caption="transaction_date" attribute="1" defaultMemberUniqueName="[filtered_dataset].[transaction_date].[All]" allUniqueName="[filtered_dataset].[transaction_date].[All]" dimensionUniqueName="[filtered_dataset]" displayFolder="" count="0" memberValueDatatype="130" unbalanced="0"/>
    <cacheHierarchy uniqueName="[filtered_dataset].[transaction_amount]" caption="transaction_amount" attribute="1" defaultMemberUniqueName="[filtered_dataset].[transaction_amount].[All]" allUniqueName="[filtered_dataset].[transaction_amount].[All]" dimensionUniqueName="[filtered_dataset]" displayFolder="" count="0" memberValueDatatype="5" unbalanced="0"/>
    <cacheHierarchy uniqueName="[filtered_dataset].[Year]" caption="Year" attribute="1" defaultMemberUniqueName="[filtered_dataset].[Year].[All]" allUniqueName="[filtered_dataset].[Year].[All]" dimensionUniqueName="[filtered_dataset]" displayFolder="" count="2" memberValueDatatype="20" unbalanced="0">
      <fieldsUsage count="2">
        <fieldUsage x="-1"/>
        <fieldUsage x="22"/>
      </fieldsUsage>
    </cacheHierarchy>
    <cacheHierarchy uniqueName="[filtered_dataset].[Month]" caption="Month" attribute="1" defaultMemberUniqueName="[filtered_dataset].[Month].[All]" allUniqueName="[filtered_dataset].[Month].[All]" dimensionUniqueName="[filtered_dataset]" displayFolder="" count="2" memberValueDatatype="20" unbalanced="0">
      <fieldsUsage count="2">
        <fieldUsage x="-1"/>
        <fieldUsage x="31"/>
      </fieldsUsage>
    </cacheHierarchy>
    <cacheHierarchy uniqueName="[filtered_dataset].[Month Name]" caption="Month Name" attribute="1" defaultMemberUniqueName="[filtered_dataset].[Month Name].[All]" allUniqueName="[filtered_dataset].[Month Name].[All]" dimensionUniqueName="[filtered_dataset]" displayFolder="" count="0" memberValueDatatype="130" unbalanced="0"/>
    <cacheHierarchy uniqueName="[filtered_dataset].[click_date (Year)]" caption="click_date (Year)" attribute="1" defaultMemberUniqueName="[filtered_dataset].[click_date (Year)].[All]" allUniqueName="[filtered_dataset].[click_date (Year)].[All]" dimensionUniqueName="[filtered_dataset]" displayFolder="" count="0" memberValueDatatype="130" unbalanced="0"/>
    <cacheHierarchy uniqueName="[filtered_dataset].[click_date (Quarter)]" caption="click_date (Quarter)" attribute="1" defaultMemberUniqueName="[filtered_dataset].[click_date (Quarter)].[All]" allUniqueName="[filtered_dataset].[click_date (Quarter)].[All]" dimensionUniqueName="[filtered_dataset]" displayFolder="" count="0" memberValueDatatype="130" unbalanced="0"/>
    <cacheHierarchy uniqueName="[filtered_dataset].[click_date (Month)]" caption="click_date (Month)" attribute="1" defaultMemberUniqueName="[filtered_dataset].[click_date (Month)].[All]" allUniqueName="[filtered_dataset].[click_date (Month)].[All]" dimensionUniqueName="[filtered_dataset]" displayFolder="" count="0" memberValueDatatype="130" unbalanced="0"/>
    <cacheHierarchy uniqueName="[sankey_data].[Step 1]" caption="Step 1" attribute="1" defaultMemberUniqueName="[sankey_data].[Step 1].[All]" allUniqueName="[sankey_data].[Step 1].[All]" dimensionUniqueName="[sankey_data]" displayFolder="" count="0" memberValueDatatype="130" unbalanced="0"/>
    <cacheHierarchy uniqueName="[sankey_data].[Step 2]" caption="Step 2" attribute="1" defaultMemberUniqueName="[sankey_data].[Step 2].[All]" allUniqueName="[sankey_data].[Step 2].[All]" dimensionUniqueName="[sankey_data]" displayFolder="" count="0" memberValueDatatype="130" unbalanced="0"/>
    <cacheHierarchy uniqueName="[sankey_data].[Step 3]" caption="Step 3" attribute="1" defaultMemberUniqueName="[sankey_data].[Step 3].[All]" allUniqueName="[sankey_data].[Step 3].[All]" dimensionUniqueName="[sankey_data]" displayFolder="" count="0" memberValueDatatype="130" unbalanced="0"/>
    <cacheHierarchy uniqueName="[sankey_data].[Step 4]" caption="Step 4" attribute="1" defaultMemberUniqueName="[sankey_data].[Step 4].[All]" allUniqueName="[sankey_data].[Step 4].[All]" dimensionUniqueName="[sankey_data]" displayFolder="" count="0" memberValueDatatype="130" unbalanced="0"/>
    <cacheHierarchy uniqueName="[sankey_data].[Link]" caption="Link" attribute="1" defaultMemberUniqueName="[sankey_data].[Link].[All]" allUniqueName="[sankey_data].[Link].[All]" dimensionUniqueName="[sankey_data]" displayFolder="" count="0" memberValueDatatype="130" unbalanced="0"/>
    <cacheHierarchy uniqueName="[sankey_data].[Size]" caption="Size" attribute="1" defaultMemberUniqueName="[sankey_data].[Size].[All]" allUniqueName="[sankey_data].[Size].[All]" dimensionUniqueName="[sankey_data]" displayFolder="" count="0" memberValueDatatype="3" unbalanced="0"/>
    <cacheHierarchy uniqueName="[sankey_data].[t]" caption="t" attribute="1" defaultMemberUniqueName="[sankey_data].[t].[All]" allUniqueName="[sankey_data].[t].[All]" dimensionUniqueName="[sankey_data]" displayFolder="" count="0" memberValueDatatype="5" unbalanced="0"/>
    <cacheHierarchy uniqueName="[sankey_data].[Path]" caption="Path" attribute="1" defaultMemberUniqueName="[sankey_data].[Path].[All]" allUniqueName="[sankey_data].[Path].[All]" dimensionUniqueName="[sankey_data]" displayFolder="" count="0" memberValueDatatype="3" unbalanced="0"/>
    <cacheHierarchy uniqueName="[sankey_data].[Min or Max]" caption="Min or Max" attribute="1" defaultMemberUniqueName="[sankey_data].[Min or Max].[All]" allUniqueName="[sankey_data].[Min or Max].[All]" dimensionUniqueName="[sankey_data]" displayFolder="" count="0" memberValueDatatype="130" unbalanced="0"/>
    <cacheHierarchy uniqueName="[sankey_data].[Month/Year]" caption="Month/Year" attribute="1" defaultMemberUniqueName="[sankey_data].[Month/Year].[All]" allUniqueName="[sankey_data].[Month/Year].[All]" dimensionUniqueName="[sankey_data]" displayFolder="" count="2" memberValueDatatype="130" unbalanced="0"/>
    <cacheHierarchy uniqueName="[filtered_dataset].[click_date (Month Index)]" caption="click_date (Month Index)" attribute="1" defaultMemberUniqueName="[filtered_dataset].[click_date (Month Index)].[All]" allUniqueName="[filtered_dataset].[click_date (Month Index)].[All]" dimensionUniqueName="[filtered_dataset]" displayFolder="" count="0" memberValueDatatype="20" unbalanced="0" hidden="1"/>
    <cacheHierarchy uniqueName="[Measures].[Sum of Year]" caption="Sum of Year" measure="1" displayFolder="" measureGroup="filtered_dataset" count="0" oneField="1">
      <fieldsUsage count="1">
        <fieldUsage x="13"/>
      </fieldsUsage>
      <extLst>
        <ext xmlns:x15="http://schemas.microsoft.com/office/spreadsheetml/2010/11/main" uri="{B97F6D7D-B522-45F9-BDA1-12C45D357490}">
          <x15:cacheHierarchy aggregatedColumn="10"/>
        </ext>
      </extLst>
    </cacheHierarchy>
    <cacheHierarchy uniqueName="[Measures].[Sum of Month]" caption="Sum of Month" measure="1" displayFolder="" measureGroup="filtered_dataset" count="0">
      <extLst>
        <ext xmlns:x15="http://schemas.microsoft.com/office/spreadsheetml/2010/11/main" uri="{B97F6D7D-B522-45F9-BDA1-12C45D357490}">
          <x15:cacheHierarchy aggregatedColumn="11"/>
        </ext>
      </extLst>
    </cacheHierarchy>
    <cacheHierarchy uniqueName="[Measures].[Count of click_date]" caption="Count of click_date" measure="1" displayFolder="" measureGroup="filtered_dataset" count="0">
      <extLst>
        <ext xmlns:x15="http://schemas.microsoft.com/office/spreadsheetml/2010/11/main" uri="{B97F6D7D-B522-45F9-BDA1-12C45D357490}">
          <x15:cacheHierarchy aggregatedColumn="6"/>
        </ext>
      </extLst>
    </cacheHierarchy>
    <cacheHierarchy uniqueName="[Measures].[Sum of transaction_amount]" caption="Sum of transaction_amount" measure="1" displayFolder="" measureGroup="filtered_dataset" count="0">
      <extLst>
        <ext xmlns:x15="http://schemas.microsoft.com/office/spreadsheetml/2010/11/main" uri="{B97F6D7D-B522-45F9-BDA1-12C45D357490}">
          <x15:cacheHierarchy aggregatedColumn="9"/>
        </ext>
      </extLst>
    </cacheHierarchy>
    <cacheHierarchy uniqueName="[Measures].[New Leads]" caption="New Leads" measure="1" displayFolder="" measureGroup="sankey_data" count="0" oneField="1">
      <fieldsUsage count="1">
        <fieldUsage x="0"/>
      </fieldsUsage>
    </cacheHierarchy>
    <cacheHierarchy uniqueName="[Measures].[Existing Customer]" caption="Existing Customer" measure="1" displayFolder="" measureGroup="sankey_data" count="0" oneField="1">
      <fieldsUsage count="1">
        <fieldUsage x="1"/>
      </fieldsUsage>
    </cacheHierarchy>
    <cacheHierarchy uniqueName="[Measures].[New Leads with Response]" caption="New Leads with Response" measure="1" displayFolder="" measureGroup="sankey_data" count="0" oneField="1">
      <fieldsUsage count="1">
        <fieldUsage x="9"/>
      </fieldsUsage>
    </cacheHierarchy>
    <cacheHierarchy uniqueName="[Measures].[New Leads with  NOResponse]" caption="New Leads with  NOResponse" measure="1" displayFolder="" measureGroup="sankey_data" count="0" oneField="1">
      <fieldsUsage count="1">
        <fieldUsage x="2"/>
      </fieldsUsage>
    </cacheHierarchy>
    <cacheHierarchy uniqueName="[Measures].[New Leads with Response and with Dicsount]" caption="New Leads with Response and with Dicsount" measure="1" displayFolder="" measureGroup="sankey_data" count="0" oneField="1">
      <fieldsUsage count="1">
        <fieldUsage x="3"/>
      </fieldsUsage>
    </cacheHierarchy>
    <cacheHierarchy uniqueName="[Measures].[New Leads with Response and with skipped stage]" caption="New Leads with Response and with skipped stage" measure="1" displayFolder="" measureGroup="sankey_data" count="0" oneField="1">
      <fieldsUsage count="1">
        <fieldUsage x="7"/>
      </fieldsUsage>
    </cacheHierarchy>
    <cacheHierarchy uniqueName="[Measures].[Old Custmoers With Skipped stage]" caption="Old Custmoers With Skipped stage" measure="1" displayFolder="" measureGroup="sankey_data" count="0" oneField="1">
      <fieldsUsage count="1">
        <fieldUsage x="8"/>
      </fieldsUsage>
    </cacheHierarchy>
    <cacheHierarchy uniqueName="[Measures].[Old Custmoers With Discount stage]" caption="Old Custmoers With Discount stage" measure="1" displayFolder="" measureGroup="sankey_data" count="0" oneField="1">
      <fieldsUsage count="1">
        <fieldUsage x="4"/>
      </fieldsUsage>
    </cacheHierarchy>
    <cacheHierarchy uniqueName="[Measures].[New Leads with Response and with skipped stage and Booked]" caption="New Leads with Response and with skipped stage and Booked" measure="1" displayFolder="" measureGroup="sankey_data" count="0" oneField="1">
      <fieldsUsage count="1">
        <fieldUsage x="5"/>
      </fieldsUsage>
    </cacheHierarchy>
    <cacheHierarchy uniqueName="[Measures].[Old Custmoers With Skipped stage and Booked Qualified]" caption="Old Custmoers With Skipped stage and Booked Qualified" measure="1" displayFolder="" measureGroup="sankey_data" count="0" oneField="1">
      <fieldsUsage count="1">
        <fieldUsage x="6"/>
      </fieldsUsage>
    </cacheHierarchy>
    <cacheHierarchy uniqueName="[Measures].[New Leads with Provided Interest discount no response]" caption="New Leads with Provided Interest discount no response" measure="1" displayFolder="" measureGroup="sankey_data" count="0" oneField="1">
      <fieldsUsage count="1">
        <fieldUsage x="12"/>
      </fieldsUsage>
    </cacheHierarchy>
    <cacheHierarchy uniqueName="[Measures].[New Leads with Provided Interest discount Qualitifed Booked]" caption="New Leads with Provided Interest discount Qualitifed Booked" measure="1" displayFolder="" measureGroup="sankey_data" count="0"/>
    <cacheHierarchy uniqueName="[Measures].[Existing Customers with Provided Interest discount Qualfied Booked]" caption="Existing Customers with Provided Interest discount Qualfied Booked" measure="1" displayFolder="" measureGroup="sankey_data" count="0" oneField="1">
      <fieldsUsage count="1">
        <fieldUsage x="10"/>
      </fieldsUsage>
    </cacheHierarchy>
    <cacheHierarchy uniqueName="[Measures].[Existing Customers with Provided Interest discount and No Response]" caption="Existing Customers with Provided Interest discount and No Response" measure="1" displayFolder="" measureGroup="sankey_data" count="0" oneField="1">
      <fieldsUsage count="1">
        <fieldUsage x="11"/>
      </fieldsUsage>
    </cacheHierarchy>
    <cacheHierarchy uniqueName="[Measures].[Email1]" caption="Email1" measure="1" displayFolder="" measureGroup="filtered_dataset" count="0"/>
    <cacheHierarchy uniqueName="[Measures].[Email2]" caption="Email2" measure="1" displayFolder="" measureGroup="filtered_dataset" count="0"/>
    <cacheHierarchy uniqueName="[Measures].[Email3]" caption="Email3" measure="1" displayFolder="" measureGroup="filtered_dataset" count="0"/>
    <cacheHierarchy uniqueName="[Measures].[Email4]" caption="Email4" measure="1" displayFolder="" measureGroup="filtered_dataset" count="0"/>
    <cacheHierarchy uniqueName="[Measures].[Sent Email]" caption="Sent Email" measure="1" displayFolder="" measureGroup="filtered_dataset" count="0" oneField="1">
      <fieldsUsage count="1">
        <fieldUsage x="14"/>
      </fieldsUsage>
    </cacheHierarchy>
    <cacheHierarchy uniqueName="[Measures].[Measure 1]" caption="Measure 1" measure="1" displayFolder="" measureGroup="filtered_dataset" count="0"/>
    <cacheHierarchy uniqueName="[Measures].[Measure 2]" caption="Measure 2" measure="1" displayFolder="" measureGroup="filtered_dataset" count="0"/>
    <cacheHierarchy uniqueName="[Measures].[PreviousYearMeasure]" caption="PreviousYearMeasure" measure="1" displayFolder="" measureGroup="filtered_dataset" count="0" oneField="1">
      <fieldsUsage count="1">
        <fieldUsage x="15"/>
      </fieldsUsage>
    </cacheHierarchy>
    <cacheHierarchy uniqueName="[Measures].[Open Email]" caption="Open Email" measure="1" displayFolder="" measureGroup="filtered_dataset" count="0" oneField="1">
      <fieldsUsage count="1">
        <fieldUsage x="16"/>
      </fieldsUsage>
    </cacheHierarchy>
    <cacheHierarchy uniqueName="[Measures].[Previous Year Open Email]" caption="Previous Year Open Email" measure="1" displayFolder="" measureGroup="filtered_dataset" count="0" oneField="1">
      <fieldsUsage count="1">
        <fieldUsage x="17"/>
      </fieldsUsage>
    </cacheHierarchy>
    <cacheHierarchy uniqueName="[Measures].[Bounce Total]" caption="Bounce Total" measure="1" displayFolder="" measureGroup="filtered_dataset" count="0" oneField="1">
      <fieldsUsage count="1">
        <fieldUsage x="18"/>
      </fieldsUsage>
    </cacheHierarchy>
    <cacheHierarchy uniqueName="[Measures].[Previous Year Bounced Mail]" caption="Previous Year Bounced Mail" measure="1" displayFolder="" measureGroup="filtered_dataset" count="0" oneField="1">
      <fieldsUsage count="1">
        <fieldUsage x="19"/>
      </fieldsUsage>
    </cacheHierarchy>
    <cacheHierarchy uniqueName="[Measures].[Transaction Amount]" caption="Transaction Amount" measure="1" displayFolder="" measureGroup="filtered_dataset" count="0" oneField="1">
      <fieldsUsage count="1">
        <fieldUsage x="20"/>
      </fieldsUsage>
    </cacheHierarchy>
    <cacheHierarchy uniqueName="[Measures].[Transaction Amount for previuos year]" caption="Transaction Amount for previuos year" measure="1" displayFolder="" measureGroup="filtered_dataset" count="0" oneField="1">
      <fieldsUsage count="1">
        <fieldUsage x="21"/>
      </fieldsUsage>
    </cacheHierarchy>
    <cacheHierarchy uniqueName="[Measures].[Bounce Rate]" caption="Bounce Rate" measure="1" displayFolder="" measureGroup="filtered_dataset" count="0"/>
    <cacheHierarchy uniqueName="[Measures].[Sent Measure Email 1]" caption="Sent Measure Email 1" measure="1" displayFolder="" measureGroup="filtered_dataset" count="0"/>
    <cacheHierarchy uniqueName="[Measures].[Sent Measure Email 2]" caption="Sent Measure Email 2" measure="1" displayFolder="" measureGroup="filtered_dataset" count="0"/>
    <cacheHierarchy uniqueName="[Measures].[Sent Measure Email 3]" caption="Sent Measure Email 3" measure="1" displayFolder="" measureGroup="filtered_dataset" count="0"/>
    <cacheHierarchy uniqueName="[Measures].[Sent Measure Email 4]" caption="Sent Measure Email 4" measure="1" displayFolder="" measureGroup="filtered_dataset" count="0"/>
    <cacheHierarchy uniqueName="[Measures].[Sent Mail Previous Year1]" caption="Sent Mail Previous Year1" measure="1" displayFolder="" measureGroup="filtered_dataset" count="0"/>
    <cacheHierarchy uniqueName="[Measures].[Sent Mail2 Previous Year]" caption="Sent Mail2 Previous Year" measure="1" displayFolder="" measureGroup="filtered_dataset" count="0"/>
    <cacheHierarchy uniqueName="[Measures].[Sent Mail3 Previous Year]" caption="Sent Mail3 Previous Year" measure="1" displayFolder="" measureGroup="filtered_dataset" count="0"/>
    <cacheHierarchy uniqueName="[Measures].[Sent Mail4 Previous Year]" caption="Sent Mail4 Previous Year" measure="1" displayFolder="" measureGroup="filtered_dataset" count="0"/>
    <cacheHierarchy uniqueName="[Measures].[Open Email1]" caption="Open Email1" measure="1" displayFolder="" measureGroup="filtered_dataset" count="0"/>
    <cacheHierarchy uniqueName="[Measures].[Open Email2]" caption="Open Email2" measure="1" displayFolder="" measureGroup="filtered_dataset" count="0"/>
    <cacheHierarchy uniqueName="[Measures].[Open Email3]" caption="Open Email3" measure="1" displayFolder="" measureGroup="filtered_dataset" count="0"/>
    <cacheHierarchy uniqueName="[Measures].[Open Email4]" caption="Open Email4" measure="1" displayFolder="" measureGroup="filtered_dataset" count="0"/>
    <cacheHierarchy uniqueName="[Measures].[Open Email1 Previous year]" caption="Open Email1 Previous year" measure="1" displayFolder="" measureGroup="filtered_dataset" count="0"/>
    <cacheHierarchy uniqueName="[Measures].[Open Email2 Previous year]" caption="Open Email2 Previous year" measure="1" displayFolder="" measureGroup="filtered_dataset" count="0"/>
    <cacheHierarchy uniqueName="[Measures].[Open Email3 Previous year]" caption="Open Email3 Previous year" measure="1" displayFolder="" measureGroup="filtered_dataset" count="0"/>
    <cacheHierarchy uniqueName="[Measures].[Open Email4 Previous year]" caption="Open Email4 Previous year" measure="1" displayFolder="" measureGroup="filtered_dataset" count="0"/>
    <cacheHierarchy uniqueName="[Measures].[Bounce Email1]" caption="Bounce Email1" measure="1" displayFolder="" measureGroup="filtered_dataset" count="0" oneField="1">
      <fieldsUsage count="1">
        <fieldUsage x="23"/>
      </fieldsUsage>
    </cacheHierarchy>
    <cacheHierarchy uniqueName="[Measures].[Bounce Email2]" caption="Bounce Email2" measure="1" displayFolder="" measureGroup="filtered_dataset" count="0" oneField="1">
      <fieldsUsage count="1">
        <fieldUsage x="24"/>
      </fieldsUsage>
    </cacheHierarchy>
    <cacheHierarchy uniqueName="[Measures].[Bounce Email3]" caption="Bounce Email3" measure="1" displayFolder="" measureGroup="filtered_dataset" count="0" oneField="1">
      <fieldsUsage count="1">
        <fieldUsage x="25"/>
      </fieldsUsage>
    </cacheHierarchy>
    <cacheHierarchy uniqueName="[Measures].[Bounce Email4]" caption="Bounce Email4" measure="1" displayFolder="" measureGroup="filtered_dataset" count="0" oneField="1">
      <fieldsUsage count="1">
        <fieldUsage x="26"/>
      </fieldsUsage>
    </cacheHierarchy>
    <cacheHierarchy uniqueName="[Measures].[Bounced Mail1 Previous Year]" caption="Bounced Mail1 Previous Year" measure="1" displayFolder="" measureGroup="filtered_dataset" count="0"/>
    <cacheHierarchy uniqueName="[Measures].[Bounced Mail2 Previous Year]" caption="Bounced Mail2 Previous Year" measure="1" displayFolder="" measureGroup="filtered_dataset" count="0"/>
    <cacheHierarchy uniqueName="[Measures].[Bounced Mail3 Previous Year]" caption="Bounced Mail3 Previous Year" measure="1" displayFolder="" measureGroup="filtered_dataset" count="0"/>
    <cacheHierarchy uniqueName="[Measures].[Bounced Mail4 Previous Year]" caption="Bounced Mail4 Previous Year" measure="1" displayFolder="" measureGroup="filtered_dataset" count="0"/>
    <cacheHierarchy uniqueName="[Measures].[Transaction Email1]" caption="Transaction Email1" measure="1" displayFolder="" measureGroup="filtered_dataset" count="0"/>
    <cacheHierarchy uniqueName="[Measures].[Transaction Email2]" caption="Transaction Email2" measure="1" displayFolder="" measureGroup="filtered_dataset" count="0"/>
    <cacheHierarchy uniqueName="[Measures].[Transaction Email3]" caption="Transaction Email3" measure="1" displayFolder="" measureGroup="filtered_dataset" count="0"/>
    <cacheHierarchy uniqueName="[Measures].[Transaction Email4]" caption="Transaction Email4" measure="1" displayFolder="" measureGroup="filtered_dataset" count="0"/>
    <cacheHierarchy uniqueName="[Measures].[Transaction Amount Email1]" caption="Transaction Amount Email1" measure="1" displayFolder="" measureGroup="filtered_dataset" count="0" oneField="1">
      <fieldsUsage count="1">
        <fieldUsage x="27"/>
      </fieldsUsage>
    </cacheHierarchy>
    <cacheHierarchy uniqueName="[Measures].[Transaction Amount Email2]" caption="Transaction Amount Email2" measure="1" displayFolder="" measureGroup="filtered_dataset" count="0" oneField="1">
      <fieldsUsage count="1">
        <fieldUsage x="28"/>
      </fieldsUsage>
    </cacheHierarchy>
    <cacheHierarchy uniqueName="[Measures].[Transaction Amount Email3]" caption="Transaction Amount Email3" measure="1" displayFolder="" measureGroup="filtered_dataset" count="0" oneField="1">
      <fieldsUsage count="1">
        <fieldUsage x="29"/>
      </fieldsUsage>
    </cacheHierarchy>
    <cacheHierarchy uniqueName="[Measures].[Transaction Amount Email4]" caption="Transaction Amount Email4" measure="1" displayFolder="" measureGroup="filtered_dataset" count="0" oneField="1">
      <fieldsUsage count="1">
        <fieldUsage x="30"/>
      </fieldsUsage>
    </cacheHierarchy>
    <cacheHierarchy uniqueName="[Measures].[ClickDate All]" caption="ClickDate All" measure="1" displayFolder="" measureGroup="filtered_dataset" count="0" oneField="1">
      <fieldsUsage count="1">
        <fieldUsage x="32"/>
      </fieldsUsage>
    </cacheHierarchy>
    <cacheHierarchy uniqueName="[Measures].[Clicked Mail Previous Year]" caption="Clicked Mail Previous Year" measure="1" displayFolder="" measureGroup="filtered_dataset" count="0" oneField="1">
      <fieldsUsage count="1">
        <fieldUsage x="33"/>
      </fieldsUsage>
    </cacheHierarchy>
    <cacheHierarchy uniqueName="[Measures].[Click Date Email1 Cm]" caption="Click Date Email1 Cm" measure="1" displayFolder="" measureGroup="filtered_dataset" count="0" oneField="1">
      <fieldsUsage count="1">
        <fieldUsage x="34"/>
      </fieldsUsage>
    </cacheHierarchy>
    <cacheHierarchy uniqueName="[Measures].[Clicked Email1Previous Year]" caption="Clicked Email1Previous Year" measure="1" displayFolder="" measureGroup="filtered_dataset" count="0" oneField="1">
      <fieldsUsage count="1">
        <fieldUsage x="35"/>
      </fieldsUsage>
    </cacheHierarchy>
    <cacheHierarchy uniqueName="[Measures].[Clicked Email2 CM]" caption="Clicked Email2 CM" measure="1" displayFolder="" measureGroup="filtered_dataset" count="0" oneField="1">
      <fieldsUsage count="1">
        <fieldUsage x="36"/>
      </fieldsUsage>
    </cacheHierarchy>
    <cacheHierarchy uniqueName="[Measures].[Clicked Email2 Previous Year]" caption="Clicked Email2 Previous Year" measure="1" displayFolder="" measureGroup="filtered_dataset" count="0" oneField="1">
      <fieldsUsage count="1">
        <fieldUsage x="37"/>
      </fieldsUsage>
    </cacheHierarchy>
    <cacheHierarchy uniqueName="[Measures].[Clicked Email3 CM]" caption="Clicked Email3 CM" measure="1" displayFolder="" measureGroup="filtered_dataset" count="0" oneField="1">
      <fieldsUsage count="1">
        <fieldUsage x="38"/>
      </fieldsUsage>
    </cacheHierarchy>
    <cacheHierarchy uniqueName="[Measures].[Clicked Email3 Previous Year]" caption="Clicked Email3 Previous Year" measure="1" displayFolder="" measureGroup="filtered_dataset" count="0" oneField="1">
      <fieldsUsage count="1">
        <fieldUsage x="39"/>
      </fieldsUsage>
    </cacheHierarchy>
    <cacheHierarchy uniqueName="[Measures].[Clicked Email4 CM]" caption="Clicked Email4 CM" measure="1" displayFolder="" measureGroup="filtered_dataset" count="0" oneField="1">
      <fieldsUsage count="1">
        <fieldUsage x="40"/>
      </fieldsUsage>
    </cacheHierarchy>
    <cacheHierarchy uniqueName="[Measures].[Clicked Email4 Previous Year]" caption="Clicked Email4 Previous Year" measure="1" displayFolder="" measureGroup="filtered_dataset" count="0" oneField="1">
      <fieldsUsage count="1">
        <fieldUsage x="41"/>
      </fieldsUsage>
    </cacheHierarchy>
    <cacheHierarchy uniqueName="[Measures].[Goal]" caption="Goal" measure="1" displayFolder="" measureGroup="filtered_dataset" count="0"/>
    <cacheHierarchy uniqueName="[Measures].[__XL_Count filtered_dataset]" caption="__XL_Count filtered_dataset" measure="1" displayFolder="" measureGroup="filtered_dataset" count="0" hidden="1"/>
    <cacheHierarchy uniqueName="[Measures].[__XL_Count sankey_data]" caption="__XL_Count sankey_data" measure="1" displayFolder="" measureGroup="sankey_data" count="0" hidden="1"/>
    <cacheHierarchy uniqueName="[Measures].[__No measures defined]" caption="__No measures defined" measure="1" displayFolder="" count="0" hidden="1"/>
  </cacheHierarchies>
  <kpis count="0"/>
  <dimensions count="3">
    <dimension name="filtered_dataset" uniqueName="[filtered_dataset]" caption="filtered_dataset"/>
    <dimension measure="1" name="Measures" uniqueName="[Measures]" caption="Measures"/>
    <dimension name="sankey_data" uniqueName="[sankey_data]" caption="sankey_data"/>
  </dimensions>
  <measureGroups count="2">
    <measureGroup name="filtered_dataset" caption="filtered_dataset"/>
    <measureGroup name="sankey_data" caption="sankey_data"/>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refreshedDate="45218.512231944442" backgroundQuery="1" createdVersion="8" refreshedVersion="8" minRefreshableVersion="3" recordCount="0" supportSubquery="1" supportAdvancedDrill="1" xr:uid="{0F412C91-C4AA-41D6-AF5A-F37B8E9326FB}">
  <cacheSource type="external" connectionId="7"/>
  <cacheFields count="6">
    <cacheField name="[Measures].[Sent Email]" caption="Sent Email" numFmtId="0" hierarchy="49" level="32767"/>
    <cacheField name="[Measures].[Open Email]" caption="Open Email" numFmtId="0" hierarchy="53" level="32767"/>
    <cacheField name="[Measures].[ClickDate All]" caption="ClickDate All" numFmtId="0" hierarchy="92" level="32767"/>
    <cacheField name="[Measures].[Bounce Total]" caption="Bounce Total" numFmtId="0" hierarchy="55" level="32767"/>
    <cacheField name="[filtered_dataset].[Year].[Year]" caption="Year" numFmtId="0" hierarchy="10" level="1">
      <sharedItems containsSemiMixedTypes="0" containsNonDate="0" containsString="0"/>
    </cacheField>
    <cacheField name="[filtered_dataset].[Month].[Month]" caption="Month" numFmtId="0" hierarchy="11" level="1">
      <sharedItems containsSemiMixedTypes="0" containsNonDate="0" containsString="0"/>
    </cacheField>
  </cacheFields>
  <cacheHierarchies count="106">
    <cacheHierarchy uniqueName="[filtered_dataset].[index]" caption="index" attribute="1" defaultMemberUniqueName="[filtered_dataset].[index].[All]" allUniqueName="[filtered_dataset].[index].[All]" dimensionUniqueName="[filtered_dataset]" displayFolder="" count="0" memberValueDatatype="3" unbalanced="0"/>
    <cacheHierarchy uniqueName="[filtered_dataset].[name]" caption="name" attribute="1" defaultMemberUniqueName="[filtered_dataset].[name].[All]" allUniqueName="[filtered_dataset].[name].[All]" dimensionUniqueName="[filtered_dataset]" displayFolder="" count="0" memberValueDatatype="130" unbalanced="0"/>
    <cacheHierarchy uniqueName="[filtered_dataset].[account_number]" caption="account_number" attribute="1" defaultMemberUniqueName="[filtered_dataset].[account_number].[All]" allUniqueName="[filtered_dataset].[account_number].[All]" dimensionUniqueName="[filtered_dataset]" displayFolder="" count="0" memberValueDatatype="3" unbalanced="0"/>
    <cacheHierarchy uniqueName="[filtered_dataset].[email_name]" caption="email_name" attribute="1" defaultMemberUniqueName="[filtered_dataset].[email_name].[All]" allUniqueName="[filtered_dataset].[email_name].[All]" dimensionUniqueName="[filtered_dataset]" displayFolder="" count="0" memberValueDatatype="130" unbalanced="0"/>
    <cacheHierarchy uniqueName="[filtered_dataset].[sent_date]" caption="sent_date" attribute="1" time="1" defaultMemberUniqueName="[filtered_dataset].[sent_date].[All]" allUniqueName="[filtered_dataset].[sent_date].[All]" dimensionUniqueName="[filtered_dataset]" displayFolder="" count="0" memberValueDatatype="7" unbalanced="0"/>
    <cacheHierarchy uniqueName="[filtered_dataset].[open_date]" caption="open_date" attribute="1" time="1" defaultMemberUniqueName="[filtered_dataset].[open_date].[All]" allUniqueName="[filtered_dataset].[open_date].[All]" dimensionUniqueName="[filtered_dataset]" displayFolder="" count="0" memberValueDatatype="7" unbalanced="0"/>
    <cacheHierarchy uniqueName="[filtered_dataset].[click_date]" caption="click_date" attribute="1" time="1" defaultMemberUniqueName="[filtered_dataset].[click_date].[All]" allUniqueName="[filtered_dataset].[click_date].[All]" dimensionUniqueName="[filtered_dataset]" displayFolder="" count="0" memberValueDatatype="7" unbalanced="0"/>
    <cacheHierarchy uniqueName="[filtered_dataset].[bounce_date]" caption="bounce_date" attribute="1" time="1" defaultMemberUniqueName="[filtered_dataset].[bounce_date].[All]" allUniqueName="[filtered_dataset].[bounce_date].[All]" dimensionUniqueName="[filtered_dataset]" displayFolder="" count="0" memberValueDatatype="7" unbalanced="0"/>
    <cacheHierarchy uniqueName="[filtered_dataset].[transaction_date]" caption="transaction_date" attribute="1" defaultMemberUniqueName="[filtered_dataset].[transaction_date].[All]" allUniqueName="[filtered_dataset].[transaction_date].[All]" dimensionUniqueName="[filtered_dataset]" displayFolder="" count="0" memberValueDatatype="130" unbalanced="0"/>
    <cacheHierarchy uniqueName="[filtered_dataset].[transaction_amount]" caption="transaction_amount" attribute="1" defaultMemberUniqueName="[filtered_dataset].[transaction_amount].[All]" allUniqueName="[filtered_dataset].[transaction_amount].[All]" dimensionUniqueName="[filtered_dataset]" displayFolder="" count="0" memberValueDatatype="5" unbalanced="0"/>
    <cacheHierarchy uniqueName="[filtered_dataset].[Year]" caption="Year" attribute="1" defaultMemberUniqueName="[filtered_dataset].[Year].[All]" allUniqueName="[filtered_dataset].[Year].[All]" dimensionUniqueName="[filtered_dataset]" displayFolder="" count="2" memberValueDatatype="20" unbalanced="0">
      <fieldsUsage count="2">
        <fieldUsage x="-1"/>
        <fieldUsage x="4"/>
      </fieldsUsage>
    </cacheHierarchy>
    <cacheHierarchy uniqueName="[filtered_dataset].[Month]" caption="Month" attribute="1" defaultMemberUniqueName="[filtered_dataset].[Month].[All]" allUniqueName="[filtered_dataset].[Month].[All]" dimensionUniqueName="[filtered_dataset]" displayFolder="" count="2" memberValueDatatype="20" unbalanced="0">
      <fieldsUsage count="2">
        <fieldUsage x="-1"/>
        <fieldUsage x="5"/>
      </fieldsUsage>
    </cacheHierarchy>
    <cacheHierarchy uniqueName="[filtered_dataset].[Month Name]" caption="Month Name" attribute="1" defaultMemberUniqueName="[filtered_dataset].[Month Name].[All]" allUniqueName="[filtered_dataset].[Month Name].[All]" dimensionUniqueName="[filtered_dataset]" displayFolder="" count="0" memberValueDatatype="130" unbalanced="0"/>
    <cacheHierarchy uniqueName="[filtered_dataset].[click_date (Year)]" caption="click_date (Year)" attribute="1" defaultMemberUniqueName="[filtered_dataset].[click_date (Year)].[All]" allUniqueName="[filtered_dataset].[click_date (Year)].[All]" dimensionUniqueName="[filtered_dataset]" displayFolder="" count="0" memberValueDatatype="130" unbalanced="0"/>
    <cacheHierarchy uniqueName="[filtered_dataset].[click_date (Quarter)]" caption="click_date (Quarter)" attribute="1" defaultMemberUniqueName="[filtered_dataset].[click_date (Quarter)].[All]" allUniqueName="[filtered_dataset].[click_date (Quarter)].[All]" dimensionUniqueName="[filtered_dataset]" displayFolder="" count="0" memberValueDatatype="130" unbalanced="0"/>
    <cacheHierarchy uniqueName="[filtered_dataset].[click_date (Month)]" caption="click_date (Month)" attribute="1" defaultMemberUniqueName="[filtered_dataset].[click_date (Month)].[All]" allUniqueName="[filtered_dataset].[click_date (Month)].[All]" dimensionUniqueName="[filtered_dataset]" displayFolder="" count="0" memberValueDatatype="130" unbalanced="0"/>
    <cacheHierarchy uniqueName="[sankey_data].[Step 1]" caption="Step 1" attribute="1" defaultMemberUniqueName="[sankey_data].[Step 1].[All]" allUniqueName="[sankey_data].[Step 1].[All]" dimensionUniqueName="[sankey_data]" displayFolder="" count="0" memberValueDatatype="130" unbalanced="0"/>
    <cacheHierarchy uniqueName="[sankey_data].[Step 2]" caption="Step 2" attribute="1" defaultMemberUniqueName="[sankey_data].[Step 2].[All]" allUniqueName="[sankey_data].[Step 2].[All]" dimensionUniqueName="[sankey_data]" displayFolder="" count="0" memberValueDatatype="130" unbalanced="0"/>
    <cacheHierarchy uniqueName="[sankey_data].[Step 3]" caption="Step 3" attribute="1" defaultMemberUniqueName="[sankey_data].[Step 3].[All]" allUniqueName="[sankey_data].[Step 3].[All]" dimensionUniqueName="[sankey_data]" displayFolder="" count="0" memberValueDatatype="130" unbalanced="0"/>
    <cacheHierarchy uniqueName="[sankey_data].[Step 4]" caption="Step 4" attribute="1" defaultMemberUniqueName="[sankey_data].[Step 4].[All]" allUniqueName="[sankey_data].[Step 4].[All]" dimensionUniqueName="[sankey_data]" displayFolder="" count="0" memberValueDatatype="130" unbalanced="0"/>
    <cacheHierarchy uniqueName="[sankey_data].[Link]" caption="Link" attribute="1" defaultMemberUniqueName="[sankey_data].[Link].[All]" allUniqueName="[sankey_data].[Link].[All]" dimensionUniqueName="[sankey_data]" displayFolder="" count="0" memberValueDatatype="130" unbalanced="0"/>
    <cacheHierarchy uniqueName="[sankey_data].[Size]" caption="Size" attribute="1" defaultMemberUniqueName="[sankey_data].[Size].[All]" allUniqueName="[sankey_data].[Size].[All]" dimensionUniqueName="[sankey_data]" displayFolder="" count="0" memberValueDatatype="3" unbalanced="0"/>
    <cacheHierarchy uniqueName="[sankey_data].[t]" caption="t" attribute="1" defaultMemberUniqueName="[sankey_data].[t].[All]" allUniqueName="[sankey_data].[t].[All]" dimensionUniqueName="[sankey_data]" displayFolder="" count="0" memberValueDatatype="5" unbalanced="0"/>
    <cacheHierarchy uniqueName="[sankey_data].[Path]" caption="Path" attribute="1" defaultMemberUniqueName="[sankey_data].[Path].[All]" allUniqueName="[sankey_data].[Path].[All]" dimensionUniqueName="[sankey_data]" displayFolder="" count="0" memberValueDatatype="3" unbalanced="0"/>
    <cacheHierarchy uniqueName="[sankey_data].[Min or Max]" caption="Min or Max" attribute="1" defaultMemberUniqueName="[sankey_data].[Min or Max].[All]" allUniqueName="[sankey_data].[Min or Max].[All]" dimensionUniqueName="[sankey_data]" displayFolder="" count="0" memberValueDatatype="130" unbalanced="0"/>
    <cacheHierarchy uniqueName="[sankey_data].[Month/Year]" caption="Month/Year" attribute="1" defaultMemberUniqueName="[sankey_data].[Month/Year].[All]" allUniqueName="[sankey_data].[Month/Year].[All]" dimensionUniqueName="[sankey_data]" displayFolder="" count="0" memberValueDatatype="130" unbalanced="0"/>
    <cacheHierarchy uniqueName="[filtered_dataset].[click_date (Month Index)]" caption="click_date (Month Index)" attribute="1" defaultMemberUniqueName="[filtered_dataset].[click_date (Month Index)].[All]" allUniqueName="[filtered_dataset].[click_date (Month Index)].[All]" dimensionUniqueName="[filtered_dataset]" displayFolder="" count="0" memberValueDatatype="20" unbalanced="0" hidden="1"/>
    <cacheHierarchy uniqueName="[Measures].[Sum of Year]" caption="Sum of Year" measure="1" displayFolder="" measureGroup="filtered_dataset" count="0">
      <extLst>
        <ext xmlns:x15="http://schemas.microsoft.com/office/spreadsheetml/2010/11/main" uri="{B97F6D7D-B522-45F9-BDA1-12C45D357490}">
          <x15:cacheHierarchy aggregatedColumn="10"/>
        </ext>
      </extLst>
    </cacheHierarchy>
    <cacheHierarchy uniqueName="[Measures].[Sum of Month]" caption="Sum of Month" measure="1" displayFolder="" measureGroup="filtered_dataset" count="0">
      <extLst>
        <ext xmlns:x15="http://schemas.microsoft.com/office/spreadsheetml/2010/11/main" uri="{B97F6D7D-B522-45F9-BDA1-12C45D357490}">
          <x15:cacheHierarchy aggregatedColumn="11"/>
        </ext>
      </extLst>
    </cacheHierarchy>
    <cacheHierarchy uniqueName="[Measures].[Count of click_date]" caption="Count of click_date" measure="1" displayFolder="" measureGroup="filtered_dataset" count="0">
      <extLst>
        <ext xmlns:x15="http://schemas.microsoft.com/office/spreadsheetml/2010/11/main" uri="{B97F6D7D-B522-45F9-BDA1-12C45D357490}">
          <x15:cacheHierarchy aggregatedColumn="6"/>
        </ext>
      </extLst>
    </cacheHierarchy>
    <cacheHierarchy uniqueName="[Measures].[Sum of transaction_amount]" caption="Sum of transaction_amount" measure="1" displayFolder="" measureGroup="filtered_dataset" count="0">
      <extLst>
        <ext xmlns:x15="http://schemas.microsoft.com/office/spreadsheetml/2010/11/main" uri="{B97F6D7D-B522-45F9-BDA1-12C45D357490}">
          <x15:cacheHierarchy aggregatedColumn="9"/>
        </ext>
      </extLst>
    </cacheHierarchy>
    <cacheHierarchy uniqueName="[Measures].[New Leads]" caption="New Leads" measure="1" displayFolder="" measureGroup="sankey_data" count="0"/>
    <cacheHierarchy uniqueName="[Measures].[Existing Customer]" caption="Existing Customer" measure="1" displayFolder="" measureGroup="sankey_data" count="0"/>
    <cacheHierarchy uniqueName="[Measures].[New Leads with Response]" caption="New Leads with Response" measure="1" displayFolder="" measureGroup="sankey_data" count="0"/>
    <cacheHierarchy uniqueName="[Measures].[New Leads with  NOResponse]" caption="New Leads with  NOResponse" measure="1" displayFolder="" measureGroup="sankey_data" count="0"/>
    <cacheHierarchy uniqueName="[Measures].[New Leads with Response and with Dicsount]" caption="New Leads with Response and with Dicsount" measure="1" displayFolder="" measureGroup="sankey_data" count="0"/>
    <cacheHierarchy uniqueName="[Measures].[New Leads with Response and with skipped stage]" caption="New Leads with Response and with skipped stage" measure="1" displayFolder="" measureGroup="sankey_data" count="0"/>
    <cacheHierarchy uniqueName="[Measures].[Old Custmoers With Skipped stage]" caption="Old Custmoers With Skipped stage" measure="1" displayFolder="" measureGroup="sankey_data" count="0"/>
    <cacheHierarchy uniqueName="[Measures].[Old Custmoers With Discount stage]" caption="Old Custmoers With Discount stage" measure="1" displayFolder="" measureGroup="sankey_data" count="0"/>
    <cacheHierarchy uniqueName="[Measures].[New Leads with Response and with skipped stage and Booked]" caption="New Leads with Response and with skipped stage and Booked" measure="1" displayFolder="" measureGroup="sankey_data" count="0"/>
    <cacheHierarchy uniqueName="[Measures].[Old Custmoers With Skipped stage and Booked Qualified]" caption="Old Custmoers With Skipped stage and Booked Qualified" measure="1" displayFolder="" measureGroup="sankey_data" count="0"/>
    <cacheHierarchy uniqueName="[Measures].[New Leads with Provided Interest discount no response]" caption="New Leads with Provided Interest discount no response" measure="1" displayFolder="" measureGroup="sankey_data" count="0"/>
    <cacheHierarchy uniqueName="[Measures].[New Leads with Provided Interest discount Qualitifed Booked]" caption="New Leads with Provided Interest discount Qualitifed Booked" measure="1" displayFolder="" measureGroup="sankey_data" count="0"/>
    <cacheHierarchy uniqueName="[Measures].[Existing Customers with Provided Interest discount Qualfied Booked]" caption="Existing Customers with Provided Interest discount Qualfied Booked" measure="1" displayFolder="" measureGroup="sankey_data" count="0"/>
    <cacheHierarchy uniqueName="[Measures].[Existing Customers with Provided Interest discount and No Response]" caption="Existing Customers with Provided Interest discount and No Response" measure="1" displayFolder="" measureGroup="sankey_data" count="0"/>
    <cacheHierarchy uniqueName="[Measures].[Email1]" caption="Email1" measure="1" displayFolder="" measureGroup="filtered_dataset" count="0"/>
    <cacheHierarchy uniqueName="[Measures].[Email2]" caption="Email2" measure="1" displayFolder="" measureGroup="filtered_dataset" count="0"/>
    <cacheHierarchy uniqueName="[Measures].[Email3]" caption="Email3" measure="1" displayFolder="" measureGroup="filtered_dataset" count="0"/>
    <cacheHierarchy uniqueName="[Measures].[Email4]" caption="Email4" measure="1" displayFolder="" measureGroup="filtered_dataset" count="0"/>
    <cacheHierarchy uniqueName="[Measures].[Sent Email]" caption="Sent Email" measure="1" displayFolder="" measureGroup="filtered_dataset" count="0" oneField="1">
      <fieldsUsage count="1">
        <fieldUsage x="0"/>
      </fieldsUsage>
    </cacheHierarchy>
    <cacheHierarchy uniqueName="[Measures].[Measure 1]" caption="Measure 1" measure="1" displayFolder="" measureGroup="filtered_dataset" count="0"/>
    <cacheHierarchy uniqueName="[Measures].[Measure 2]" caption="Measure 2" measure="1" displayFolder="" measureGroup="filtered_dataset" count="0"/>
    <cacheHierarchy uniqueName="[Measures].[PreviousYearMeasure]" caption="PreviousYearMeasure" measure="1" displayFolder="" measureGroup="filtered_dataset" count="0"/>
    <cacheHierarchy uniqueName="[Measures].[Open Email]" caption="Open Email" measure="1" displayFolder="" measureGroup="filtered_dataset" count="0" oneField="1">
      <fieldsUsage count="1">
        <fieldUsage x="1"/>
      </fieldsUsage>
    </cacheHierarchy>
    <cacheHierarchy uniqueName="[Measures].[Previous Year Open Email]" caption="Previous Year Open Email" measure="1" displayFolder="" measureGroup="filtered_dataset" count="0"/>
    <cacheHierarchy uniqueName="[Measures].[Bounce Total]" caption="Bounce Total" measure="1" displayFolder="" measureGroup="filtered_dataset" count="0" oneField="1">
      <fieldsUsage count="1">
        <fieldUsage x="3"/>
      </fieldsUsage>
    </cacheHierarchy>
    <cacheHierarchy uniqueName="[Measures].[Previous Year Bounced Mail]" caption="Previous Year Bounced Mail" measure="1" displayFolder="" measureGroup="filtered_dataset" count="0"/>
    <cacheHierarchy uniqueName="[Measures].[Transaction Amount]" caption="Transaction Amount" measure="1" displayFolder="" measureGroup="filtered_dataset" count="0"/>
    <cacheHierarchy uniqueName="[Measures].[Transaction Amount for previuos year]" caption="Transaction Amount for previuos year" measure="1" displayFolder="" measureGroup="filtered_dataset" count="0"/>
    <cacheHierarchy uniqueName="[Measures].[Bounce Rate]" caption="Bounce Rate" measure="1" displayFolder="" measureGroup="filtered_dataset" count="0"/>
    <cacheHierarchy uniqueName="[Measures].[Sent Measure Email 1]" caption="Sent Measure Email 1" measure="1" displayFolder="" measureGroup="filtered_dataset" count="0"/>
    <cacheHierarchy uniqueName="[Measures].[Sent Measure Email 2]" caption="Sent Measure Email 2" measure="1" displayFolder="" measureGroup="filtered_dataset" count="0"/>
    <cacheHierarchy uniqueName="[Measures].[Sent Measure Email 3]" caption="Sent Measure Email 3" measure="1" displayFolder="" measureGroup="filtered_dataset" count="0"/>
    <cacheHierarchy uniqueName="[Measures].[Sent Measure Email 4]" caption="Sent Measure Email 4" measure="1" displayFolder="" measureGroup="filtered_dataset" count="0"/>
    <cacheHierarchy uniqueName="[Measures].[Sent Mail Previous Year1]" caption="Sent Mail Previous Year1" measure="1" displayFolder="" measureGroup="filtered_dataset" count="0"/>
    <cacheHierarchy uniqueName="[Measures].[Sent Mail2 Previous Year]" caption="Sent Mail2 Previous Year" measure="1" displayFolder="" measureGroup="filtered_dataset" count="0"/>
    <cacheHierarchy uniqueName="[Measures].[Sent Mail3 Previous Year]" caption="Sent Mail3 Previous Year" measure="1" displayFolder="" measureGroup="filtered_dataset" count="0"/>
    <cacheHierarchy uniqueName="[Measures].[Sent Mail4 Previous Year]" caption="Sent Mail4 Previous Year" measure="1" displayFolder="" measureGroup="filtered_dataset" count="0"/>
    <cacheHierarchy uniqueName="[Measures].[Open Email1]" caption="Open Email1" measure="1" displayFolder="" measureGroup="filtered_dataset" count="0"/>
    <cacheHierarchy uniqueName="[Measures].[Open Email2]" caption="Open Email2" measure="1" displayFolder="" measureGroup="filtered_dataset" count="0"/>
    <cacheHierarchy uniqueName="[Measures].[Open Email3]" caption="Open Email3" measure="1" displayFolder="" measureGroup="filtered_dataset" count="0"/>
    <cacheHierarchy uniqueName="[Measures].[Open Email4]" caption="Open Email4" measure="1" displayFolder="" measureGroup="filtered_dataset" count="0"/>
    <cacheHierarchy uniqueName="[Measures].[Open Email1 Previous year]" caption="Open Email1 Previous year" measure="1" displayFolder="" measureGroup="filtered_dataset" count="0"/>
    <cacheHierarchy uniqueName="[Measures].[Open Email2 Previous year]" caption="Open Email2 Previous year" measure="1" displayFolder="" measureGroup="filtered_dataset" count="0"/>
    <cacheHierarchy uniqueName="[Measures].[Open Email3 Previous year]" caption="Open Email3 Previous year" measure="1" displayFolder="" measureGroup="filtered_dataset" count="0"/>
    <cacheHierarchy uniqueName="[Measures].[Open Email4 Previous year]" caption="Open Email4 Previous year" measure="1" displayFolder="" measureGroup="filtered_dataset" count="0"/>
    <cacheHierarchy uniqueName="[Measures].[Bounce Email1]" caption="Bounce Email1" measure="1" displayFolder="" measureGroup="filtered_dataset" count="0"/>
    <cacheHierarchy uniqueName="[Measures].[Bounce Email2]" caption="Bounce Email2" measure="1" displayFolder="" measureGroup="filtered_dataset" count="0"/>
    <cacheHierarchy uniqueName="[Measures].[Bounce Email3]" caption="Bounce Email3" measure="1" displayFolder="" measureGroup="filtered_dataset" count="0"/>
    <cacheHierarchy uniqueName="[Measures].[Bounce Email4]" caption="Bounce Email4" measure="1" displayFolder="" measureGroup="filtered_dataset" count="0"/>
    <cacheHierarchy uniqueName="[Measures].[Bounced Mail1 Previous Year]" caption="Bounced Mail1 Previous Year" measure="1" displayFolder="" measureGroup="filtered_dataset" count="0"/>
    <cacheHierarchy uniqueName="[Measures].[Bounced Mail2 Previous Year]" caption="Bounced Mail2 Previous Year" measure="1" displayFolder="" measureGroup="filtered_dataset" count="0"/>
    <cacheHierarchy uniqueName="[Measures].[Bounced Mail3 Previous Year]" caption="Bounced Mail3 Previous Year" measure="1" displayFolder="" measureGroup="filtered_dataset" count="0"/>
    <cacheHierarchy uniqueName="[Measures].[Bounced Mail4 Previous Year]" caption="Bounced Mail4 Previous Year" measure="1" displayFolder="" measureGroup="filtered_dataset" count="0"/>
    <cacheHierarchy uniqueName="[Measures].[Transaction Email1]" caption="Transaction Email1" measure="1" displayFolder="" measureGroup="filtered_dataset" count="0"/>
    <cacheHierarchy uniqueName="[Measures].[Transaction Email2]" caption="Transaction Email2" measure="1" displayFolder="" measureGroup="filtered_dataset" count="0"/>
    <cacheHierarchy uniqueName="[Measures].[Transaction Email3]" caption="Transaction Email3" measure="1" displayFolder="" measureGroup="filtered_dataset" count="0"/>
    <cacheHierarchy uniqueName="[Measures].[Transaction Email4]" caption="Transaction Email4" measure="1" displayFolder="" measureGroup="filtered_dataset" count="0"/>
    <cacheHierarchy uniqueName="[Measures].[Transaction Amount Email1]" caption="Transaction Amount Email1" measure="1" displayFolder="" measureGroup="filtered_dataset" count="0"/>
    <cacheHierarchy uniqueName="[Measures].[Transaction Amount Email2]" caption="Transaction Amount Email2" measure="1" displayFolder="" measureGroup="filtered_dataset" count="0"/>
    <cacheHierarchy uniqueName="[Measures].[Transaction Amount Email3]" caption="Transaction Amount Email3" measure="1" displayFolder="" measureGroup="filtered_dataset" count="0"/>
    <cacheHierarchy uniqueName="[Measures].[Transaction Amount Email4]" caption="Transaction Amount Email4" measure="1" displayFolder="" measureGroup="filtered_dataset" count="0"/>
    <cacheHierarchy uniqueName="[Measures].[ClickDate All]" caption="ClickDate All" measure="1" displayFolder="" measureGroup="filtered_dataset" count="0" oneField="1">
      <fieldsUsage count="1">
        <fieldUsage x="2"/>
      </fieldsUsage>
    </cacheHierarchy>
    <cacheHierarchy uniqueName="[Measures].[Clicked Mail Previous Year]" caption="Clicked Mail Previous Year" measure="1" displayFolder="" measureGroup="filtered_dataset" count="0"/>
    <cacheHierarchy uniqueName="[Measures].[Click Date Email1 Cm]" caption="Click Date Email1 Cm" measure="1" displayFolder="" measureGroup="filtered_dataset" count="0"/>
    <cacheHierarchy uniqueName="[Measures].[Clicked Email1Previous Year]" caption="Clicked Email1Previous Year" measure="1" displayFolder="" measureGroup="filtered_dataset" count="0"/>
    <cacheHierarchy uniqueName="[Measures].[Clicked Email2 CM]" caption="Clicked Email2 CM" measure="1" displayFolder="" measureGroup="filtered_dataset" count="0"/>
    <cacheHierarchy uniqueName="[Measures].[Clicked Email2 Previous Year]" caption="Clicked Email2 Previous Year" measure="1" displayFolder="" measureGroup="filtered_dataset" count="0"/>
    <cacheHierarchy uniqueName="[Measures].[Clicked Email3 CM]" caption="Clicked Email3 CM" measure="1" displayFolder="" measureGroup="filtered_dataset" count="0"/>
    <cacheHierarchy uniqueName="[Measures].[Clicked Email3 Previous Year]" caption="Clicked Email3 Previous Year" measure="1" displayFolder="" measureGroup="filtered_dataset" count="0"/>
    <cacheHierarchy uniqueName="[Measures].[Clicked Email4 CM]" caption="Clicked Email4 CM" measure="1" displayFolder="" measureGroup="filtered_dataset" count="0"/>
    <cacheHierarchy uniqueName="[Measures].[Clicked Email4 Previous Year]" caption="Clicked Email4 Previous Year" measure="1" displayFolder="" measureGroup="filtered_dataset" count="0"/>
    <cacheHierarchy uniqueName="[Measures].[Goal]" caption="Goal" measure="1" displayFolder="" measureGroup="filtered_dataset" count="0"/>
    <cacheHierarchy uniqueName="[Measures].[__XL_Count filtered_dataset]" caption="__XL_Count filtered_dataset" measure="1" displayFolder="" measureGroup="filtered_dataset" count="0" hidden="1"/>
    <cacheHierarchy uniqueName="[Measures].[__XL_Count sankey_data]" caption="__XL_Count sankey_data" measure="1" displayFolder="" measureGroup="sankey_data" count="0" hidden="1"/>
    <cacheHierarchy uniqueName="[Measures].[__No measures defined]" caption="__No measures defined" measure="1" displayFolder="" count="0" hidden="1"/>
  </cacheHierarchies>
  <kpis count="0"/>
  <dimensions count="3">
    <dimension name="filtered_dataset" uniqueName="[filtered_dataset]" caption="filtered_dataset"/>
    <dimension measure="1" name="Measures" uniqueName="[Measures]" caption="Measures"/>
    <dimension name="sankey_data" uniqueName="[sankey_data]" caption="sankey_data"/>
  </dimensions>
  <measureGroups count="2">
    <measureGroup name="filtered_dataset" caption="filtered_dataset"/>
    <measureGroup name="sankey_data" caption="sankey_data"/>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refreshedDate="45217.738019444441" backgroundQuery="1" createdVersion="3" refreshedVersion="8" minRefreshableVersion="3" recordCount="0" supportSubquery="1" supportAdvancedDrill="1" xr:uid="{E8968004-01CF-4454-9905-E86A2F3F24E9}">
  <cacheSource type="external" connectionId="7">
    <extLst>
      <ext xmlns:x14="http://schemas.microsoft.com/office/spreadsheetml/2009/9/main" uri="{F057638F-6D5F-4e77-A914-E7F072B9BCA8}">
        <x14:sourceConnection name="ThisWorkbookDataModel"/>
      </ext>
    </extLst>
  </cacheSource>
  <cacheFields count="0"/>
  <cacheHierarchies count="106">
    <cacheHierarchy uniqueName="[filtered_dataset].[index]" caption="index" attribute="1" defaultMemberUniqueName="[filtered_dataset].[index].[All]" allUniqueName="[filtered_dataset].[index].[All]" dimensionUniqueName="[filtered_dataset]" displayFolder="" count="0" memberValueDatatype="3" unbalanced="0"/>
    <cacheHierarchy uniqueName="[filtered_dataset].[name]" caption="name" attribute="1" defaultMemberUniqueName="[filtered_dataset].[name].[All]" allUniqueName="[filtered_dataset].[name].[All]" dimensionUniqueName="[filtered_dataset]" displayFolder="" count="0" memberValueDatatype="130" unbalanced="0"/>
    <cacheHierarchy uniqueName="[filtered_dataset].[account_number]" caption="account_number" attribute="1" defaultMemberUniqueName="[filtered_dataset].[account_number].[All]" allUniqueName="[filtered_dataset].[account_number].[All]" dimensionUniqueName="[filtered_dataset]" displayFolder="" count="0" memberValueDatatype="3" unbalanced="0"/>
    <cacheHierarchy uniqueName="[filtered_dataset].[email_name]" caption="email_name" attribute="1" defaultMemberUniqueName="[filtered_dataset].[email_name].[All]" allUniqueName="[filtered_dataset].[email_name].[All]" dimensionUniqueName="[filtered_dataset]" displayFolder="" count="0" memberValueDatatype="130" unbalanced="0"/>
    <cacheHierarchy uniqueName="[filtered_dataset].[sent_date]" caption="sent_date" attribute="1" time="1" defaultMemberUniqueName="[filtered_dataset].[sent_date].[All]" allUniqueName="[filtered_dataset].[sent_date].[All]" dimensionUniqueName="[filtered_dataset]" displayFolder="" count="0" memberValueDatatype="7" unbalanced="0"/>
    <cacheHierarchy uniqueName="[filtered_dataset].[open_date]" caption="open_date" attribute="1" time="1" defaultMemberUniqueName="[filtered_dataset].[open_date].[All]" allUniqueName="[filtered_dataset].[open_date].[All]" dimensionUniqueName="[filtered_dataset]" displayFolder="" count="0" memberValueDatatype="7" unbalanced="0"/>
    <cacheHierarchy uniqueName="[filtered_dataset].[click_date]" caption="click_date" attribute="1" time="1" defaultMemberUniqueName="[filtered_dataset].[click_date].[All]" allUniqueName="[filtered_dataset].[click_date].[All]" dimensionUniqueName="[filtered_dataset]" displayFolder="" count="0" memberValueDatatype="7" unbalanced="0"/>
    <cacheHierarchy uniqueName="[filtered_dataset].[bounce_date]" caption="bounce_date" attribute="1" time="1" defaultMemberUniqueName="[filtered_dataset].[bounce_date].[All]" allUniqueName="[filtered_dataset].[bounce_date].[All]" dimensionUniqueName="[filtered_dataset]" displayFolder="" count="0" memberValueDatatype="7" unbalanced="0"/>
    <cacheHierarchy uniqueName="[filtered_dataset].[transaction_date]" caption="transaction_date" attribute="1" defaultMemberUniqueName="[filtered_dataset].[transaction_date].[All]" allUniqueName="[filtered_dataset].[transaction_date].[All]" dimensionUniqueName="[filtered_dataset]" displayFolder="" count="0" memberValueDatatype="130" unbalanced="0"/>
    <cacheHierarchy uniqueName="[filtered_dataset].[transaction_amount]" caption="transaction_amount" attribute="1" defaultMemberUniqueName="[filtered_dataset].[transaction_amount].[All]" allUniqueName="[filtered_dataset].[transaction_amount].[All]" dimensionUniqueName="[filtered_dataset]" displayFolder="" count="0" memberValueDatatype="5" unbalanced="0"/>
    <cacheHierarchy uniqueName="[filtered_dataset].[Year]" caption="Year" attribute="1" defaultMemberUniqueName="[filtered_dataset].[Year].[All]" allUniqueName="[filtered_dataset].[Year].[All]" dimensionUniqueName="[filtered_dataset]" displayFolder="" count="2" memberValueDatatype="20" unbalanced="0"/>
    <cacheHierarchy uniqueName="[filtered_dataset].[Month]" caption="Month" attribute="1" defaultMemberUniqueName="[filtered_dataset].[Month].[All]" allUniqueName="[filtered_dataset].[Month].[All]" dimensionUniqueName="[filtered_dataset]" displayFolder="" count="2" memberValueDatatype="20" unbalanced="0"/>
    <cacheHierarchy uniqueName="[filtered_dataset].[Month Name]" caption="Month Name" attribute="1" defaultMemberUniqueName="[filtered_dataset].[Month Name].[All]" allUniqueName="[filtered_dataset].[Month Name].[All]" dimensionUniqueName="[filtered_dataset]" displayFolder="" count="2" memberValueDatatype="130" unbalanced="0"/>
    <cacheHierarchy uniqueName="[filtered_dataset].[click_date (Year)]" caption="click_date (Year)" attribute="1" defaultMemberUniqueName="[filtered_dataset].[click_date (Year)].[All]" allUniqueName="[filtered_dataset].[click_date (Year)].[All]" dimensionUniqueName="[filtered_dataset]" displayFolder="" count="0" memberValueDatatype="130" unbalanced="0"/>
    <cacheHierarchy uniqueName="[filtered_dataset].[click_date (Quarter)]" caption="click_date (Quarter)" attribute="1" defaultMemberUniqueName="[filtered_dataset].[click_date (Quarter)].[All]" allUniqueName="[filtered_dataset].[click_date (Quarter)].[All]" dimensionUniqueName="[filtered_dataset]" displayFolder="" count="0" memberValueDatatype="130" unbalanced="0"/>
    <cacheHierarchy uniqueName="[filtered_dataset].[click_date (Month)]" caption="click_date (Month)" attribute="1" defaultMemberUniqueName="[filtered_dataset].[click_date (Month)].[All]" allUniqueName="[filtered_dataset].[click_date (Month)].[All]" dimensionUniqueName="[filtered_dataset]" displayFolder="" count="0" memberValueDatatype="130" unbalanced="0"/>
    <cacheHierarchy uniqueName="[sankey_data].[Step 1]" caption="Step 1" attribute="1" defaultMemberUniqueName="[sankey_data].[Step 1].[All]" allUniqueName="[sankey_data].[Step 1].[All]" dimensionUniqueName="[sankey_data]" displayFolder="" count="0" memberValueDatatype="130" unbalanced="0"/>
    <cacheHierarchy uniqueName="[sankey_data].[Step 2]" caption="Step 2" attribute="1" defaultMemberUniqueName="[sankey_data].[Step 2].[All]" allUniqueName="[sankey_data].[Step 2].[All]" dimensionUniqueName="[sankey_data]" displayFolder="" count="0" memberValueDatatype="130" unbalanced="0"/>
    <cacheHierarchy uniqueName="[sankey_data].[Step 3]" caption="Step 3" attribute="1" defaultMemberUniqueName="[sankey_data].[Step 3].[All]" allUniqueName="[sankey_data].[Step 3].[All]" dimensionUniqueName="[sankey_data]" displayFolder="" count="0" memberValueDatatype="130" unbalanced="0"/>
    <cacheHierarchy uniqueName="[sankey_data].[Step 4]" caption="Step 4" attribute="1" defaultMemberUniqueName="[sankey_data].[Step 4].[All]" allUniqueName="[sankey_data].[Step 4].[All]" dimensionUniqueName="[sankey_data]" displayFolder="" count="0" memberValueDatatype="130" unbalanced="0"/>
    <cacheHierarchy uniqueName="[sankey_data].[Link]" caption="Link" attribute="1" defaultMemberUniqueName="[sankey_data].[Link].[All]" allUniqueName="[sankey_data].[Link].[All]" dimensionUniqueName="[sankey_data]" displayFolder="" count="0" memberValueDatatype="130" unbalanced="0"/>
    <cacheHierarchy uniqueName="[sankey_data].[Size]" caption="Size" attribute="1" defaultMemberUniqueName="[sankey_data].[Size].[All]" allUniqueName="[sankey_data].[Size].[All]" dimensionUniqueName="[sankey_data]" displayFolder="" count="0" memberValueDatatype="3" unbalanced="0"/>
    <cacheHierarchy uniqueName="[sankey_data].[t]" caption="t" attribute="1" defaultMemberUniqueName="[sankey_data].[t].[All]" allUniqueName="[sankey_data].[t].[All]" dimensionUniqueName="[sankey_data]" displayFolder="" count="0" memberValueDatatype="5" unbalanced="0"/>
    <cacheHierarchy uniqueName="[sankey_data].[Path]" caption="Path" attribute="1" defaultMemberUniqueName="[sankey_data].[Path].[All]" allUniqueName="[sankey_data].[Path].[All]" dimensionUniqueName="[sankey_data]" displayFolder="" count="0" memberValueDatatype="3" unbalanced="0"/>
    <cacheHierarchy uniqueName="[sankey_data].[Min or Max]" caption="Min or Max" attribute="1" defaultMemberUniqueName="[sankey_data].[Min or Max].[All]" allUniqueName="[sankey_data].[Min or Max].[All]" dimensionUniqueName="[sankey_data]" displayFolder="" count="0" memberValueDatatype="130" unbalanced="0"/>
    <cacheHierarchy uniqueName="[sankey_data].[Month/Year]" caption="Month/Year" attribute="1" defaultMemberUniqueName="[sankey_data].[Month/Year].[All]" allUniqueName="[sankey_data].[Month/Year].[All]" dimensionUniqueName="[sankey_data]" displayFolder="" count="2" memberValueDatatype="130" unbalanced="0"/>
    <cacheHierarchy uniqueName="[filtered_dataset].[click_date (Month Index)]" caption="click_date (Month Index)" attribute="1" defaultMemberUniqueName="[filtered_dataset].[click_date (Month Index)].[All]" allUniqueName="[filtered_dataset].[click_date (Month Index)].[All]" dimensionUniqueName="[filtered_dataset]" displayFolder="" count="0" memberValueDatatype="20" unbalanced="0" hidden="1"/>
    <cacheHierarchy uniqueName="[Measures].[Sum of Year]" caption="Sum of Year" measure="1" displayFolder="" measureGroup="filtered_dataset" count="0">
      <extLst>
        <ext xmlns:x15="http://schemas.microsoft.com/office/spreadsheetml/2010/11/main" uri="{B97F6D7D-B522-45F9-BDA1-12C45D357490}">
          <x15:cacheHierarchy aggregatedColumn="10"/>
        </ext>
      </extLst>
    </cacheHierarchy>
    <cacheHierarchy uniqueName="[Measures].[Sum of Month]" caption="Sum of Month" measure="1" displayFolder="" measureGroup="filtered_dataset" count="0">
      <extLst>
        <ext xmlns:x15="http://schemas.microsoft.com/office/spreadsheetml/2010/11/main" uri="{B97F6D7D-B522-45F9-BDA1-12C45D357490}">
          <x15:cacheHierarchy aggregatedColumn="11"/>
        </ext>
      </extLst>
    </cacheHierarchy>
    <cacheHierarchy uniqueName="[Measures].[Count of click_date]" caption="Count of click_date" measure="1" displayFolder="" measureGroup="filtered_dataset" count="0">
      <extLst>
        <ext xmlns:x15="http://schemas.microsoft.com/office/spreadsheetml/2010/11/main" uri="{B97F6D7D-B522-45F9-BDA1-12C45D357490}">
          <x15:cacheHierarchy aggregatedColumn="6"/>
        </ext>
      </extLst>
    </cacheHierarchy>
    <cacheHierarchy uniqueName="[Measures].[Sum of transaction_amount]" caption="Sum of transaction_amount" measure="1" displayFolder="" measureGroup="filtered_dataset" count="0">
      <extLst>
        <ext xmlns:x15="http://schemas.microsoft.com/office/spreadsheetml/2010/11/main" uri="{B97F6D7D-B522-45F9-BDA1-12C45D357490}">
          <x15:cacheHierarchy aggregatedColumn="9"/>
        </ext>
      </extLst>
    </cacheHierarchy>
    <cacheHierarchy uniqueName="[Measures].[New Leads]" caption="New Leads" measure="1" displayFolder="" measureGroup="sankey_data" count="0"/>
    <cacheHierarchy uniqueName="[Measures].[Existing Customer]" caption="Existing Customer" measure="1" displayFolder="" measureGroup="sankey_data" count="0"/>
    <cacheHierarchy uniqueName="[Measures].[New Leads with Response]" caption="New Leads with Response" measure="1" displayFolder="" measureGroup="sankey_data" count="0"/>
    <cacheHierarchy uniqueName="[Measures].[New Leads with  NOResponse]" caption="New Leads with  NOResponse" measure="1" displayFolder="" measureGroup="sankey_data" count="0"/>
    <cacheHierarchy uniqueName="[Measures].[New Leads with Response and with Dicsount]" caption="New Leads with Response and with Dicsount" measure="1" displayFolder="" measureGroup="sankey_data" count="0"/>
    <cacheHierarchy uniqueName="[Measures].[New Leads with Response and with skipped stage]" caption="New Leads with Response and with skipped stage" measure="1" displayFolder="" measureGroup="sankey_data" count="0"/>
    <cacheHierarchy uniqueName="[Measures].[Old Custmoers With Skipped stage]" caption="Old Custmoers With Skipped stage" measure="1" displayFolder="" measureGroup="sankey_data" count="0"/>
    <cacheHierarchy uniqueName="[Measures].[Old Custmoers With Discount stage]" caption="Old Custmoers With Discount stage" measure="1" displayFolder="" measureGroup="sankey_data" count="0"/>
    <cacheHierarchy uniqueName="[Measures].[New Leads with Response and with skipped stage and Booked]" caption="New Leads with Response and with skipped stage and Booked" measure="1" displayFolder="" measureGroup="sankey_data" count="0"/>
    <cacheHierarchy uniqueName="[Measures].[Old Custmoers With Skipped stage and Booked Qualified]" caption="Old Custmoers With Skipped stage and Booked Qualified" measure="1" displayFolder="" measureGroup="sankey_data" count="0"/>
    <cacheHierarchy uniqueName="[Measures].[New Leads with Provided Interest discount no response]" caption="New Leads with Provided Interest discount no response" measure="1" displayFolder="" measureGroup="sankey_data" count="0"/>
    <cacheHierarchy uniqueName="[Measures].[New Leads with Provided Interest discount Qualitifed Booked]" caption="New Leads with Provided Interest discount Qualitifed Booked" measure="1" displayFolder="" measureGroup="sankey_data" count="0"/>
    <cacheHierarchy uniqueName="[Measures].[Existing Customers with Provided Interest discount Qualfied Booked]" caption="Existing Customers with Provided Interest discount Qualfied Booked" measure="1" displayFolder="" measureGroup="sankey_data" count="0"/>
    <cacheHierarchy uniqueName="[Measures].[Existing Customers with Provided Interest discount and No Response]" caption="Existing Customers with Provided Interest discount and No Response" measure="1" displayFolder="" measureGroup="sankey_data" count="0"/>
    <cacheHierarchy uniqueName="[Measures].[Email1]" caption="Email1" measure="1" displayFolder="" measureGroup="filtered_dataset" count="0"/>
    <cacheHierarchy uniqueName="[Measures].[Email2]" caption="Email2" measure="1" displayFolder="" measureGroup="filtered_dataset" count="0"/>
    <cacheHierarchy uniqueName="[Measures].[Email3]" caption="Email3" measure="1" displayFolder="" measureGroup="filtered_dataset" count="0"/>
    <cacheHierarchy uniqueName="[Measures].[Email4]" caption="Email4" measure="1" displayFolder="" measureGroup="filtered_dataset" count="0"/>
    <cacheHierarchy uniqueName="[Measures].[Sent Email]" caption="Sent Email" measure="1" displayFolder="" measureGroup="filtered_dataset" count="0"/>
    <cacheHierarchy uniqueName="[Measures].[Measure 1]" caption="Measure 1" measure="1" displayFolder="" measureGroup="filtered_dataset" count="0"/>
    <cacheHierarchy uniqueName="[Measures].[Measure 2]" caption="Measure 2" measure="1" displayFolder="" measureGroup="filtered_dataset" count="0"/>
    <cacheHierarchy uniqueName="[Measures].[PreviousYearMeasure]" caption="PreviousYearMeasure" measure="1" displayFolder="" measureGroup="filtered_dataset" count="0"/>
    <cacheHierarchy uniqueName="[Measures].[Open Email]" caption="Open Email" measure="1" displayFolder="" measureGroup="filtered_dataset" count="0"/>
    <cacheHierarchy uniqueName="[Measures].[Previous Year Open Email]" caption="Previous Year Open Email" measure="1" displayFolder="" measureGroup="filtered_dataset" count="0"/>
    <cacheHierarchy uniqueName="[Measures].[Bounce Total]" caption="Bounce Total" measure="1" displayFolder="" measureGroup="filtered_dataset" count="0"/>
    <cacheHierarchy uniqueName="[Measures].[Previous Year Bounced Mail]" caption="Previous Year Bounced Mail" measure="1" displayFolder="" measureGroup="filtered_dataset" count="0"/>
    <cacheHierarchy uniqueName="[Measures].[Transaction Amount]" caption="Transaction Amount" measure="1" displayFolder="" measureGroup="filtered_dataset" count="0"/>
    <cacheHierarchy uniqueName="[Measures].[Transaction Amount for previuos year]" caption="Transaction Amount for previuos year" measure="1" displayFolder="" measureGroup="filtered_dataset" count="0"/>
    <cacheHierarchy uniqueName="[Measures].[Bounce Rate]" caption="Bounce Rate" measure="1" displayFolder="" measureGroup="filtered_dataset" count="0"/>
    <cacheHierarchy uniqueName="[Measures].[Sent Measure Email 1]" caption="Sent Measure Email 1" measure="1" displayFolder="" measureGroup="filtered_dataset" count="0"/>
    <cacheHierarchy uniqueName="[Measures].[Sent Measure Email 2]" caption="Sent Measure Email 2" measure="1" displayFolder="" measureGroup="filtered_dataset" count="0"/>
    <cacheHierarchy uniqueName="[Measures].[Sent Measure Email 3]" caption="Sent Measure Email 3" measure="1" displayFolder="" measureGroup="filtered_dataset" count="0"/>
    <cacheHierarchy uniqueName="[Measures].[Sent Measure Email 4]" caption="Sent Measure Email 4" measure="1" displayFolder="" measureGroup="filtered_dataset" count="0"/>
    <cacheHierarchy uniqueName="[Measures].[Sent Mail Previous Year1]" caption="Sent Mail Previous Year1" measure="1" displayFolder="" measureGroup="filtered_dataset" count="0"/>
    <cacheHierarchy uniqueName="[Measures].[Sent Mail2 Previous Year]" caption="Sent Mail2 Previous Year" measure="1" displayFolder="" measureGroup="filtered_dataset" count="0"/>
    <cacheHierarchy uniqueName="[Measures].[Sent Mail3 Previous Year]" caption="Sent Mail3 Previous Year" measure="1" displayFolder="" measureGroup="filtered_dataset" count="0"/>
    <cacheHierarchy uniqueName="[Measures].[Sent Mail4 Previous Year]" caption="Sent Mail4 Previous Year" measure="1" displayFolder="" measureGroup="filtered_dataset" count="0"/>
    <cacheHierarchy uniqueName="[Measures].[Open Email1]" caption="Open Email1" measure="1" displayFolder="" measureGroup="filtered_dataset" count="0"/>
    <cacheHierarchy uniqueName="[Measures].[Open Email2]" caption="Open Email2" measure="1" displayFolder="" measureGroup="filtered_dataset" count="0"/>
    <cacheHierarchy uniqueName="[Measures].[Open Email3]" caption="Open Email3" measure="1" displayFolder="" measureGroup="filtered_dataset" count="0"/>
    <cacheHierarchy uniqueName="[Measures].[Open Email4]" caption="Open Email4" measure="1" displayFolder="" measureGroup="filtered_dataset" count="0"/>
    <cacheHierarchy uniqueName="[Measures].[Open Email1 Previous year]" caption="Open Email1 Previous year" measure="1" displayFolder="" measureGroup="filtered_dataset" count="0"/>
    <cacheHierarchy uniqueName="[Measures].[Open Email2 Previous year]" caption="Open Email2 Previous year" measure="1" displayFolder="" measureGroup="filtered_dataset" count="0"/>
    <cacheHierarchy uniqueName="[Measures].[Open Email3 Previous year]" caption="Open Email3 Previous year" measure="1" displayFolder="" measureGroup="filtered_dataset" count="0"/>
    <cacheHierarchy uniqueName="[Measures].[Open Email4 Previous year]" caption="Open Email4 Previous year" measure="1" displayFolder="" measureGroup="filtered_dataset" count="0"/>
    <cacheHierarchy uniqueName="[Measures].[Bounce Email1]" caption="Bounce Email1" measure="1" displayFolder="" measureGroup="filtered_dataset" count="0"/>
    <cacheHierarchy uniqueName="[Measures].[Bounce Email2]" caption="Bounce Email2" measure="1" displayFolder="" measureGroup="filtered_dataset" count="0"/>
    <cacheHierarchy uniqueName="[Measures].[Bounce Email3]" caption="Bounce Email3" measure="1" displayFolder="" measureGroup="filtered_dataset" count="0"/>
    <cacheHierarchy uniqueName="[Measures].[Bounce Email4]" caption="Bounce Email4" measure="1" displayFolder="" measureGroup="filtered_dataset" count="0"/>
    <cacheHierarchy uniqueName="[Measures].[Bounced Mail1 Previous Year]" caption="Bounced Mail1 Previous Year" measure="1" displayFolder="" measureGroup="filtered_dataset" count="0"/>
    <cacheHierarchy uniqueName="[Measures].[Bounced Mail2 Previous Year]" caption="Bounced Mail2 Previous Year" measure="1" displayFolder="" measureGroup="filtered_dataset" count="0"/>
    <cacheHierarchy uniqueName="[Measures].[Bounced Mail3 Previous Year]" caption="Bounced Mail3 Previous Year" measure="1" displayFolder="" measureGroup="filtered_dataset" count="0"/>
    <cacheHierarchy uniqueName="[Measures].[Bounced Mail4 Previous Year]" caption="Bounced Mail4 Previous Year" measure="1" displayFolder="" measureGroup="filtered_dataset" count="0"/>
    <cacheHierarchy uniqueName="[Measures].[Transaction Email1]" caption="Transaction Email1" measure="1" displayFolder="" measureGroup="filtered_dataset" count="0"/>
    <cacheHierarchy uniqueName="[Measures].[Transaction Email2]" caption="Transaction Email2" measure="1" displayFolder="" measureGroup="filtered_dataset" count="0"/>
    <cacheHierarchy uniqueName="[Measures].[Transaction Email3]" caption="Transaction Email3" measure="1" displayFolder="" measureGroup="filtered_dataset" count="0"/>
    <cacheHierarchy uniqueName="[Measures].[Transaction Email4]" caption="Transaction Email4" measure="1" displayFolder="" measureGroup="filtered_dataset" count="0"/>
    <cacheHierarchy uniqueName="[Measures].[Transaction Amount Email1]" caption="Transaction Amount Email1" measure="1" displayFolder="" measureGroup="filtered_dataset" count="0"/>
    <cacheHierarchy uniqueName="[Measures].[Transaction Amount Email2]" caption="Transaction Amount Email2" measure="1" displayFolder="" measureGroup="filtered_dataset" count="0"/>
    <cacheHierarchy uniqueName="[Measures].[Transaction Amount Email3]" caption="Transaction Amount Email3" measure="1" displayFolder="" measureGroup="filtered_dataset" count="0"/>
    <cacheHierarchy uniqueName="[Measures].[Transaction Amount Email4]" caption="Transaction Amount Email4" measure="1" displayFolder="" measureGroup="filtered_dataset" count="0"/>
    <cacheHierarchy uniqueName="[Measures].[ClickDate All]" caption="ClickDate All" measure="1" displayFolder="" measureGroup="filtered_dataset" count="0"/>
    <cacheHierarchy uniqueName="[Measures].[Clicked Mail Previous Year]" caption="Clicked Mail Previous Year" measure="1" displayFolder="" measureGroup="filtered_dataset" count="0"/>
    <cacheHierarchy uniqueName="[Measures].[Click Date Email1 Cm]" caption="Click Date Email1 Cm" measure="1" displayFolder="" measureGroup="filtered_dataset" count="0"/>
    <cacheHierarchy uniqueName="[Measures].[Clicked Email1Previous Year]" caption="Clicked Email1Previous Year" measure="1" displayFolder="" measureGroup="filtered_dataset" count="0"/>
    <cacheHierarchy uniqueName="[Measures].[Clicked Email2 CM]" caption="Clicked Email2 CM" measure="1" displayFolder="" measureGroup="filtered_dataset" count="0"/>
    <cacheHierarchy uniqueName="[Measures].[Clicked Email2 Previous Year]" caption="Clicked Email2 Previous Year" measure="1" displayFolder="" measureGroup="filtered_dataset" count="0"/>
    <cacheHierarchy uniqueName="[Measures].[Clicked Email3 CM]" caption="Clicked Email3 CM" measure="1" displayFolder="" measureGroup="filtered_dataset" count="0"/>
    <cacheHierarchy uniqueName="[Measures].[Clicked Email3 Previous Year]" caption="Clicked Email3 Previous Year" measure="1" displayFolder="" measureGroup="filtered_dataset" count="0"/>
    <cacheHierarchy uniqueName="[Measures].[Clicked Email4 CM]" caption="Clicked Email4 CM" measure="1" displayFolder="" measureGroup="filtered_dataset" count="0"/>
    <cacheHierarchy uniqueName="[Measures].[Clicked Email4 Previous Year]" caption="Clicked Email4 Previous Year" measure="1" displayFolder="" measureGroup="filtered_dataset" count="0"/>
    <cacheHierarchy uniqueName="[Measures].[Goal]" caption="Goal" measure="1" displayFolder="" measureGroup="filtered_dataset" count="0"/>
    <cacheHierarchy uniqueName="[Measures].[__XL_Count filtered_dataset]" caption="__XL_Count filtered_dataset" measure="1" displayFolder="" measureGroup="filtered_dataset" count="0" hidden="1"/>
    <cacheHierarchy uniqueName="[Measures].[__XL_Count sankey_data]" caption="__XL_Count sankey_data" measure="1" displayFolder="" measureGroup="sankey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491305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refreshedDate="45218.512215393515" backgroundQuery="1" createdVersion="8" refreshedVersion="8" minRefreshableVersion="3" recordCount="0" supportSubquery="1" supportAdvancedDrill="1" xr:uid="{47410B14-9781-45F9-9F44-F86786010ADC}">
  <cacheSource type="external" connectionId="7"/>
  <cacheFields count="3">
    <cacheField name="[Measures].[Measure 1]" caption="Measure 1" numFmtId="0" hierarchy="50" level="32767"/>
    <cacheField name="[filtered_dataset].[Year].[Year]" caption="Year" numFmtId="0" hierarchy="10" level="1">
      <sharedItems containsSemiMixedTypes="0" containsNonDate="0" containsString="0"/>
    </cacheField>
    <cacheField name="[filtered_dataset].[Month].[Month]" caption="Month" numFmtId="0" hierarchy="11" level="1">
      <sharedItems containsSemiMixedTypes="0" containsNonDate="0" containsString="0"/>
    </cacheField>
  </cacheFields>
  <cacheHierarchies count="106">
    <cacheHierarchy uniqueName="[filtered_dataset].[index]" caption="index" attribute="1" defaultMemberUniqueName="[filtered_dataset].[index].[All]" allUniqueName="[filtered_dataset].[index].[All]" dimensionUniqueName="[filtered_dataset]" displayFolder="" count="0" memberValueDatatype="3" unbalanced="0"/>
    <cacheHierarchy uniqueName="[filtered_dataset].[name]" caption="name" attribute="1" defaultMemberUniqueName="[filtered_dataset].[name].[All]" allUniqueName="[filtered_dataset].[name].[All]" dimensionUniqueName="[filtered_dataset]" displayFolder="" count="0" memberValueDatatype="130" unbalanced="0"/>
    <cacheHierarchy uniqueName="[filtered_dataset].[account_number]" caption="account_number" attribute="1" defaultMemberUniqueName="[filtered_dataset].[account_number].[All]" allUniqueName="[filtered_dataset].[account_number].[All]" dimensionUniqueName="[filtered_dataset]" displayFolder="" count="0" memberValueDatatype="3" unbalanced="0"/>
    <cacheHierarchy uniqueName="[filtered_dataset].[email_name]" caption="email_name" attribute="1" defaultMemberUniqueName="[filtered_dataset].[email_name].[All]" allUniqueName="[filtered_dataset].[email_name].[All]" dimensionUniqueName="[filtered_dataset]" displayFolder="" count="0" memberValueDatatype="130" unbalanced="0"/>
    <cacheHierarchy uniqueName="[filtered_dataset].[sent_date]" caption="sent_date" attribute="1" time="1" defaultMemberUniqueName="[filtered_dataset].[sent_date].[All]" allUniqueName="[filtered_dataset].[sent_date].[All]" dimensionUniqueName="[filtered_dataset]" displayFolder="" count="0" memberValueDatatype="7" unbalanced="0"/>
    <cacheHierarchy uniqueName="[filtered_dataset].[open_date]" caption="open_date" attribute="1" time="1" defaultMemberUniqueName="[filtered_dataset].[open_date].[All]" allUniqueName="[filtered_dataset].[open_date].[All]" dimensionUniqueName="[filtered_dataset]" displayFolder="" count="0" memberValueDatatype="7" unbalanced="0"/>
    <cacheHierarchy uniqueName="[filtered_dataset].[click_date]" caption="click_date" attribute="1" time="1" defaultMemberUniqueName="[filtered_dataset].[click_date].[All]" allUniqueName="[filtered_dataset].[click_date].[All]" dimensionUniqueName="[filtered_dataset]" displayFolder="" count="0" memberValueDatatype="7" unbalanced="0"/>
    <cacheHierarchy uniqueName="[filtered_dataset].[bounce_date]" caption="bounce_date" attribute="1" time="1" defaultMemberUniqueName="[filtered_dataset].[bounce_date].[All]" allUniqueName="[filtered_dataset].[bounce_date].[All]" dimensionUniqueName="[filtered_dataset]" displayFolder="" count="0" memberValueDatatype="7" unbalanced="0"/>
    <cacheHierarchy uniqueName="[filtered_dataset].[transaction_date]" caption="transaction_date" attribute="1" defaultMemberUniqueName="[filtered_dataset].[transaction_date].[All]" allUniqueName="[filtered_dataset].[transaction_date].[All]" dimensionUniqueName="[filtered_dataset]" displayFolder="" count="0" memberValueDatatype="130" unbalanced="0"/>
    <cacheHierarchy uniqueName="[filtered_dataset].[transaction_amount]" caption="transaction_amount" attribute="1" defaultMemberUniqueName="[filtered_dataset].[transaction_amount].[All]" allUniqueName="[filtered_dataset].[transaction_amount].[All]" dimensionUniqueName="[filtered_dataset]" displayFolder="" count="0" memberValueDatatype="5" unbalanced="0"/>
    <cacheHierarchy uniqueName="[filtered_dataset].[Year]" caption="Year" attribute="1" defaultMemberUniqueName="[filtered_dataset].[Year].[All]" allUniqueName="[filtered_dataset].[Year].[All]" dimensionUniqueName="[filtered_dataset]" displayFolder="" count="2" memberValueDatatype="20" unbalanced="0">
      <fieldsUsage count="2">
        <fieldUsage x="-1"/>
        <fieldUsage x="1"/>
      </fieldsUsage>
    </cacheHierarchy>
    <cacheHierarchy uniqueName="[filtered_dataset].[Month]" caption="Month" attribute="1" defaultMemberUniqueName="[filtered_dataset].[Month].[All]" allUniqueName="[filtered_dataset].[Month].[All]" dimensionUniqueName="[filtered_dataset]" displayFolder="" count="2" memberValueDatatype="20" unbalanced="0">
      <fieldsUsage count="2">
        <fieldUsage x="-1"/>
        <fieldUsage x="2"/>
      </fieldsUsage>
    </cacheHierarchy>
    <cacheHierarchy uniqueName="[filtered_dataset].[Month Name]" caption="Month Name" attribute="1" defaultMemberUniqueName="[filtered_dataset].[Month Name].[All]" allUniqueName="[filtered_dataset].[Month Name].[All]" dimensionUniqueName="[filtered_dataset]" displayFolder="" count="2" memberValueDatatype="130" unbalanced="0"/>
    <cacheHierarchy uniqueName="[filtered_dataset].[click_date (Year)]" caption="click_date (Year)" attribute="1" defaultMemberUniqueName="[filtered_dataset].[click_date (Year)].[All]" allUniqueName="[filtered_dataset].[click_date (Year)].[All]" dimensionUniqueName="[filtered_dataset]" displayFolder="" count="0" memberValueDatatype="130" unbalanced="0"/>
    <cacheHierarchy uniqueName="[filtered_dataset].[click_date (Quarter)]" caption="click_date (Quarter)" attribute="1" defaultMemberUniqueName="[filtered_dataset].[click_date (Quarter)].[All]" allUniqueName="[filtered_dataset].[click_date (Quarter)].[All]" dimensionUniqueName="[filtered_dataset]" displayFolder="" count="0" memberValueDatatype="130" unbalanced="0"/>
    <cacheHierarchy uniqueName="[filtered_dataset].[click_date (Month)]" caption="click_date (Month)" attribute="1" defaultMemberUniqueName="[filtered_dataset].[click_date (Month)].[All]" allUniqueName="[filtered_dataset].[click_date (Month)].[All]" dimensionUniqueName="[filtered_dataset]" displayFolder="" count="0" memberValueDatatype="130" unbalanced="0"/>
    <cacheHierarchy uniqueName="[sankey_data].[Step 1]" caption="Step 1" attribute="1" defaultMemberUniqueName="[sankey_data].[Step 1].[All]" allUniqueName="[sankey_data].[Step 1].[All]" dimensionUniqueName="[sankey_data]" displayFolder="" count="0" memberValueDatatype="130" unbalanced="0"/>
    <cacheHierarchy uniqueName="[sankey_data].[Step 2]" caption="Step 2" attribute="1" defaultMemberUniqueName="[sankey_data].[Step 2].[All]" allUniqueName="[sankey_data].[Step 2].[All]" dimensionUniqueName="[sankey_data]" displayFolder="" count="0" memberValueDatatype="130" unbalanced="0"/>
    <cacheHierarchy uniqueName="[sankey_data].[Step 3]" caption="Step 3" attribute="1" defaultMemberUniqueName="[sankey_data].[Step 3].[All]" allUniqueName="[sankey_data].[Step 3].[All]" dimensionUniqueName="[sankey_data]" displayFolder="" count="0" memberValueDatatype="130" unbalanced="0"/>
    <cacheHierarchy uniqueName="[sankey_data].[Step 4]" caption="Step 4" attribute="1" defaultMemberUniqueName="[sankey_data].[Step 4].[All]" allUniqueName="[sankey_data].[Step 4].[All]" dimensionUniqueName="[sankey_data]" displayFolder="" count="0" memberValueDatatype="130" unbalanced="0"/>
    <cacheHierarchy uniqueName="[sankey_data].[Link]" caption="Link" attribute="1" defaultMemberUniqueName="[sankey_data].[Link].[All]" allUniqueName="[sankey_data].[Link].[All]" dimensionUniqueName="[sankey_data]" displayFolder="" count="0" memberValueDatatype="130" unbalanced="0"/>
    <cacheHierarchy uniqueName="[sankey_data].[Size]" caption="Size" attribute="1" defaultMemberUniqueName="[sankey_data].[Size].[All]" allUniqueName="[sankey_data].[Size].[All]" dimensionUniqueName="[sankey_data]" displayFolder="" count="0" memberValueDatatype="3" unbalanced="0"/>
    <cacheHierarchy uniqueName="[sankey_data].[t]" caption="t" attribute="1" defaultMemberUniqueName="[sankey_data].[t].[All]" allUniqueName="[sankey_data].[t].[All]" dimensionUniqueName="[sankey_data]" displayFolder="" count="0" memberValueDatatype="5" unbalanced="0"/>
    <cacheHierarchy uniqueName="[sankey_data].[Path]" caption="Path" attribute="1" defaultMemberUniqueName="[sankey_data].[Path].[All]" allUniqueName="[sankey_data].[Path].[All]" dimensionUniqueName="[sankey_data]" displayFolder="" count="0" memberValueDatatype="3" unbalanced="0"/>
    <cacheHierarchy uniqueName="[sankey_data].[Min or Max]" caption="Min or Max" attribute="1" defaultMemberUniqueName="[sankey_data].[Min or Max].[All]" allUniqueName="[sankey_data].[Min or Max].[All]" dimensionUniqueName="[sankey_data]" displayFolder="" count="0" memberValueDatatype="130" unbalanced="0"/>
    <cacheHierarchy uniqueName="[sankey_data].[Month/Year]" caption="Month/Year" attribute="1" defaultMemberUniqueName="[sankey_data].[Month/Year].[All]" allUniqueName="[sankey_data].[Month/Year].[All]" dimensionUniqueName="[sankey_data]" displayFolder="" count="0" memberValueDatatype="130" unbalanced="0"/>
    <cacheHierarchy uniqueName="[filtered_dataset].[click_date (Month Index)]" caption="click_date (Month Index)" attribute="1" defaultMemberUniqueName="[filtered_dataset].[click_date (Month Index)].[All]" allUniqueName="[filtered_dataset].[click_date (Month Index)].[All]" dimensionUniqueName="[filtered_dataset]" displayFolder="" count="0" memberValueDatatype="20" unbalanced="0" hidden="1"/>
    <cacheHierarchy uniqueName="[Measures].[Sum of Year]" caption="Sum of Year" measure="1" displayFolder="" measureGroup="filtered_dataset" count="0">
      <extLst>
        <ext xmlns:x15="http://schemas.microsoft.com/office/spreadsheetml/2010/11/main" uri="{B97F6D7D-B522-45F9-BDA1-12C45D357490}">
          <x15:cacheHierarchy aggregatedColumn="10"/>
        </ext>
      </extLst>
    </cacheHierarchy>
    <cacheHierarchy uniqueName="[Measures].[Sum of Month]" caption="Sum of Month" measure="1" displayFolder="" measureGroup="filtered_dataset" count="0">
      <extLst>
        <ext xmlns:x15="http://schemas.microsoft.com/office/spreadsheetml/2010/11/main" uri="{B97F6D7D-B522-45F9-BDA1-12C45D357490}">
          <x15:cacheHierarchy aggregatedColumn="11"/>
        </ext>
      </extLst>
    </cacheHierarchy>
    <cacheHierarchy uniqueName="[Measures].[Count of click_date]" caption="Count of click_date" measure="1" displayFolder="" measureGroup="filtered_dataset" count="0">
      <extLst>
        <ext xmlns:x15="http://schemas.microsoft.com/office/spreadsheetml/2010/11/main" uri="{B97F6D7D-B522-45F9-BDA1-12C45D357490}">
          <x15:cacheHierarchy aggregatedColumn="6"/>
        </ext>
      </extLst>
    </cacheHierarchy>
    <cacheHierarchy uniqueName="[Measures].[Sum of transaction_amount]" caption="Sum of transaction_amount" measure="1" displayFolder="" measureGroup="filtered_dataset" count="0">
      <extLst>
        <ext xmlns:x15="http://schemas.microsoft.com/office/spreadsheetml/2010/11/main" uri="{B97F6D7D-B522-45F9-BDA1-12C45D357490}">
          <x15:cacheHierarchy aggregatedColumn="9"/>
        </ext>
      </extLst>
    </cacheHierarchy>
    <cacheHierarchy uniqueName="[Measures].[New Leads]" caption="New Leads" measure="1" displayFolder="" measureGroup="sankey_data" count="0"/>
    <cacheHierarchy uniqueName="[Measures].[Existing Customer]" caption="Existing Customer" measure="1" displayFolder="" measureGroup="sankey_data" count="0"/>
    <cacheHierarchy uniqueName="[Measures].[New Leads with Response]" caption="New Leads with Response" measure="1" displayFolder="" measureGroup="sankey_data" count="0"/>
    <cacheHierarchy uniqueName="[Measures].[New Leads with  NOResponse]" caption="New Leads with  NOResponse" measure="1" displayFolder="" measureGroup="sankey_data" count="0"/>
    <cacheHierarchy uniqueName="[Measures].[New Leads with Response and with Dicsount]" caption="New Leads with Response and with Dicsount" measure="1" displayFolder="" measureGroup="sankey_data" count="0"/>
    <cacheHierarchy uniqueName="[Measures].[New Leads with Response and with skipped stage]" caption="New Leads with Response and with skipped stage" measure="1" displayFolder="" measureGroup="sankey_data" count="0"/>
    <cacheHierarchy uniqueName="[Measures].[Old Custmoers With Skipped stage]" caption="Old Custmoers With Skipped stage" measure="1" displayFolder="" measureGroup="sankey_data" count="0"/>
    <cacheHierarchy uniqueName="[Measures].[Old Custmoers With Discount stage]" caption="Old Custmoers With Discount stage" measure="1" displayFolder="" measureGroup="sankey_data" count="0"/>
    <cacheHierarchy uniqueName="[Measures].[New Leads with Response and with skipped stage and Booked]" caption="New Leads with Response and with skipped stage and Booked" measure="1" displayFolder="" measureGroup="sankey_data" count="0"/>
    <cacheHierarchy uniqueName="[Measures].[Old Custmoers With Skipped stage and Booked Qualified]" caption="Old Custmoers With Skipped stage and Booked Qualified" measure="1" displayFolder="" measureGroup="sankey_data" count="0"/>
    <cacheHierarchy uniqueName="[Measures].[New Leads with Provided Interest discount no response]" caption="New Leads with Provided Interest discount no response" measure="1" displayFolder="" measureGroup="sankey_data" count="0"/>
    <cacheHierarchy uniqueName="[Measures].[New Leads with Provided Interest discount Qualitifed Booked]" caption="New Leads with Provided Interest discount Qualitifed Booked" measure="1" displayFolder="" measureGroup="sankey_data" count="0"/>
    <cacheHierarchy uniqueName="[Measures].[Existing Customers with Provided Interest discount Qualfied Booked]" caption="Existing Customers with Provided Interest discount Qualfied Booked" measure="1" displayFolder="" measureGroup="sankey_data" count="0"/>
    <cacheHierarchy uniqueName="[Measures].[Existing Customers with Provided Interest discount and No Response]" caption="Existing Customers with Provided Interest discount and No Response" measure="1" displayFolder="" measureGroup="sankey_data" count="0"/>
    <cacheHierarchy uniqueName="[Measures].[Email1]" caption="Email1" measure="1" displayFolder="" measureGroup="filtered_dataset" count="0"/>
    <cacheHierarchy uniqueName="[Measures].[Email2]" caption="Email2" measure="1" displayFolder="" measureGroup="filtered_dataset" count="0"/>
    <cacheHierarchy uniqueName="[Measures].[Email3]" caption="Email3" measure="1" displayFolder="" measureGroup="filtered_dataset" count="0"/>
    <cacheHierarchy uniqueName="[Measures].[Email4]" caption="Email4" measure="1" displayFolder="" measureGroup="filtered_dataset" count="0"/>
    <cacheHierarchy uniqueName="[Measures].[Sent Email]" caption="Sent Email" measure="1" displayFolder="" measureGroup="filtered_dataset" count="0"/>
    <cacheHierarchy uniqueName="[Measures].[Measure 1]" caption="Measure 1" measure="1" displayFolder="" measureGroup="filtered_dataset" count="0" oneField="1">
      <fieldsUsage count="1">
        <fieldUsage x="0"/>
      </fieldsUsage>
    </cacheHierarchy>
    <cacheHierarchy uniqueName="[Measures].[Measure 2]" caption="Measure 2" measure="1" displayFolder="" measureGroup="filtered_dataset" count="0"/>
    <cacheHierarchy uniqueName="[Measures].[PreviousYearMeasure]" caption="PreviousYearMeasure" measure="1" displayFolder="" measureGroup="filtered_dataset" count="0"/>
    <cacheHierarchy uniqueName="[Measures].[Open Email]" caption="Open Email" measure="1" displayFolder="" measureGroup="filtered_dataset" count="0"/>
    <cacheHierarchy uniqueName="[Measures].[Previous Year Open Email]" caption="Previous Year Open Email" measure="1" displayFolder="" measureGroup="filtered_dataset" count="0"/>
    <cacheHierarchy uniqueName="[Measures].[Bounce Total]" caption="Bounce Total" measure="1" displayFolder="" measureGroup="filtered_dataset" count="0"/>
    <cacheHierarchy uniqueName="[Measures].[Previous Year Bounced Mail]" caption="Previous Year Bounced Mail" measure="1" displayFolder="" measureGroup="filtered_dataset" count="0"/>
    <cacheHierarchy uniqueName="[Measures].[Transaction Amount]" caption="Transaction Amount" measure="1" displayFolder="" measureGroup="filtered_dataset" count="0"/>
    <cacheHierarchy uniqueName="[Measures].[Transaction Amount for previuos year]" caption="Transaction Amount for previuos year" measure="1" displayFolder="" measureGroup="filtered_dataset" count="0"/>
    <cacheHierarchy uniqueName="[Measures].[Bounce Rate]" caption="Bounce Rate" measure="1" displayFolder="" measureGroup="filtered_dataset" count="0"/>
    <cacheHierarchy uniqueName="[Measures].[Sent Measure Email 1]" caption="Sent Measure Email 1" measure="1" displayFolder="" measureGroup="filtered_dataset" count="0"/>
    <cacheHierarchy uniqueName="[Measures].[Sent Measure Email 2]" caption="Sent Measure Email 2" measure="1" displayFolder="" measureGroup="filtered_dataset" count="0"/>
    <cacheHierarchy uniqueName="[Measures].[Sent Measure Email 3]" caption="Sent Measure Email 3" measure="1" displayFolder="" measureGroup="filtered_dataset" count="0"/>
    <cacheHierarchy uniqueName="[Measures].[Sent Measure Email 4]" caption="Sent Measure Email 4" measure="1" displayFolder="" measureGroup="filtered_dataset" count="0"/>
    <cacheHierarchy uniqueName="[Measures].[Sent Mail Previous Year1]" caption="Sent Mail Previous Year1" measure="1" displayFolder="" measureGroup="filtered_dataset" count="0"/>
    <cacheHierarchy uniqueName="[Measures].[Sent Mail2 Previous Year]" caption="Sent Mail2 Previous Year" measure="1" displayFolder="" measureGroup="filtered_dataset" count="0"/>
    <cacheHierarchy uniqueName="[Measures].[Sent Mail3 Previous Year]" caption="Sent Mail3 Previous Year" measure="1" displayFolder="" measureGroup="filtered_dataset" count="0"/>
    <cacheHierarchy uniqueName="[Measures].[Sent Mail4 Previous Year]" caption="Sent Mail4 Previous Year" measure="1" displayFolder="" measureGroup="filtered_dataset" count="0"/>
    <cacheHierarchy uniqueName="[Measures].[Open Email1]" caption="Open Email1" measure="1" displayFolder="" measureGroup="filtered_dataset" count="0"/>
    <cacheHierarchy uniqueName="[Measures].[Open Email2]" caption="Open Email2" measure="1" displayFolder="" measureGroup="filtered_dataset" count="0"/>
    <cacheHierarchy uniqueName="[Measures].[Open Email3]" caption="Open Email3" measure="1" displayFolder="" measureGroup="filtered_dataset" count="0"/>
    <cacheHierarchy uniqueName="[Measures].[Open Email4]" caption="Open Email4" measure="1" displayFolder="" measureGroup="filtered_dataset" count="0"/>
    <cacheHierarchy uniqueName="[Measures].[Open Email1 Previous year]" caption="Open Email1 Previous year" measure="1" displayFolder="" measureGroup="filtered_dataset" count="0"/>
    <cacheHierarchy uniqueName="[Measures].[Open Email2 Previous year]" caption="Open Email2 Previous year" measure="1" displayFolder="" measureGroup="filtered_dataset" count="0"/>
    <cacheHierarchy uniqueName="[Measures].[Open Email3 Previous year]" caption="Open Email3 Previous year" measure="1" displayFolder="" measureGroup="filtered_dataset" count="0"/>
    <cacheHierarchy uniqueName="[Measures].[Open Email4 Previous year]" caption="Open Email4 Previous year" measure="1" displayFolder="" measureGroup="filtered_dataset" count="0"/>
    <cacheHierarchy uniqueName="[Measures].[Bounce Email1]" caption="Bounce Email1" measure="1" displayFolder="" measureGroup="filtered_dataset" count="0"/>
    <cacheHierarchy uniqueName="[Measures].[Bounce Email2]" caption="Bounce Email2" measure="1" displayFolder="" measureGroup="filtered_dataset" count="0"/>
    <cacheHierarchy uniqueName="[Measures].[Bounce Email3]" caption="Bounce Email3" measure="1" displayFolder="" measureGroup="filtered_dataset" count="0"/>
    <cacheHierarchy uniqueName="[Measures].[Bounce Email4]" caption="Bounce Email4" measure="1" displayFolder="" measureGroup="filtered_dataset" count="0"/>
    <cacheHierarchy uniqueName="[Measures].[Bounced Mail1 Previous Year]" caption="Bounced Mail1 Previous Year" measure="1" displayFolder="" measureGroup="filtered_dataset" count="0"/>
    <cacheHierarchy uniqueName="[Measures].[Bounced Mail2 Previous Year]" caption="Bounced Mail2 Previous Year" measure="1" displayFolder="" measureGroup="filtered_dataset" count="0"/>
    <cacheHierarchy uniqueName="[Measures].[Bounced Mail3 Previous Year]" caption="Bounced Mail3 Previous Year" measure="1" displayFolder="" measureGroup="filtered_dataset" count="0"/>
    <cacheHierarchy uniqueName="[Measures].[Bounced Mail4 Previous Year]" caption="Bounced Mail4 Previous Year" measure="1" displayFolder="" measureGroup="filtered_dataset" count="0"/>
    <cacheHierarchy uniqueName="[Measures].[Transaction Email1]" caption="Transaction Email1" measure="1" displayFolder="" measureGroup="filtered_dataset" count="0"/>
    <cacheHierarchy uniqueName="[Measures].[Transaction Email2]" caption="Transaction Email2" measure="1" displayFolder="" measureGroup="filtered_dataset" count="0"/>
    <cacheHierarchy uniqueName="[Measures].[Transaction Email3]" caption="Transaction Email3" measure="1" displayFolder="" measureGroup="filtered_dataset" count="0"/>
    <cacheHierarchy uniqueName="[Measures].[Transaction Email4]" caption="Transaction Email4" measure="1" displayFolder="" measureGroup="filtered_dataset" count="0"/>
    <cacheHierarchy uniqueName="[Measures].[Transaction Amount Email1]" caption="Transaction Amount Email1" measure="1" displayFolder="" measureGroup="filtered_dataset" count="0"/>
    <cacheHierarchy uniqueName="[Measures].[Transaction Amount Email2]" caption="Transaction Amount Email2" measure="1" displayFolder="" measureGroup="filtered_dataset" count="0"/>
    <cacheHierarchy uniqueName="[Measures].[Transaction Amount Email3]" caption="Transaction Amount Email3" measure="1" displayFolder="" measureGroup="filtered_dataset" count="0"/>
    <cacheHierarchy uniqueName="[Measures].[Transaction Amount Email4]" caption="Transaction Amount Email4" measure="1" displayFolder="" measureGroup="filtered_dataset" count="0"/>
    <cacheHierarchy uniqueName="[Measures].[ClickDate All]" caption="ClickDate All" measure="1" displayFolder="" measureGroup="filtered_dataset" count="0"/>
    <cacheHierarchy uniqueName="[Measures].[Clicked Mail Previous Year]" caption="Clicked Mail Previous Year" measure="1" displayFolder="" measureGroup="filtered_dataset" count="0"/>
    <cacheHierarchy uniqueName="[Measures].[Click Date Email1 Cm]" caption="Click Date Email1 Cm" measure="1" displayFolder="" measureGroup="filtered_dataset" count="0"/>
    <cacheHierarchy uniqueName="[Measures].[Clicked Email1Previous Year]" caption="Clicked Email1Previous Year" measure="1" displayFolder="" measureGroup="filtered_dataset" count="0"/>
    <cacheHierarchy uniqueName="[Measures].[Clicked Email2 CM]" caption="Clicked Email2 CM" measure="1" displayFolder="" measureGroup="filtered_dataset" count="0"/>
    <cacheHierarchy uniqueName="[Measures].[Clicked Email2 Previous Year]" caption="Clicked Email2 Previous Year" measure="1" displayFolder="" measureGroup="filtered_dataset" count="0"/>
    <cacheHierarchy uniqueName="[Measures].[Clicked Email3 CM]" caption="Clicked Email3 CM" measure="1" displayFolder="" measureGroup="filtered_dataset" count="0"/>
    <cacheHierarchy uniqueName="[Measures].[Clicked Email3 Previous Year]" caption="Clicked Email3 Previous Year" measure="1" displayFolder="" measureGroup="filtered_dataset" count="0"/>
    <cacheHierarchy uniqueName="[Measures].[Clicked Email4 CM]" caption="Clicked Email4 CM" measure="1" displayFolder="" measureGroup="filtered_dataset" count="0"/>
    <cacheHierarchy uniqueName="[Measures].[Clicked Email4 Previous Year]" caption="Clicked Email4 Previous Year" measure="1" displayFolder="" measureGroup="filtered_dataset" count="0"/>
    <cacheHierarchy uniqueName="[Measures].[Goal]" caption="Goal" measure="1" displayFolder="" measureGroup="filtered_dataset" count="0"/>
    <cacheHierarchy uniqueName="[Measures].[__XL_Count filtered_dataset]" caption="__XL_Count filtered_dataset" measure="1" displayFolder="" measureGroup="filtered_dataset" count="0" hidden="1"/>
    <cacheHierarchy uniqueName="[Measures].[__XL_Count sankey_data]" caption="__XL_Count sankey_data" measure="1" displayFolder="" measureGroup="sankey_data" count="0" hidden="1"/>
    <cacheHierarchy uniqueName="[Measures].[__No measures defined]" caption="__No measures defined" measure="1" displayFolder="" count="0" hidden="1"/>
  </cacheHierarchies>
  <kpis count="0"/>
  <dimensions count="3">
    <dimension name="filtered_dataset" uniqueName="[filtered_dataset]" caption="filtered_dataset"/>
    <dimension measure="1" name="Measures" uniqueName="[Measures]" caption="Measures"/>
    <dimension name="sankey_data" uniqueName="[sankey_data]" caption="sankey_data"/>
  </dimensions>
  <measureGroups count="2">
    <measureGroup name="filtered_dataset" caption="filtered_dataset"/>
    <measureGroup name="sankey_data" caption="sankey_data"/>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refreshedDate="45218.512216435185" backgroundQuery="1" createdVersion="8" refreshedVersion="8" minRefreshableVersion="3" recordCount="0" supportSubquery="1" supportAdvancedDrill="1" xr:uid="{B3B94D01-6EA3-4EC4-955D-2615DC74ADFE}">
  <cacheSource type="external" connectionId="7"/>
  <cacheFields count="4">
    <cacheField name="[filtered_dataset].[Month Name].[Month Name]" caption="Month Name" numFmtId="0" hierarchy="12" level="1">
      <sharedItems count="12">
        <s v="Jan"/>
        <s v="Feb"/>
        <s v="Mar"/>
        <s v="Apr"/>
        <s v="May"/>
        <s v="Jun"/>
        <s v="Jul"/>
        <s v="Aug"/>
        <s v="Sep" u="1"/>
        <s v="Oct" u="1"/>
        <s v="Nov" u="1"/>
        <s v="Dec" u="1"/>
      </sharedItems>
    </cacheField>
    <cacheField name="[filtered_dataset].[Month].[Month]" caption="Month" numFmtId="0" hierarchy="11" level="1">
      <sharedItems containsSemiMixedTypes="0" containsString="0" containsNumber="1" containsInteger="1" minValue="1" maxValue="12" count="12">
        <n v="1"/>
        <n v="2"/>
        <n v="3"/>
        <n v="4"/>
        <n v="5"/>
        <n v="6"/>
        <n v="7"/>
        <n v="8"/>
        <n v="9" u="1"/>
        <n v="10" u="1"/>
        <n v="11" u="1"/>
        <n v="12" u="1"/>
      </sharedItems>
      <extLst>
        <ext xmlns:x15="http://schemas.microsoft.com/office/spreadsheetml/2010/11/main" uri="{4F2E5C28-24EA-4eb8-9CBF-B6C8F9C3D259}">
          <x15:cachedUniqueNames>
            <x15:cachedUniqueName index="0" name="[filtered_dataset].[Month].&amp;[1]"/>
            <x15:cachedUniqueName index="1" name="[filtered_dataset].[Month].&amp;[2]"/>
            <x15:cachedUniqueName index="2" name="[filtered_dataset].[Month].&amp;[3]"/>
            <x15:cachedUniqueName index="3" name="[filtered_dataset].[Month].&amp;[4]"/>
            <x15:cachedUniqueName index="4" name="[filtered_dataset].[Month].&amp;[5]"/>
            <x15:cachedUniqueName index="5" name="[filtered_dataset].[Month].&amp;[6]"/>
            <x15:cachedUniqueName index="6" name="[filtered_dataset].[Month].&amp;[7]"/>
            <x15:cachedUniqueName index="7" name="[filtered_dataset].[Month].&amp;[8]"/>
            <x15:cachedUniqueName index="8" name="[filtered_dataset].[Month].&amp;[9]"/>
            <x15:cachedUniqueName index="9" name="[filtered_dataset].[Month].&amp;[10]"/>
            <x15:cachedUniqueName index="10" name="[filtered_dataset].[Month].&amp;[11]"/>
            <x15:cachedUniqueName index="11" name="[filtered_dataset].[Month].&amp;[12]"/>
          </x15:cachedUniqueNames>
        </ext>
      </extLst>
    </cacheField>
    <cacheField name="[filtered_dataset].[Year].[Year]" caption="Year" numFmtId="0" hierarchy="10" level="1">
      <sharedItems containsSemiMixedTypes="0" containsNonDate="0" containsString="0"/>
    </cacheField>
    <cacheField name="[Measures].[Transaction Amount]" caption="Transaction Amount" numFmtId="0" hierarchy="57" level="32767"/>
  </cacheFields>
  <cacheHierarchies count="106">
    <cacheHierarchy uniqueName="[filtered_dataset].[index]" caption="index" attribute="1" defaultMemberUniqueName="[filtered_dataset].[index].[All]" allUniqueName="[filtered_dataset].[index].[All]" dimensionUniqueName="[filtered_dataset]" displayFolder="" count="0" memberValueDatatype="3" unbalanced="0"/>
    <cacheHierarchy uniqueName="[filtered_dataset].[name]" caption="name" attribute="1" defaultMemberUniqueName="[filtered_dataset].[name].[All]" allUniqueName="[filtered_dataset].[name].[All]" dimensionUniqueName="[filtered_dataset]" displayFolder="" count="0" memberValueDatatype="130" unbalanced="0"/>
    <cacheHierarchy uniqueName="[filtered_dataset].[account_number]" caption="account_number" attribute="1" defaultMemberUniqueName="[filtered_dataset].[account_number].[All]" allUniqueName="[filtered_dataset].[account_number].[All]" dimensionUniqueName="[filtered_dataset]" displayFolder="" count="0" memberValueDatatype="3" unbalanced="0"/>
    <cacheHierarchy uniqueName="[filtered_dataset].[email_name]" caption="email_name" attribute="1" defaultMemberUniqueName="[filtered_dataset].[email_name].[All]" allUniqueName="[filtered_dataset].[email_name].[All]" dimensionUniqueName="[filtered_dataset]" displayFolder="" count="0" memberValueDatatype="130" unbalanced="0"/>
    <cacheHierarchy uniqueName="[filtered_dataset].[sent_date]" caption="sent_date" attribute="1" time="1" defaultMemberUniqueName="[filtered_dataset].[sent_date].[All]" allUniqueName="[filtered_dataset].[sent_date].[All]" dimensionUniqueName="[filtered_dataset]" displayFolder="" count="0" memberValueDatatype="7" unbalanced="0"/>
    <cacheHierarchy uniqueName="[filtered_dataset].[open_date]" caption="open_date" attribute="1" time="1" defaultMemberUniqueName="[filtered_dataset].[open_date].[All]" allUniqueName="[filtered_dataset].[open_date].[All]" dimensionUniqueName="[filtered_dataset]" displayFolder="" count="0" memberValueDatatype="7" unbalanced="0"/>
    <cacheHierarchy uniqueName="[filtered_dataset].[click_date]" caption="click_date" attribute="1" time="1" defaultMemberUniqueName="[filtered_dataset].[click_date].[All]" allUniqueName="[filtered_dataset].[click_date].[All]" dimensionUniqueName="[filtered_dataset]" displayFolder="" count="0" memberValueDatatype="7" unbalanced="0"/>
    <cacheHierarchy uniqueName="[filtered_dataset].[bounce_date]" caption="bounce_date" attribute="1" time="1" defaultMemberUniqueName="[filtered_dataset].[bounce_date].[All]" allUniqueName="[filtered_dataset].[bounce_date].[All]" dimensionUniqueName="[filtered_dataset]" displayFolder="" count="0" memberValueDatatype="7" unbalanced="0"/>
    <cacheHierarchy uniqueName="[filtered_dataset].[transaction_date]" caption="transaction_date" attribute="1" defaultMemberUniqueName="[filtered_dataset].[transaction_date].[All]" allUniqueName="[filtered_dataset].[transaction_date].[All]" dimensionUniqueName="[filtered_dataset]" displayFolder="" count="0" memberValueDatatype="130" unbalanced="0"/>
    <cacheHierarchy uniqueName="[filtered_dataset].[transaction_amount]" caption="transaction_amount" attribute="1" defaultMemberUniqueName="[filtered_dataset].[transaction_amount].[All]" allUniqueName="[filtered_dataset].[transaction_amount].[All]" dimensionUniqueName="[filtered_dataset]" displayFolder="" count="0" memberValueDatatype="5" unbalanced="0"/>
    <cacheHierarchy uniqueName="[filtered_dataset].[Year]" caption="Year" attribute="1" defaultMemberUniqueName="[filtered_dataset].[Year].[All]" allUniqueName="[filtered_dataset].[Year].[All]" dimensionUniqueName="[filtered_dataset]" displayFolder="" count="2" memberValueDatatype="20" unbalanced="0">
      <fieldsUsage count="2">
        <fieldUsage x="-1"/>
        <fieldUsage x="2"/>
      </fieldsUsage>
    </cacheHierarchy>
    <cacheHierarchy uniqueName="[filtered_dataset].[Month]" caption="Month" attribute="1" defaultMemberUniqueName="[filtered_dataset].[Month].[All]" allUniqueName="[filtered_dataset].[Month].[All]" dimensionUniqueName="[filtered_dataset]" displayFolder="" count="2" memberValueDatatype="20" unbalanced="0">
      <fieldsUsage count="2">
        <fieldUsage x="-1"/>
        <fieldUsage x="1"/>
      </fieldsUsage>
    </cacheHierarchy>
    <cacheHierarchy uniqueName="[filtered_dataset].[Month Name]" caption="Month Name" attribute="1" defaultMemberUniqueName="[filtered_dataset].[Month Name].[All]" allUniqueName="[filtered_dataset].[Month Name].[All]" dimensionUniqueName="[filtered_dataset]" displayFolder="" count="2" memberValueDatatype="130" unbalanced="0">
      <fieldsUsage count="2">
        <fieldUsage x="-1"/>
        <fieldUsage x="0"/>
      </fieldsUsage>
    </cacheHierarchy>
    <cacheHierarchy uniqueName="[filtered_dataset].[click_date (Year)]" caption="click_date (Year)" attribute="1" defaultMemberUniqueName="[filtered_dataset].[click_date (Year)].[All]" allUniqueName="[filtered_dataset].[click_date (Year)].[All]" dimensionUniqueName="[filtered_dataset]" displayFolder="" count="0" memberValueDatatype="130" unbalanced="0"/>
    <cacheHierarchy uniqueName="[filtered_dataset].[click_date (Quarter)]" caption="click_date (Quarter)" attribute="1" defaultMemberUniqueName="[filtered_dataset].[click_date (Quarter)].[All]" allUniqueName="[filtered_dataset].[click_date (Quarter)].[All]" dimensionUniqueName="[filtered_dataset]" displayFolder="" count="0" memberValueDatatype="130" unbalanced="0"/>
    <cacheHierarchy uniqueName="[filtered_dataset].[click_date (Month)]" caption="click_date (Month)" attribute="1" defaultMemberUniqueName="[filtered_dataset].[click_date (Month)].[All]" allUniqueName="[filtered_dataset].[click_date (Month)].[All]" dimensionUniqueName="[filtered_dataset]" displayFolder="" count="0" memberValueDatatype="130" unbalanced="0"/>
    <cacheHierarchy uniqueName="[sankey_data].[Step 1]" caption="Step 1" attribute="1" defaultMemberUniqueName="[sankey_data].[Step 1].[All]" allUniqueName="[sankey_data].[Step 1].[All]" dimensionUniqueName="[sankey_data]" displayFolder="" count="0" memberValueDatatype="130" unbalanced="0"/>
    <cacheHierarchy uniqueName="[sankey_data].[Step 2]" caption="Step 2" attribute="1" defaultMemberUniqueName="[sankey_data].[Step 2].[All]" allUniqueName="[sankey_data].[Step 2].[All]" dimensionUniqueName="[sankey_data]" displayFolder="" count="0" memberValueDatatype="130" unbalanced="0"/>
    <cacheHierarchy uniqueName="[sankey_data].[Step 3]" caption="Step 3" attribute="1" defaultMemberUniqueName="[sankey_data].[Step 3].[All]" allUniqueName="[sankey_data].[Step 3].[All]" dimensionUniqueName="[sankey_data]" displayFolder="" count="0" memberValueDatatype="130" unbalanced="0"/>
    <cacheHierarchy uniqueName="[sankey_data].[Step 4]" caption="Step 4" attribute="1" defaultMemberUniqueName="[sankey_data].[Step 4].[All]" allUniqueName="[sankey_data].[Step 4].[All]" dimensionUniqueName="[sankey_data]" displayFolder="" count="0" memberValueDatatype="130" unbalanced="0"/>
    <cacheHierarchy uniqueName="[sankey_data].[Link]" caption="Link" attribute="1" defaultMemberUniqueName="[sankey_data].[Link].[All]" allUniqueName="[sankey_data].[Link].[All]" dimensionUniqueName="[sankey_data]" displayFolder="" count="0" memberValueDatatype="130" unbalanced="0"/>
    <cacheHierarchy uniqueName="[sankey_data].[Size]" caption="Size" attribute="1" defaultMemberUniqueName="[sankey_data].[Size].[All]" allUniqueName="[sankey_data].[Size].[All]" dimensionUniqueName="[sankey_data]" displayFolder="" count="0" memberValueDatatype="3" unbalanced="0"/>
    <cacheHierarchy uniqueName="[sankey_data].[t]" caption="t" attribute="1" defaultMemberUniqueName="[sankey_data].[t].[All]" allUniqueName="[sankey_data].[t].[All]" dimensionUniqueName="[sankey_data]" displayFolder="" count="0" memberValueDatatype="5" unbalanced="0"/>
    <cacheHierarchy uniqueName="[sankey_data].[Path]" caption="Path" attribute="1" defaultMemberUniqueName="[sankey_data].[Path].[All]" allUniqueName="[sankey_data].[Path].[All]" dimensionUniqueName="[sankey_data]" displayFolder="" count="0" memberValueDatatype="3" unbalanced="0"/>
    <cacheHierarchy uniqueName="[sankey_data].[Min or Max]" caption="Min or Max" attribute="1" defaultMemberUniqueName="[sankey_data].[Min or Max].[All]" allUniqueName="[sankey_data].[Min or Max].[All]" dimensionUniqueName="[sankey_data]" displayFolder="" count="0" memberValueDatatype="130" unbalanced="0"/>
    <cacheHierarchy uniqueName="[sankey_data].[Month/Year]" caption="Month/Year" attribute="1" defaultMemberUniqueName="[sankey_data].[Month/Year].[All]" allUniqueName="[sankey_data].[Month/Year].[All]" dimensionUniqueName="[sankey_data]" displayFolder="" count="0" memberValueDatatype="130" unbalanced="0"/>
    <cacheHierarchy uniqueName="[filtered_dataset].[click_date (Month Index)]" caption="click_date (Month Index)" attribute="1" defaultMemberUniqueName="[filtered_dataset].[click_date (Month Index)].[All]" allUniqueName="[filtered_dataset].[click_date (Month Index)].[All]" dimensionUniqueName="[filtered_dataset]" displayFolder="" count="0" memberValueDatatype="20" unbalanced="0" hidden="1"/>
    <cacheHierarchy uniqueName="[Measures].[Sum of Year]" caption="Sum of Year" measure="1" displayFolder="" measureGroup="filtered_dataset" count="0">
      <extLst>
        <ext xmlns:x15="http://schemas.microsoft.com/office/spreadsheetml/2010/11/main" uri="{B97F6D7D-B522-45F9-BDA1-12C45D357490}">
          <x15:cacheHierarchy aggregatedColumn="10"/>
        </ext>
      </extLst>
    </cacheHierarchy>
    <cacheHierarchy uniqueName="[Measures].[Sum of Month]" caption="Sum of Month" measure="1" displayFolder="" measureGroup="filtered_dataset" count="0">
      <extLst>
        <ext xmlns:x15="http://schemas.microsoft.com/office/spreadsheetml/2010/11/main" uri="{B97F6D7D-B522-45F9-BDA1-12C45D357490}">
          <x15:cacheHierarchy aggregatedColumn="11"/>
        </ext>
      </extLst>
    </cacheHierarchy>
    <cacheHierarchy uniqueName="[Measures].[Count of click_date]" caption="Count of click_date" measure="1" displayFolder="" measureGroup="filtered_dataset" count="0">
      <extLst>
        <ext xmlns:x15="http://schemas.microsoft.com/office/spreadsheetml/2010/11/main" uri="{B97F6D7D-B522-45F9-BDA1-12C45D357490}">
          <x15:cacheHierarchy aggregatedColumn="6"/>
        </ext>
      </extLst>
    </cacheHierarchy>
    <cacheHierarchy uniqueName="[Measures].[Sum of transaction_amount]" caption="Sum of transaction_amount" measure="1" displayFolder="" measureGroup="filtered_dataset" count="0">
      <extLst>
        <ext xmlns:x15="http://schemas.microsoft.com/office/spreadsheetml/2010/11/main" uri="{B97F6D7D-B522-45F9-BDA1-12C45D357490}">
          <x15:cacheHierarchy aggregatedColumn="9"/>
        </ext>
      </extLst>
    </cacheHierarchy>
    <cacheHierarchy uniqueName="[Measures].[New Leads]" caption="New Leads" measure="1" displayFolder="" measureGroup="sankey_data" count="0"/>
    <cacheHierarchy uniqueName="[Measures].[Existing Customer]" caption="Existing Customer" measure="1" displayFolder="" measureGroup="sankey_data" count="0"/>
    <cacheHierarchy uniqueName="[Measures].[New Leads with Response]" caption="New Leads with Response" measure="1" displayFolder="" measureGroup="sankey_data" count="0"/>
    <cacheHierarchy uniqueName="[Measures].[New Leads with  NOResponse]" caption="New Leads with  NOResponse" measure="1" displayFolder="" measureGroup="sankey_data" count="0"/>
    <cacheHierarchy uniqueName="[Measures].[New Leads with Response and with Dicsount]" caption="New Leads with Response and with Dicsount" measure="1" displayFolder="" measureGroup="sankey_data" count="0"/>
    <cacheHierarchy uniqueName="[Measures].[New Leads with Response and with skipped stage]" caption="New Leads with Response and with skipped stage" measure="1" displayFolder="" measureGroup="sankey_data" count="0"/>
    <cacheHierarchy uniqueName="[Measures].[Old Custmoers With Skipped stage]" caption="Old Custmoers With Skipped stage" measure="1" displayFolder="" measureGroup="sankey_data" count="0"/>
    <cacheHierarchy uniqueName="[Measures].[Old Custmoers With Discount stage]" caption="Old Custmoers With Discount stage" measure="1" displayFolder="" measureGroup="sankey_data" count="0"/>
    <cacheHierarchy uniqueName="[Measures].[New Leads with Response and with skipped stage and Booked]" caption="New Leads with Response and with skipped stage and Booked" measure="1" displayFolder="" measureGroup="sankey_data" count="0"/>
    <cacheHierarchy uniqueName="[Measures].[Old Custmoers With Skipped stage and Booked Qualified]" caption="Old Custmoers With Skipped stage and Booked Qualified" measure="1" displayFolder="" measureGroup="sankey_data" count="0"/>
    <cacheHierarchy uniqueName="[Measures].[New Leads with Provided Interest discount no response]" caption="New Leads with Provided Interest discount no response" measure="1" displayFolder="" measureGroup="sankey_data" count="0"/>
    <cacheHierarchy uniqueName="[Measures].[New Leads with Provided Interest discount Qualitifed Booked]" caption="New Leads with Provided Interest discount Qualitifed Booked" measure="1" displayFolder="" measureGroup="sankey_data" count="0"/>
    <cacheHierarchy uniqueName="[Measures].[Existing Customers with Provided Interest discount Qualfied Booked]" caption="Existing Customers with Provided Interest discount Qualfied Booked" measure="1" displayFolder="" measureGroup="sankey_data" count="0"/>
    <cacheHierarchy uniqueName="[Measures].[Existing Customers with Provided Interest discount and No Response]" caption="Existing Customers with Provided Interest discount and No Response" measure="1" displayFolder="" measureGroup="sankey_data" count="0"/>
    <cacheHierarchy uniqueName="[Measures].[Email1]" caption="Email1" measure="1" displayFolder="" measureGroup="filtered_dataset" count="0"/>
    <cacheHierarchy uniqueName="[Measures].[Email2]" caption="Email2" measure="1" displayFolder="" measureGroup="filtered_dataset" count="0"/>
    <cacheHierarchy uniqueName="[Measures].[Email3]" caption="Email3" measure="1" displayFolder="" measureGroup="filtered_dataset" count="0"/>
    <cacheHierarchy uniqueName="[Measures].[Email4]" caption="Email4" measure="1" displayFolder="" measureGroup="filtered_dataset" count="0"/>
    <cacheHierarchy uniqueName="[Measures].[Sent Email]" caption="Sent Email" measure="1" displayFolder="" measureGroup="filtered_dataset" count="0"/>
    <cacheHierarchy uniqueName="[Measures].[Measure 1]" caption="Measure 1" measure="1" displayFolder="" measureGroup="filtered_dataset" count="0"/>
    <cacheHierarchy uniqueName="[Measures].[Measure 2]" caption="Measure 2" measure="1" displayFolder="" measureGroup="filtered_dataset" count="0"/>
    <cacheHierarchy uniqueName="[Measures].[PreviousYearMeasure]" caption="PreviousYearMeasure" measure="1" displayFolder="" measureGroup="filtered_dataset" count="0"/>
    <cacheHierarchy uniqueName="[Measures].[Open Email]" caption="Open Email" measure="1" displayFolder="" measureGroup="filtered_dataset" count="0"/>
    <cacheHierarchy uniqueName="[Measures].[Previous Year Open Email]" caption="Previous Year Open Email" measure="1" displayFolder="" measureGroup="filtered_dataset" count="0"/>
    <cacheHierarchy uniqueName="[Measures].[Bounce Total]" caption="Bounce Total" measure="1" displayFolder="" measureGroup="filtered_dataset" count="0"/>
    <cacheHierarchy uniqueName="[Measures].[Previous Year Bounced Mail]" caption="Previous Year Bounced Mail" measure="1" displayFolder="" measureGroup="filtered_dataset" count="0"/>
    <cacheHierarchy uniqueName="[Measures].[Transaction Amount]" caption="Transaction Amount" measure="1" displayFolder="" measureGroup="filtered_dataset" count="0" oneField="1">
      <fieldsUsage count="1">
        <fieldUsage x="3"/>
      </fieldsUsage>
    </cacheHierarchy>
    <cacheHierarchy uniqueName="[Measures].[Transaction Amount for previuos year]" caption="Transaction Amount for previuos year" measure="1" displayFolder="" measureGroup="filtered_dataset" count="0"/>
    <cacheHierarchy uniqueName="[Measures].[Bounce Rate]" caption="Bounce Rate" measure="1" displayFolder="" measureGroup="filtered_dataset" count="0"/>
    <cacheHierarchy uniqueName="[Measures].[Sent Measure Email 1]" caption="Sent Measure Email 1" measure="1" displayFolder="" measureGroup="filtered_dataset" count="0"/>
    <cacheHierarchy uniqueName="[Measures].[Sent Measure Email 2]" caption="Sent Measure Email 2" measure="1" displayFolder="" measureGroup="filtered_dataset" count="0"/>
    <cacheHierarchy uniqueName="[Measures].[Sent Measure Email 3]" caption="Sent Measure Email 3" measure="1" displayFolder="" measureGroup="filtered_dataset" count="0"/>
    <cacheHierarchy uniqueName="[Measures].[Sent Measure Email 4]" caption="Sent Measure Email 4" measure="1" displayFolder="" measureGroup="filtered_dataset" count="0"/>
    <cacheHierarchy uniqueName="[Measures].[Sent Mail Previous Year1]" caption="Sent Mail Previous Year1" measure="1" displayFolder="" measureGroup="filtered_dataset" count="0"/>
    <cacheHierarchy uniqueName="[Measures].[Sent Mail2 Previous Year]" caption="Sent Mail2 Previous Year" measure="1" displayFolder="" measureGroup="filtered_dataset" count="0"/>
    <cacheHierarchy uniqueName="[Measures].[Sent Mail3 Previous Year]" caption="Sent Mail3 Previous Year" measure="1" displayFolder="" measureGroup="filtered_dataset" count="0"/>
    <cacheHierarchy uniqueName="[Measures].[Sent Mail4 Previous Year]" caption="Sent Mail4 Previous Year" measure="1" displayFolder="" measureGroup="filtered_dataset" count="0"/>
    <cacheHierarchy uniqueName="[Measures].[Open Email1]" caption="Open Email1" measure="1" displayFolder="" measureGroup="filtered_dataset" count="0"/>
    <cacheHierarchy uniqueName="[Measures].[Open Email2]" caption="Open Email2" measure="1" displayFolder="" measureGroup="filtered_dataset" count="0"/>
    <cacheHierarchy uniqueName="[Measures].[Open Email3]" caption="Open Email3" measure="1" displayFolder="" measureGroup="filtered_dataset" count="0"/>
    <cacheHierarchy uniqueName="[Measures].[Open Email4]" caption="Open Email4" measure="1" displayFolder="" measureGroup="filtered_dataset" count="0"/>
    <cacheHierarchy uniqueName="[Measures].[Open Email1 Previous year]" caption="Open Email1 Previous year" measure="1" displayFolder="" measureGroup="filtered_dataset" count="0"/>
    <cacheHierarchy uniqueName="[Measures].[Open Email2 Previous year]" caption="Open Email2 Previous year" measure="1" displayFolder="" measureGroup="filtered_dataset" count="0"/>
    <cacheHierarchy uniqueName="[Measures].[Open Email3 Previous year]" caption="Open Email3 Previous year" measure="1" displayFolder="" measureGroup="filtered_dataset" count="0"/>
    <cacheHierarchy uniqueName="[Measures].[Open Email4 Previous year]" caption="Open Email4 Previous year" measure="1" displayFolder="" measureGroup="filtered_dataset" count="0"/>
    <cacheHierarchy uniqueName="[Measures].[Bounce Email1]" caption="Bounce Email1" measure="1" displayFolder="" measureGroup="filtered_dataset" count="0"/>
    <cacheHierarchy uniqueName="[Measures].[Bounce Email2]" caption="Bounce Email2" measure="1" displayFolder="" measureGroup="filtered_dataset" count="0"/>
    <cacheHierarchy uniqueName="[Measures].[Bounce Email3]" caption="Bounce Email3" measure="1" displayFolder="" measureGroup="filtered_dataset" count="0"/>
    <cacheHierarchy uniqueName="[Measures].[Bounce Email4]" caption="Bounce Email4" measure="1" displayFolder="" measureGroup="filtered_dataset" count="0"/>
    <cacheHierarchy uniqueName="[Measures].[Bounced Mail1 Previous Year]" caption="Bounced Mail1 Previous Year" measure="1" displayFolder="" measureGroup="filtered_dataset" count="0"/>
    <cacheHierarchy uniqueName="[Measures].[Bounced Mail2 Previous Year]" caption="Bounced Mail2 Previous Year" measure="1" displayFolder="" measureGroup="filtered_dataset" count="0"/>
    <cacheHierarchy uniqueName="[Measures].[Bounced Mail3 Previous Year]" caption="Bounced Mail3 Previous Year" measure="1" displayFolder="" measureGroup="filtered_dataset" count="0"/>
    <cacheHierarchy uniqueName="[Measures].[Bounced Mail4 Previous Year]" caption="Bounced Mail4 Previous Year" measure="1" displayFolder="" measureGroup="filtered_dataset" count="0"/>
    <cacheHierarchy uniqueName="[Measures].[Transaction Email1]" caption="Transaction Email1" measure="1" displayFolder="" measureGroup="filtered_dataset" count="0"/>
    <cacheHierarchy uniqueName="[Measures].[Transaction Email2]" caption="Transaction Email2" measure="1" displayFolder="" measureGroup="filtered_dataset" count="0"/>
    <cacheHierarchy uniqueName="[Measures].[Transaction Email3]" caption="Transaction Email3" measure="1" displayFolder="" measureGroup="filtered_dataset" count="0"/>
    <cacheHierarchy uniqueName="[Measures].[Transaction Email4]" caption="Transaction Email4" measure="1" displayFolder="" measureGroup="filtered_dataset" count="0"/>
    <cacheHierarchy uniqueName="[Measures].[Transaction Amount Email1]" caption="Transaction Amount Email1" measure="1" displayFolder="" measureGroup="filtered_dataset" count="0"/>
    <cacheHierarchy uniqueName="[Measures].[Transaction Amount Email2]" caption="Transaction Amount Email2" measure="1" displayFolder="" measureGroup="filtered_dataset" count="0"/>
    <cacheHierarchy uniqueName="[Measures].[Transaction Amount Email3]" caption="Transaction Amount Email3" measure="1" displayFolder="" measureGroup="filtered_dataset" count="0"/>
    <cacheHierarchy uniqueName="[Measures].[Transaction Amount Email4]" caption="Transaction Amount Email4" measure="1" displayFolder="" measureGroup="filtered_dataset" count="0"/>
    <cacheHierarchy uniqueName="[Measures].[ClickDate All]" caption="ClickDate All" measure="1" displayFolder="" measureGroup="filtered_dataset" count="0"/>
    <cacheHierarchy uniqueName="[Measures].[Clicked Mail Previous Year]" caption="Clicked Mail Previous Year" measure="1" displayFolder="" measureGroup="filtered_dataset" count="0"/>
    <cacheHierarchy uniqueName="[Measures].[Click Date Email1 Cm]" caption="Click Date Email1 Cm" measure="1" displayFolder="" measureGroup="filtered_dataset" count="0"/>
    <cacheHierarchy uniqueName="[Measures].[Clicked Email1Previous Year]" caption="Clicked Email1Previous Year" measure="1" displayFolder="" measureGroup="filtered_dataset" count="0"/>
    <cacheHierarchy uniqueName="[Measures].[Clicked Email2 CM]" caption="Clicked Email2 CM" measure="1" displayFolder="" measureGroup="filtered_dataset" count="0"/>
    <cacheHierarchy uniqueName="[Measures].[Clicked Email2 Previous Year]" caption="Clicked Email2 Previous Year" measure="1" displayFolder="" measureGroup="filtered_dataset" count="0"/>
    <cacheHierarchy uniqueName="[Measures].[Clicked Email3 CM]" caption="Clicked Email3 CM" measure="1" displayFolder="" measureGroup="filtered_dataset" count="0"/>
    <cacheHierarchy uniqueName="[Measures].[Clicked Email3 Previous Year]" caption="Clicked Email3 Previous Year" measure="1" displayFolder="" measureGroup="filtered_dataset" count="0"/>
    <cacheHierarchy uniqueName="[Measures].[Clicked Email4 CM]" caption="Clicked Email4 CM" measure="1" displayFolder="" measureGroup="filtered_dataset" count="0"/>
    <cacheHierarchy uniqueName="[Measures].[Clicked Email4 Previous Year]" caption="Clicked Email4 Previous Year" measure="1" displayFolder="" measureGroup="filtered_dataset" count="0"/>
    <cacheHierarchy uniqueName="[Measures].[Goal]" caption="Goal" measure="1" displayFolder="" measureGroup="filtered_dataset" count="0"/>
    <cacheHierarchy uniqueName="[Measures].[__XL_Count filtered_dataset]" caption="__XL_Count filtered_dataset" measure="1" displayFolder="" measureGroup="filtered_dataset" count="0" hidden="1"/>
    <cacheHierarchy uniqueName="[Measures].[__XL_Count sankey_data]" caption="__XL_Count sankey_data" measure="1" displayFolder="" measureGroup="sankey_data" count="0" hidden="1"/>
    <cacheHierarchy uniqueName="[Measures].[__No measures defined]" caption="__No measures defined" measure="1" displayFolder="" count="0" hidden="1"/>
  </cacheHierarchies>
  <kpis count="0"/>
  <dimensions count="3">
    <dimension name="filtered_dataset" uniqueName="[filtered_dataset]" caption="filtered_dataset"/>
    <dimension measure="1" name="Measures" uniqueName="[Measures]" caption="Measures"/>
    <dimension name="sankey_data" uniqueName="[sankey_data]" caption="sankey_data"/>
  </dimensions>
  <measureGroups count="2">
    <measureGroup name="filtered_dataset" caption="filtered_dataset"/>
    <measureGroup name="sankey_data" caption="sankey_data"/>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refreshedDate="45218.512217361109" backgroundQuery="1" createdVersion="8" refreshedVersion="8" minRefreshableVersion="3" recordCount="0" supportSubquery="1" supportAdvancedDrill="1" xr:uid="{613EC66C-E3FB-4C58-8C84-DA1BC24095FD}">
  <cacheSource type="external" connectionId="7"/>
  <cacheFields count="3">
    <cacheField name="[filtered_dataset].[Month].[Month]" caption="Month" numFmtId="0" hierarchy="1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filtered_dataset].[Month].&amp;[1]"/>
            <x15:cachedUniqueName index="1" name="[filtered_dataset].[Month].&amp;[2]"/>
            <x15:cachedUniqueName index="2" name="[filtered_dataset].[Month].&amp;[3]"/>
            <x15:cachedUniqueName index="3" name="[filtered_dataset].[Month].&amp;[4]"/>
            <x15:cachedUniqueName index="4" name="[filtered_dataset].[Month].&amp;[5]"/>
            <x15:cachedUniqueName index="5" name="[filtered_dataset].[Month].&amp;[6]"/>
            <x15:cachedUniqueName index="6" name="[filtered_dataset].[Month].&amp;[7]"/>
            <x15:cachedUniqueName index="7" name="[filtered_dataset].[Month].&amp;[8]"/>
            <x15:cachedUniqueName index="8" name="[filtered_dataset].[Month].&amp;[9]"/>
            <x15:cachedUniqueName index="9" name="[filtered_dataset].[Month].&amp;[10]"/>
            <x15:cachedUniqueName index="10" name="[filtered_dataset].[Month].&amp;[11]"/>
            <x15:cachedUniqueName index="11" name="[filtered_dataset].[Month].&amp;[12]"/>
          </x15:cachedUniqueNames>
        </ext>
      </extLst>
    </cacheField>
    <cacheField name="[filtered_dataset].[Year].[Year]" caption="Year" numFmtId="0" hierarchy="10" level="1">
      <sharedItems containsSemiMixedTypes="0" containsString="0" containsNumber="1" containsInteger="1" minValue="2023" maxValue="2023" count="1">
        <n v="2023"/>
      </sharedItems>
      <extLst>
        <ext xmlns:x15="http://schemas.microsoft.com/office/spreadsheetml/2010/11/main" uri="{4F2E5C28-24EA-4eb8-9CBF-B6C8F9C3D259}">
          <x15:cachedUniqueNames>
            <x15:cachedUniqueName index="0" name="[filtered_dataset].[Year].&amp;[2023]"/>
          </x15:cachedUniqueNames>
        </ext>
      </extLst>
    </cacheField>
    <cacheField name="[Measures].[Transaction Amount]" caption="Transaction Amount" numFmtId="0" hierarchy="57" level="32767"/>
  </cacheFields>
  <cacheHierarchies count="106">
    <cacheHierarchy uniqueName="[filtered_dataset].[index]" caption="index" attribute="1" defaultMemberUniqueName="[filtered_dataset].[index].[All]" allUniqueName="[filtered_dataset].[index].[All]" dimensionUniqueName="[filtered_dataset]" displayFolder="" count="0" memberValueDatatype="3" unbalanced="0"/>
    <cacheHierarchy uniqueName="[filtered_dataset].[name]" caption="name" attribute="1" defaultMemberUniqueName="[filtered_dataset].[name].[All]" allUniqueName="[filtered_dataset].[name].[All]" dimensionUniqueName="[filtered_dataset]" displayFolder="" count="0" memberValueDatatype="130" unbalanced="0"/>
    <cacheHierarchy uniqueName="[filtered_dataset].[account_number]" caption="account_number" attribute="1" defaultMemberUniqueName="[filtered_dataset].[account_number].[All]" allUniqueName="[filtered_dataset].[account_number].[All]" dimensionUniqueName="[filtered_dataset]" displayFolder="" count="0" memberValueDatatype="3" unbalanced="0"/>
    <cacheHierarchy uniqueName="[filtered_dataset].[email_name]" caption="email_name" attribute="1" defaultMemberUniqueName="[filtered_dataset].[email_name].[All]" allUniqueName="[filtered_dataset].[email_name].[All]" dimensionUniqueName="[filtered_dataset]" displayFolder="" count="0" memberValueDatatype="130" unbalanced="0"/>
    <cacheHierarchy uniqueName="[filtered_dataset].[sent_date]" caption="sent_date" attribute="1" time="1" defaultMemberUniqueName="[filtered_dataset].[sent_date].[All]" allUniqueName="[filtered_dataset].[sent_date].[All]" dimensionUniqueName="[filtered_dataset]" displayFolder="" count="0" memberValueDatatype="7" unbalanced="0"/>
    <cacheHierarchy uniqueName="[filtered_dataset].[open_date]" caption="open_date" attribute="1" time="1" defaultMemberUniqueName="[filtered_dataset].[open_date].[All]" allUniqueName="[filtered_dataset].[open_date].[All]" dimensionUniqueName="[filtered_dataset]" displayFolder="" count="0" memberValueDatatype="7" unbalanced="0"/>
    <cacheHierarchy uniqueName="[filtered_dataset].[click_date]" caption="click_date" attribute="1" time="1" defaultMemberUniqueName="[filtered_dataset].[click_date].[All]" allUniqueName="[filtered_dataset].[click_date].[All]" dimensionUniqueName="[filtered_dataset]" displayFolder="" count="0" memberValueDatatype="7" unbalanced="0"/>
    <cacheHierarchy uniqueName="[filtered_dataset].[bounce_date]" caption="bounce_date" attribute="1" time="1" defaultMemberUniqueName="[filtered_dataset].[bounce_date].[All]" allUniqueName="[filtered_dataset].[bounce_date].[All]" dimensionUniqueName="[filtered_dataset]" displayFolder="" count="0" memberValueDatatype="7" unbalanced="0"/>
    <cacheHierarchy uniqueName="[filtered_dataset].[transaction_date]" caption="transaction_date" attribute="1" defaultMemberUniqueName="[filtered_dataset].[transaction_date].[All]" allUniqueName="[filtered_dataset].[transaction_date].[All]" dimensionUniqueName="[filtered_dataset]" displayFolder="" count="0" memberValueDatatype="130" unbalanced="0"/>
    <cacheHierarchy uniqueName="[filtered_dataset].[transaction_amount]" caption="transaction_amount" attribute="1" defaultMemberUniqueName="[filtered_dataset].[transaction_amount].[All]" allUniqueName="[filtered_dataset].[transaction_amount].[All]" dimensionUniqueName="[filtered_dataset]" displayFolder="" count="0" memberValueDatatype="5" unbalanced="0"/>
    <cacheHierarchy uniqueName="[filtered_dataset].[Year]" caption="Year" attribute="1" defaultMemberUniqueName="[filtered_dataset].[Year].[All]" allUniqueName="[filtered_dataset].[Year].[All]" dimensionUniqueName="[filtered_dataset]" displayFolder="" count="2" memberValueDatatype="20" unbalanced="0">
      <fieldsUsage count="2">
        <fieldUsage x="-1"/>
        <fieldUsage x="1"/>
      </fieldsUsage>
    </cacheHierarchy>
    <cacheHierarchy uniqueName="[filtered_dataset].[Month]" caption="Month" attribute="1" defaultMemberUniqueName="[filtered_dataset].[Month].[All]" allUniqueName="[filtered_dataset].[Month].[All]" dimensionUniqueName="[filtered_dataset]" displayFolder="" count="2" memberValueDatatype="20" unbalanced="0">
      <fieldsUsage count="2">
        <fieldUsage x="-1"/>
        <fieldUsage x="0"/>
      </fieldsUsage>
    </cacheHierarchy>
    <cacheHierarchy uniqueName="[filtered_dataset].[Month Name]" caption="Month Name" attribute="1" defaultMemberUniqueName="[filtered_dataset].[Month Name].[All]" allUniqueName="[filtered_dataset].[Month Name].[All]" dimensionUniqueName="[filtered_dataset]" displayFolder="" count="0" memberValueDatatype="130" unbalanced="0"/>
    <cacheHierarchy uniqueName="[filtered_dataset].[click_date (Year)]" caption="click_date (Year)" attribute="1" defaultMemberUniqueName="[filtered_dataset].[click_date (Year)].[All]" allUniqueName="[filtered_dataset].[click_date (Year)].[All]" dimensionUniqueName="[filtered_dataset]" displayFolder="" count="0" memberValueDatatype="130" unbalanced="0"/>
    <cacheHierarchy uniqueName="[filtered_dataset].[click_date (Quarter)]" caption="click_date (Quarter)" attribute="1" defaultMemberUniqueName="[filtered_dataset].[click_date (Quarter)].[All]" allUniqueName="[filtered_dataset].[click_date (Quarter)].[All]" dimensionUniqueName="[filtered_dataset]" displayFolder="" count="0" memberValueDatatype="130" unbalanced="0"/>
    <cacheHierarchy uniqueName="[filtered_dataset].[click_date (Month)]" caption="click_date (Month)" attribute="1" defaultMemberUniqueName="[filtered_dataset].[click_date (Month)].[All]" allUniqueName="[filtered_dataset].[click_date (Month)].[All]" dimensionUniqueName="[filtered_dataset]" displayFolder="" count="0" memberValueDatatype="130" unbalanced="0"/>
    <cacheHierarchy uniqueName="[sankey_data].[Step 1]" caption="Step 1" attribute="1" defaultMemberUniqueName="[sankey_data].[Step 1].[All]" allUniqueName="[sankey_data].[Step 1].[All]" dimensionUniqueName="[sankey_data]" displayFolder="" count="0" memberValueDatatype="130" unbalanced="0"/>
    <cacheHierarchy uniqueName="[sankey_data].[Step 2]" caption="Step 2" attribute="1" defaultMemberUniqueName="[sankey_data].[Step 2].[All]" allUniqueName="[sankey_data].[Step 2].[All]" dimensionUniqueName="[sankey_data]" displayFolder="" count="0" memberValueDatatype="130" unbalanced="0"/>
    <cacheHierarchy uniqueName="[sankey_data].[Step 3]" caption="Step 3" attribute="1" defaultMemberUniqueName="[sankey_data].[Step 3].[All]" allUniqueName="[sankey_data].[Step 3].[All]" dimensionUniqueName="[sankey_data]" displayFolder="" count="0" memberValueDatatype="130" unbalanced="0"/>
    <cacheHierarchy uniqueName="[sankey_data].[Step 4]" caption="Step 4" attribute="1" defaultMemberUniqueName="[sankey_data].[Step 4].[All]" allUniqueName="[sankey_data].[Step 4].[All]" dimensionUniqueName="[sankey_data]" displayFolder="" count="0" memberValueDatatype="130" unbalanced="0"/>
    <cacheHierarchy uniqueName="[sankey_data].[Link]" caption="Link" attribute="1" defaultMemberUniqueName="[sankey_data].[Link].[All]" allUniqueName="[sankey_data].[Link].[All]" dimensionUniqueName="[sankey_data]" displayFolder="" count="0" memberValueDatatype="130" unbalanced="0"/>
    <cacheHierarchy uniqueName="[sankey_data].[Size]" caption="Size" attribute="1" defaultMemberUniqueName="[sankey_data].[Size].[All]" allUniqueName="[sankey_data].[Size].[All]" dimensionUniqueName="[sankey_data]" displayFolder="" count="0" memberValueDatatype="3" unbalanced="0"/>
    <cacheHierarchy uniqueName="[sankey_data].[t]" caption="t" attribute="1" defaultMemberUniqueName="[sankey_data].[t].[All]" allUniqueName="[sankey_data].[t].[All]" dimensionUniqueName="[sankey_data]" displayFolder="" count="0" memberValueDatatype="5" unbalanced="0"/>
    <cacheHierarchy uniqueName="[sankey_data].[Path]" caption="Path" attribute="1" defaultMemberUniqueName="[sankey_data].[Path].[All]" allUniqueName="[sankey_data].[Path].[All]" dimensionUniqueName="[sankey_data]" displayFolder="" count="0" memberValueDatatype="3" unbalanced="0"/>
    <cacheHierarchy uniqueName="[sankey_data].[Min or Max]" caption="Min or Max" attribute="1" defaultMemberUniqueName="[sankey_data].[Min or Max].[All]" allUniqueName="[sankey_data].[Min or Max].[All]" dimensionUniqueName="[sankey_data]" displayFolder="" count="0" memberValueDatatype="130" unbalanced="0"/>
    <cacheHierarchy uniqueName="[sankey_data].[Month/Year]" caption="Month/Year" attribute="1" defaultMemberUniqueName="[sankey_data].[Month/Year].[All]" allUniqueName="[sankey_data].[Month/Year].[All]" dimensionUniqueName="[sankey_data]" displayFolder="" count="0" memberValueDatatype="130" unbalanced="0"/>
    <cacheHierarchy uniqueName="[filtered_dataset].[click_date (Month Index)]" caption="click_date (Month Index)" attribute="1" defaultMemberUniqueName="[filtered_dataset].[click_date (Month Index)].[All]" allUniqueName="[filtered_dataset].[click_date (Month Index)].[All]" dimensionUniqueName="[filtered_dataset]" displayFolder="" count="0" memberValueDatatype="20" unbalanced="0" hidden="1"/>
    <cacheHierarchy uniqueName="[Measures].[Sum of Year]" caption="Sum of Year" measure="1" displayFolder="" measureGroup="filtered_dataset" count="0">
      <extLst>
        <ext xmlns:x15="http://schemas.microsoft.com/office/spreadsheetml/2010/11/main" uri="{B97F6D7D-B522-45F9-BDA1-12C45D357490}">
          <x15:cacheHierarchy aggregatedColumn="10"/>
        </ext>
      </extLst>
    </cacheHierarchy>
    <cacheHierarchy uniqueName="[Measures].[Sum of Month]" caption="Sum of Month" measure="1" displayFolder="" measureGroup="filtered_dataset" count="0">
      <extLst>
        <ext xmlns:x15="http://schemas.microsoft.com/office/spreadsheetml/2010/11/main" uri="{B97F6D7D-B522-45F9-BDA1-12C45D357490}">
          <x15:cacheHierarchy aggregatedColumn="11"/>
        </ext>
      </extLst>
    </cacheHierarchy>
    <cacheHierarchy uniqueName="[Measures].[Count of click_date]" caption="Count of click_date" measure="1" displayFolder="" measureGroup="filtered_dataset" count="0">
      <extLst>
        <ext xmlns:x15="http://schemas.microsoft.com/office/spreadsheetml/2010/11/main" uri="{B97F6D7D-B522-45F9-BDA1-12C45D357490}">
          <x15:cacheHierarchy aggregatedColumn="6"/>
        </ext>
      </extLst>
    </cacheHierarchy>
    <cacheHierarchy uniqueName="[Measures].[Sum of transaction_amount]" caption="Sum of transaction_amount" measure="1" displayFolder="" measureGroup="filtered_dataset" count="0">
      <extLst>
        <ext xmlns:x15="http://schemas.microsoft.com/office/spreadsheetml/2010/11/main" uri="{B97F6D7D-B522-45F9-BDA1-12C45D357490}">
          <x15:cacheHierarchy aggregatedColumn="9"/>
        </ext>
      </extLst>
    </cacheHierarchy>
    <cacheHierarchy uniqueName="[Measures].[New Leads]" caption="New Leads" measure="1" displayFolder="" measureGroup="sankey_data" count="0"/>
    <cacheHierarchy uniqueName="[Measures].[Existing Customer]" caption="Existing Customer" measure="1" displayFolder="" measureGroup="sankey_data" count="0"/>
    <cacheHierarchy uniqueName="[Measures].[New Leads with Response]" caption="New Leads with Response" measure="1" displayFolder="" measureGroup="sankey_data" count="0"/>
    <cacheHierarchy uniqueName="[Measures].[New Leads with  NOResponse]" caption="New Leads with  NOResponse" measure="1" displayFolder="" measureGroup="sankey_data" count="0"/>
    <cacheHierarchy uniqueName="[Measures].[New Leads with Response and with Dicsount]" caption="New Leads with Response and with Dicsount" measure="1" displayFolder="" measureGroup="sankey_data" count="0"/>
    <cacheHierarchy uniqueName="[Measures].[New Leads with Response and with skipped stage]" caption="New Leads with Response and with skipped stage" measure="1" displayFolder="" measureGroup="sankey_data" count="0"/>
    <cacheHierarchy uniqueName="[Measures].[Old Custmoers With Skipped stage]" caption="Old Custmoers With Skipped stage" measure="1" displayFolder="" measureGroup="sankey_data" count="0"/>
    <cacheHierarchy uniqueName="[Measures].[Old Custmoers With Discount stage]" caption="Old Custmoers With Discount stage" measure="1" displayFolder="" measureGroup="sankey_data" count="0"/>
    <cacheHierarchy uniqueName="[Measures].[New Leads with Response and with skipped stage and Booked]" caption="New Leads with Response and with skipped stage and Booked" measure="1" displayFolder="" measureGroup="sankey_data" count="0"/>
    <cacheHierarchy uniqueName="[Measures].[Old Custmoers With Skipped stage and Booked Qualified]" caption="Old Custmoers With Skipped stage and Booked Qualified" measure="1" displayFolder="" measureGroup="sankey_data" count="0"/>
    <cacheHierarchy uniqueName="[Measures].[New Leads with Provided Interest discount no response]" caption="New Leads with Provided Interest discount no response" measure="1" displayFolder="" measureGroup="sankey_data" count="0"/>
    <cacheHierarchy uniqueName="[Measures].[New Leads with Provided Interest discount Qualitifed Booked]" caption="New Leads with Provided Interest discount Qualitifed Booked" measure="1" displayFolder="" measureGroup="sankey_data" count="0"/>
    <cacheHierarchy uniqueName="[Measures].[Existing Customers with Provided Interest discount Qualfied Booked]" caption="Existing Customers with Provided Interest discount Qualfied Booked" measure="1" displayFolder="" measureGroup="sankey_data" count="0"/>
    <cacheHierarchy uniqueName="[Measures].[Existing Customers with Provided Interest discount and No Response]" caption="Existing Customers with Provided Interest discount and No Response" measure="1" displayFolder="" measureGroup="sankey_data" count="0"/>
    <cacheHierarchy uniqueName="[Measures].[Email1]" caption="Email1" measure="1" displayFolder="" measureGroup="filtered_dataset" count="0"/>
    <cacheHierarchy uniqueName="[Measures].[Email2]" caption="Email2" measure="1" displayFolder="" measureGroup="filtered_dataset" count="0"/>
    <cacheHierarchy uniqueName="[Measures].[Email3]" caption="Email3" measure="1" displayFolder="" measureGroup="filtered_dataset" count="0"/>
    <cacheHierarchy uniqueName="[Measures].[Email4]" caption="Email4" measure="1" displayFolder="" measureGroup="filtered_dataset" count="0"/>
    <cacheHierarchy uniqueName="[Measures].[Sent Email]" caption="Sent Email" measure="1" displayFolder="" measureGroup="filtered_dataset" count="0"/>
    <cacheHierarchy uniqueName="[Measures].[Measure 1]" caption="Measure 1" measure="1" displayFolder="" measureGroup="filtered_dataset" count="0"/>
    <cacheHierarchy uniqueName="[Measures].[Measure 2]" caption="Measure 2" measure="1" displayFolder="" measureGroup="filtered_dataset" count="0"/>
    <cacheHierarchy uniqueName="[Measures].[PreviousYearMeasure]" caption="PreviousYearMeasure" measure="1" displayFolder="" measureGroup="filtered_dataset" count="0"/>
    <cacheHierarchy uniqueName="[Measures].[Open Email]" caption="Open Email" measure="1" displayFolder="" measureGroup="filtered_dataset" count="0"/>
    <cacheHierarchy uniqueName="[Measures].[Previous Year Open Email]" caption="Previous Year Open Email" measure="1" displayFolder="" measureGroup="filtered_dataset" count="0"/>
    <cacheHierarchy uniqueName="[Measures].[Bounce Total]" caption="Bounce Total" measure="1" displayFolder="" measureGroup="filtered_dataset" count="0"/>
    <cacheHierarchy uniqueName="[Measures].[Previous Year Bounced Mail]" caption="Previous Year Bounced Mail" measure="1" displayFolder="" measureGroup="filtered_dataset" count="0"/>
    <cacheHierarchy uniqueName="[Measures].[Transaction Amount]" caption="Transaction Amount" measure="1" displayFolder="" measureGroup="filtered_dataset" count="0" oneField="1">
      <fieldsUsage count="1">
        <fieldUsage x="2"/>
      </fieldsUsage>
    </cacheHierarchy>
    <cacheHierarchy uniqueName="[Measures].[Transaction Amount for previuos year]" caption="Transaction Amount for previuos year" measure="1" displayFolder="" measureGroup="filtered_dataset" count="0"/>
    <cacheHierarchy uniqueName="[Measures].[Bounce Rate]" caption="Bounce Rate" measure="1" displayFolder="" measureGroup="filtered_dataset" count="0"/>
    <cacheHierarchy uniqueName="[Measures].[Sent Measure Email 1]" caption="Sent Measure Email 1" measure="1" displayFolder="" measureGroup="filtered_dataset" count="0"/>
    <cacheHierarchy uniqueName="[Measures].[Sent Measure Email 2]" caption="Sent Measure Email 2" measure="1" displayFolder="" measureGroup="filtered_dataset" count="0"/>
    <cacheHierarchy uniqueName="[Measures].[Sent Measure Email 3]" caption="Sent Measure Email 3" measure="1" displayFolder="" measureGroup="filtered_dataset" count="0"/>
    <cacheHierarchy uniqueName="[Measures].[Sent Measure Email 4]" caption="Sent Measure Email 4" measure="1" displayFolder="" measureGroup="filtered_dataset" count="0"/>
    <cacheHierarchy uniqueName="[Measures].[Sent Mail Previous Year1]" caption="Sent Mail Previous Year1" measure="1" displayFolder="" measureGroup="filtered_dataset" count="0"/>
    <cacheHierarchy uniqueName="[Measures].[Sent Mail2 Previous Year]" caption="Sent Mail2 Previous Year" measure="1" displayFolder="" measureGroup="filtered_dataset" count="0"/>
    <cacheHierarchy uniqueName="[Measures].[Sent Mail3 Previous Year]" caption="Sent Mail3 Previous Year" measure="1" displayFolder="" measureGroup="filtered_dataset" count="0"/>
    <cacheHierarchy uniqueName="[Measures].[Sent Mail4 Previous Year]" caption="Sent Mail4 Previous Year" measure="1" displayFolder="" measureGroup="filtered_dataset" count="0"/>
    <cacheHierarchy uniqueName="[Measures].[Open Email1]" caption="Open Email1" measure="1" displayFolder="" measureGroup="filtered_dataset" count="0"/>
    <cacheHierarchy uniqueName="[Measures].[Open Email2]" caption="Open Email2" measure="1" displayFolder="" measureGroup="filtered_dataset" count="0"/>
    <cacheHierarchy uniqueName="[Measures].[Open Email3]" caption="Open Email3" measure="1" displayFolder="" measureGroup="filtered_dataset" count="0"/>
    <cacheHierarchy uniqueName="[Measures].[Open Email4]" caption="Open Email4" measure="1" displayFolder="" measureGroup="filtered_dataset" count="0"/>
    <cacheHierarchy uniqueName="[Measures].[Open Email1 Previous year]" caption="Open Email1 Previous year" measure="1" displayFolder="" measureGroup="filtered_dataset" count="0"/>
    <cacheHierarchy uniqueName="[Measures].[Open Email2 Previous year]" caption="Open Email2 Previous year" measure="1" displayFolder="" measureGroup="filtered_dataset" count="0"/>
    <cacheHierarchy uniqueName="[Measures].[Open Email3 Previous year]" caption="Open Email3 Previous year" measure="1" displayFolder="" measureGroup="filtered_dataset" count="0"/>
    <cacheHierarchy uniqueName="[Measures].[Open Email4 Previous year]" caption="Open Email4 Previous year" measure="1" displayFolder="" measureGroup="filtered_dataset" count="0"/>
    <cacheHierarchy uniqueName="[Measures].[Bounce Email1]" caption="Bounce Email1" measure="1" displayFolder="" measureGroup="filtered_dataset" count="0"/>
    <cacheHierarchy uniqueName="[Measures].[Bounce Email2]" caption="Bounce Email2" measure="1" displayFolder="" measureGroup="filtered_dataset" count="0"/>
    <cacheHierarchy uniqueName="[Measures].[Bounce Email3]" caption="Bounce Email3" measure="1" displayFolder="" measureGroup="filtered_dataset" count="0"/>
    <cacheHierarchy uniqueName="[Measures].[Bounce Email4]" caption="Bounce Email4" measure="1" displayFolder="" measureGroup="filtered_dataset" count="0"/>
    <cacheHierarchy uniqueName="[Measures].[Bounced Mail1 Previous Year]" caption="Bounced Mail1 Previous Year" measure="1" displayFolder="" measureGroup="filtered_dataset" count="0"/>
    <cacheHierarchy uniqueName="[Measures].[Bounced Mail2 Previous Year]" caption="Bounced Mail2 Previous Year" measure="1" displayFolder="" measureGroup="filtered_dataset" count="0"/>
    <cacheHierarchy uniqueName="[Measures].[Bounced Mail3 Previous Year]" caption="Bounced Mail3 Previous Year" measure="1" displayFolder="" measureGroup="filtered_dataset" count="0"/>
    <cacheHierarchy uniqueName="[Measures].[Bounced Mail4 Previous Year]" caption="Bounced Mail4 Previous Year" measure="1" displayFolder="" measureGroup="filtered_dataset" count="0"/>
    <cacheHierarchy uniqueName="[Measures].[Transaction Email1]" caption="Transaction Email1" measure="1" displayFolder="" measureGroup="filtered_dataset" count="0"/>
    <cacheHierarchy uniqueName="[Measures].[Transaction Email2]" caption="Transaction Email2" measure="1" displayFolder="" measureGroup="filtered_dataset" count="0"/>
    <cacheHierarchy uniqueName="[Measures].[Transaction Email3]" caption="Transaction Email3" measure="1" displayFolder="" measureGroup="filtered_dataset" count="0"/>
    <cacheHierarchy uniqueName="[Measures].[Transaction Email4]" caption="Transaction Email4" measure="1" displayFolder="" measureGroup="filtered_dataset" count="0"/>
    <cacheHierarchy uniqueName="[Measures].[Transaction Amount Email1]" caption="Transaction Amount Email1" measure="1" displayFolder="" measureGroup="filtered_dataset" count="0"/>
    <cacheHierarchy uniqueName="[Measures].[Transaction Amount Email2]" caption="Transaction Amount Email2" measure="1" displayFolder="" measureGroup="filtered_dataset" count="0"/>
    <cacheHierarchy uniqueName="[Measures].[Transaction Amount Email3]" caption="Transaction Amount Email3" measure="1" displayFolder="" measureGroup="filtered_dataset" count="0"/>
    <cacheHierarchy uniqueName="[Measures].[Transaction Amount Email4]" caption="Transaction Amount Email4" measure="1" displayFolder="" measureGroup="filtered_dataset" count="0"/>
    <cacheHierarchy uniqueName="[Measures].[ClickDate All]" caption="ClickDate All" measure="1" displayFolder="" measureGroup="filtered_dataset" count="0"/>
    <cacheHierarchy uniqueName="[Measures].[Clicked Mail Previous Year]" caption="Clicked Mail Previous Year" measure="1" displayFolder="" measureGroup="filtered_dataset" count="0"/>
    <cacheHierarchy uniqueName="[Measures].[Click Date Email1 Cm]" caption="Click Date Email1 Cm" measure="1" displayFolder="" measureGroup="filtered_dataset" count="0"/>
    <cacheHierarchy uniqueName="[Measures].[Clicked Email1Previous Year]" caption="Clicked Email1Previous Year" measure="1" displayFolder="" measureGroup="filtered_dataset" count="0"/>
    <cacheHierarchy uniqueName="[Measures].[Clicked Email2 CM]" caption="Clicked Email2 CM" measure="1" displayFolder="" measureGroup="filtered_dataset" count="0"/>
    <cacheHierarchy uniqueName="[Measures].[Clicked Email2 Previous Year]" caption="Clicked Email2 Previous Year" measure="1" displayFolder="" measureGroup="filtered_dataset" count="0"/>
    <cacheHierarchy uniqueName="[Measures].[Clicked Email3 CM]" caption="Clicked Email3 CM" measure="1" displayFolder="" measureGroup="filtered_dataset" count="0"/>
    <cacheHierarchy uniqueName="[Measures].[Clicked Email3 Previous Year]" caption="Clicked Email3 Previous Year" measure="1" displayFolder="" measureGroup="filtered_dataset" count="0"/>
    <cacheHierarchy uniqueName="[Measures].[Clicked Email4 CM]" caption="Clicked Email4 CM" measure="1" displayFolder="" measureGroup="filtered_dataset" count="0"/>
    <cacheHierarchy uniqueName="[Measures].[Clicked Email4 Previous Year]" caption="Clicked Email4 Previous Year" measure="1" displayFolder="" measureGroup="filtered_dataset" count="0"/>
    <cacheHierarchy uniqueName="[Measures].[Goal]" caption="Goal" measure="1" displayFolder="" measureGroup="filtered_dataset" count="0"/>
    <cacheHierarchy uniqueName="[Measures].[__XL_Count filtered_dataset]" caption="__XL_Count filtered_dataset" measure="1" displayFolder="" measureGroup="filtered_dataset" count="0" hidden="1"/>
    <cacheHierarchy uniqueName="[Measures].[__XL_Count sankey_data]" caption="__XL_Count sankey_data" measure="1" displayFolder="" measureGroup="sankey_data" count="0" hidden="1"/>
    <cacheHierarchy uniqueName="[Measures].[__No measures defined]" caption="__No measures defined" measure="1" displayFolder="" count="0" hidden="1"/>
  </cacheHierarchies>
  <kpis count="0"/>
  <dimensions count="3">
    <dimension name="filtered_dataset" uniqueName="[filtered_dataset]" caption="filtered_dataset"/>
    <dimension measure="1" name="Measures" uniqueName="[Measures]" caption="Measures"/>
    <dimension name="sankey_data" uniqueName="[sankey_data]" caption="sankey_data"/>
  </dimensions>
  <measureGroups count="2">
    <measureGroup name="filtered_dataset" caption="filtered_dataset"/>
    <measureGroup name="sankey_data" caption="sankey_data"/>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refreshedDate="45218.512220833334" backgroundQuery="1" createdVersion="8" refreshedVersion="8" minRefreshableVersion="3" recordCount="0" supportSubquery="1" supportAdvancedDrill="1" xr:uid="{E1B18B26-0959-4ED0-9DC0-51B74100308B}">
  <cacheSource type="external" connectionId="7"/>
  <cacheFields count="34">
    <cacheField name="[Measures].[Sent Measure Email 1]" caption="Sent Measure Email 1" numFmtId="0" hierarchy="60" level="32767"/>
    <cacheField name="[Measures].[Sent Measure Email 2]" caption="Sent Measure Email 2" numFmtId="0" hierarchy="61" level="32767"/>
    <cacheField name="[Measures].[Sent Measure Email 3]" caption="Sent Measure Email 3" numFmtId="0" hierarchy="62" level="32767"/>
    <cacheField name="[Measures].[Sent Measure Email 4]" caption="Sent Measure Email 4" numFmtId="0" hierarchy="63" level="32767"/>
    <cacheField name="[filtered_dataset].[Year].[Year]" caption="Year" numFmtId="0" hierarchy="10" level="1">
      <sharedItems containsSemiMixedTypes="0" containsNonDate="0" containsString="0"/>
    </cacheField>
    <cacheField name="[Measures].[Sent Mail Previous Year1]" caption="Sent Mail Previous Year1" numFmtId="0" hierarchy="64" level="32767"/>
    <cacheField name="[Measures].[Sent Mail2 Previous Year]" caption="Sent Mail2 Previous Year" numFmtId="0" hierarchy="65" level="32767"/>
    <cacheField name="[Measures].[Sent Mail3 Previous Year]" caption="Sent Mail3 Previous Year" numFmtId="0" hierarchy="66" level="32767"/>
    <cacheField name="[Measures].[Sent Mail4 Previous Year]" caption="Sent Mail4 Previous Year" numFmtId="0" hierarchy="67" level="32767"/>
    <cacheField name="[Measures].[Open Email1]" caption="Open Email1" numFmtId="0" hierarchy="68" level="32767"/>
    <cacheField name="[Measures].[Open Email2]" caption="Open Email2" numFmtId="0" hierarchy="69" level="32767"/>
    <cacheField name="[Measures].[Open Email3]" caption="Open Email3" numFmtId="0" hierarchy="70" level="32767"/>
    <cacheField name="[Measures].[Open Email4]" caption="Open Email4" numFmtId="0" hierarchy="71" level="32767"/>
    <cacheField name="[Measures].[Open Email1 Previous year]" caption="Open Email1 Previous year" numFmtId="0" hierarchy="72" level="32767"/>
    <cacheField name="[Measures].[Open Email2 Previous year]" caption="Open Email2 Previous year" numFmtId="0" hierarchy="73" level="32767"/>
    <cacheField name="[Measures].[Open Email3 Previous year]" caption="Open Email3 Previous year" numFmtId="0" hierarchy="74" level="32767"/>
    <cacheField name="[Measures].[Open Email4 Previous year]" caption="Open Email4 Previous year" numFmtId="0" hierarchy="75" level="32767"/>
    <cacheField name="[Measures].[Bounce Email1]" caption="Bounce Email1" numFmtId="0" hierarchy="76" level="32767"/>
    <cacheField name="[Measures].[Bounce Email2]" caption="Bounce Email2" numFmtId="0" hierarchy="77" level="32767"/>
    <cacheField name="[Measures].[Bounce Email3]" caption="Bounce Email3" numFmtId="0" hierarchy="78" level="32767"/>
    <cacheField name="[Measures].[Bounce Email4]" caption="Bounce Email4" numFmtId="0" hierarchy="79" level="32767"/>
    <cacheField name="[Measures].[Bounced Mail1 Previous Year]" caption="Bounced Mail1 Previous Year" numFmtId="0" hierarchy="80" level="32767"/>
    <cacheField name="[Measures].[Bounced Mail2 Previous Year]" caption="Bounced Mail2 Previous Year" numFmtId="0" hierarchy="81" level="32767"/>
    <cacheField name="[Measures].[Bounced Mail3 Previous Year]" caption="Bounced Mail3 Previous Year" numFmtId="0" hierarchy="82" level="32767"/>
    <cacheField name="[Measures].[Bounced Mail4 Previous Year]" caption="Bounced Mail4 Previous Year" numFmtId="0" hierarchy="83" level="32767"/>
    <cacheField name="[Measures].[Transaction Email1]" caption="Transaction Email1" numFmtId="0" hierarchy="84" level="32767"/>
    <cacheField name="[Measures].[Transaction Email2]" caption="Transaction Email2" numFmtId="0" hierarchy="85" level="32767"/>
    <cacheField name="[Measures].[Transaction Email3]" caption="Transaction Email3" numFmtId="0" hierarchy="86" level="32767"/>
    <cacheField name="[Measures].[Transaction Email4]" caption="Transaction Email4" numFmtId="0" hierarchy="87" level="32767"/>
    <cacheField name="[Measures].[Transaction Amount Email1]" caption="Transaction Amount Email1" numFmtId="0" hierarchy="88" level="32767"/>
    <cacheField name="[Measures].[Transaction Amount Email2]" caption="Transaction Amount Email2" numFmtId="0" hierarchy="89" level="32767"/>
    <cacheField name="[Measures].[Transaction Amount Email3]" caption="Transaction Amount Email3" numFmtId="0" hierarchy="90" level="32767"/>
    <cacheField name="[Measures].[Transaction Amount Email4]" caption="Transaction Amount Email4" numFmtId="0" hierarchy="91" level="32767"/>
    <cacheField name="[filtered_dataset].[Month].[Month]" caption="Month" numFmtId="0" hierarchy="11" level="1">
      <sharedItems containsSemiMixedTypes="0" containsNonDate="0" containsString="0"/>
    </cacheField>
  </cacheFields>
  <cacheHierarchies count="106">
    <cacheHierarchy uniqueName="[filtered_dataset].[index]" caption="index" attribute="1" defaultMemberUniqueName="[filtered_dataset].[index].[All]" allUniqueName="[filtered_dataset].[index].[All]" dimensionUniqueName="[filtered_dataset]" displayFolder="" count="0" memberValueDatatype="3" unbalanced="0"/>
    <cacheHierarchy uniqueName="[filtered_dataset].[name]" caption="name" attribute="1" defaultMemberUniqueName="[filtered_dataset].[name].[All]" allUniqueName="[filtered_dataset].[name].[All]" dimensionUniqueName="[filtered_dataset]" displayFolder="" count="0" memberValueDatatype="130" unbalanced="0"/>
    <cacheHierarchy uniqueName="[filtered_dataset].[account_number]" caption="account_number" attribute="1" defaultMemberUniqueName="[filtered_dataset].[account_number].[All]" allUniqueName="[filtered_dataset].[account_number].[All]" dimensionUniqueName="[filtered_dataset]" displayFolder="" count="0" memberValueDatatype="3" unbalanced="0"/>
    <cacheHierarchy uniqueName="[filtered_dataset].[email_name]" caption="email_name" attribute="1" defaultMemberUniqueName="[filtered_dataset].[email_name].[All]" allUniqueName="[filtered_dataset].[email_name].[All]" dimensionUniqueName="[filtered_dataset]" displayFolder="" count="0" memberValueDatatype="130" unbalanced="0"/>
    <cacheHierarchy uniqueName="[filtered_dataset].[sent_date]" caption="sent_date" attribute="1" time="1" defaultMemberUniqueName="[filtered_dataset].[sent_date].[All]" allUniqueName="[filtered_dataset].[sent_date].[All]" dimensionUniqueName="[filtered_dataset]" displayFolder="" count="0" memberValueDatatype="7" unbalanced="0"/>
    <cacheHierarchy uniqueName="[filtered_dataset].[open_date]" caption="open_date" attribute="1" time="1" defaultMemberUniqueName="[filtered_dataset].[open_date].[All]" allUniqueName="[filtered_dataset].[open_date].[All]" dimensionUniqueName="[filtered_dataset]" displayFolder="" count="0" memberValueDatatype="7" unbalanced="0"/>
    <cacheHierarchy uniqueName="[filtered_dataset].[click_date]" caption="click_date" attribute="1" time="1" defaultMemberUniqueName="[filtered_dataset].[click_date].[All]" allUniqueName="[filtered_dataset].[click_date].[All]" dimensionUniqueName="[filtered_dataset]" displayFolder="" count="0" memberValueDatatype="7" unbalanced="0"/>
    <cacheHierarchy uniqueName="[filtered_dataset].[bounce_date]" caption="bounce_date" attribute="1" time="1" defaultMemberUniqueName="[filtered_dataset].[bounce_date].[All]" allUniqueName="[filtered_dataset].[bounce_date].[All]" dimensionUniqueName="[filtered_dataset]" displayFolder="" count="0" memberValueDatatype="7" unbalanced="0"/>
    <cacheHierarchy uniqueName="[filtered_dataset].[transaction_date]" caption="transaction_date" attribute="1" defaultMemberUniqueName="[filtered_dataset].[transaction_date].[All]" allUniqueName="[filtered_dataset].[transaction_date].[All]" dimensionUniqueName="[filtered_dataset]" displayFolder="" count="0" memberValueDatatype="130" unbalanced="0"/>
    <cacheHierarchy uniqueName="[filtered_dataset].[transaction_amount]" caption="transaction_amount" attribute="1" defaultMemberUniqueName="[filtered_dataset].[transaction_amount].[All]" allUniqueName="[filtered_dataset].[transaction_amount].[All]" dimensionUniqueName="[filtered_dataset]" displayFolder="" count="0" memberValueDatatype="5" unbalanced="0"/>
    <cacheHierarchy uniqueName="[filtered_dataset].[Year]" caption="Year" attribute="1" defaultMemberUniqueName="[filtered_dataset].[Year].[All]" allUniqueName="[filtered_dataset].[Year].[All]" dimensionUniqueName="[filtered_dataset]" displayFolder="" count="2" memberValueDatatype="20" unbalanced="0">
      <fieldsUsage count="2">
        <fieldUsage x="-1"/>
        <fieldUsage x="4"/>
      </fieldsUsage>
    </cacheHierarchy>
    <cacheHierarchy uniqueName="[filtered_dataset].[Month]" caption="Month" attribute="1" defaultMemberUniqueName="[filtered_dataset].[Month].[All]" allUniqueName="[filtered_dataset].[Month].[All]" dimensionUniqueName="[filtered_dataset]" displayFolder="" count="2" memberValueDatatype="20" unbalanced="0">
      <fieldsUsage count="2">
        <fieldUsage x="-1"/>
        <fieldUsage x="33"/>
      </fieldsUsage>
    </cacheHierarchy>
    <cacheHierarchy uniqueName="[filtered_dataset].[Month Name]" caption="Month Name" attribute="1" defaultMemberUniqueName="[filtered_dataset].[Month Name].[All]" allUniqueName="[filtered_dataset].[Month Name].[All]" dimensionUniqueName="[filtered_dataset]" displayFolder="" count="0" memberValueDatatype="130" unbalanced="0"/>
    <cacheHierarchy uniqueName="[filtered_dataset].[click_date (Year)]" caption="click_date (Year)" attribute="1" defaultMemberUniqueName="[filtered_dataset].[click_date (Year)].[All]" allUniqueName="[filtered_dataset].[click_date (Year)].[All]" dimensionUniqueName="[filtered_dataset]" displayFolder="" count="0" memberValueDatatype="130" unbalanced="0"/>
    <cacheHierarchy uniqueName="[filtered_dataset].[click_date (Quarter)]" caption="click_date (Quarter)" attribute="1" defaultMemberUniqueName="[filtered_dataset].[click_date (Quarter)].[All]" allUniqueName="[filtered_dataset].[click_date (Quarter)].[All]" dimensionUniqueName="[filtered_dataset]" displayFolder="" count="0" memberValueDatatype="130" unbalanced="0"/>
    <cacheHierarchy uniqueName="[filtered_dataset].[click_date (Month)]" caption="click_date (Month)" attribute="1" defaultMemberUniqueName="[filtered_dataset].[click_date (Month)].[All]" allUniqueName="[filtered_dataset].[click_date (Month)].[All]" dimensionUniqueName="[filtered_dataset]" displayFolder="" count="0" memberValueDatatype="130" unbalanced="0"/>
    <cacheHierarchy uniqueName="[sankey_data].[Step 1]" caption="Step 1" attribute="1" defaultMemberUniqueName="[sankey_data].[Step 1].[All]" allUniqueName="[sankey_data].[Step 1].[All]" dimensionUniqueName="[sankey_data]" displayFolder="" count="0" memberValueDatatype="130" unbalanced="0"/>
    <cacheHierarchy uniqueName="[sankey_data].[Step 2]" caption="Step 2" attribute="1" defaultMemberUniqueName="[sankey_data].[Step 2].[All]" allUniqueName="[sankey_data].[Step 2].[All]" dimensionUniqueName="[sankey_data]" displayFolder="" count="0" memberValueDatatype="130" unbalanced="0"/>
    <cacheHierarchy uniqueName="[sankey_data].[Step 3]" caption="Step 3" attribute="1" defaultMemberUniqueName="[sankey_data].[Step 3].[All]" allUniqueName="[sankey_data].[Step 3].[All]" dimensionUniqueName="[sankey_data]" displayFolder="" count="0" memberValueDatatype="130" unbalanced="0"/>
    <cacheHierarchy uniqueName="[sankey_data].[Step 4]" caption="Step 4" attribute="1" defaultMemberUniqueName="[sankey_data].[Step 4].[All]" allUniqueName="[sankey_data].[Step 4].[All]" dimensionUniqueName="[sankey_data]" displayFolder="" count="0" memberValueDatatype="130" unbalanced="0"/>
    <cacheHierarchy uniqueName="[sankey_data].[Link]" caption="Link" attribute="1" defaultMemberUniqueName="[sankey_data].[Link].[All]" allUniqueName="[sankey_data].[Link].[All]" dimensionUniqueName="[sankey_data]" displayFolder="" count="0" memberValueDatatype="130" unbalanced="0"/>
    <cacheHierarchy uniqueName="[sankey_data].[Size]" caption="Size" attribute="1" defaultMemberUniqueName="[sankey_data].[Size].[All]" allUniqueName="[sankey_data].[Size].[All]" dimensionUniqueName="[sankey_data]" displayFolder="" count="0" memberValueDatatype="3" unbalanced="0"/>
    <cacheHierarchy uniqueName="[sankey_data].[t]" caption="t" attribute="1" defaultMemberUniqueName="[sankey_data].[t].[All]" allUniqueName="[sankey_data].[t].[All]" dimensionUniqueName="[sankey_data]" displayFolder="" count="0" memberValueDatatype="5" unbalanced="0"/>
    <cacheHierarchy uniqueName="[sankey_data].[Path]" caption="Path" attribute="1" defaultMemberUniqueName="[sankey_data].[Path].[All]" allUniqueName="[sankey_data].[Path].[All]" dimensionUniqueName="[sankey_data]" displayFolder="" count="0" memberValueDatatype="3" unbalanced="0"/>
    <cacheHierarchy uniqueName="[sankey_data].[Min or Max]" caption="Min or Max" attribute="1" defaultMemberUniqueName="[sankey_data].[Min or Max].[All]" allUniqueName="[sankey_data].[Min or Max].[All]" dimensionUniqueName="[sankey_data]" displayFolder="" count="0" memberValueDatatype="130" unbalanced="0"/>
    <cacheHierarchy uniqueName="[sankey_data].[Month/Year]" caption="Month/Year" attribute="1" defaultMemberUniqueName="[sankey_data].[Month/Year].[All]" allUniqueName="[sankey_data].[Month/Year].[All]" dimensionUniqueName="[sankey_data]" displayFolder="" count="0" memberValueDatatype="130" unbalanced="0"/>
    <cacheHierarchy uniqueName="[filtered_dataset].[click_date (Month Index)]" caption="click_date (Month Index)" attribute="1" defaultMemberUniqueName="[filtered_dataset].[click_date (Month Index)].[All]" allUniqueName="[filtered_dataset].[click_date (Month Index)].[All]" dimensionUniqueName="[filtered_dataset]" displayFolder="" count="0" memberValueDatatype="20" unbalanced="0" hidden="1"/>
    <cacheHierarchy uniqueName="[Measures].[Sum of Year]" caption="Sum of Year" measure="1" displayFolder="" measureGroup="filtered_dataset" count="0">
      <extLst>
        <ext xmlns:x15="http://schemas.microsoft.com/office/spreadsheetml/2010/11/main" uri="{B97F6D7D-B522-45F9-BDA1-12C45D357490}">
          <x15:cacheHierarchy aggregatedColumn="10"/>
        </ext>
      </extLst>
    </cacheHierarchy>
    <cacheHierarchy uniqueName="[Measures].[Sum of Month]" caption="Sum of Month" measure="1" displayFolder="" measureGroup="filtered_dataset" count="0">
      <extLst>
        <ext xmlns:x15="http://schemas.microsoft.com/office/spreadsheetml/2010/11/main" uri="{B97F6D7D-B522-45F9-BDA1-12C45D357490}">
          <x15:cacheHierarchy aggregatedColumn="11"/>
        </ext>
      </extLst>
    </cacheHierarchy>
    <cacheHierarchy uniqueName="[Measures].[Count of click_date]" caption="Count of click_date" measure="1" displayFolder="" measureGroup="filtered_dataset" count="0">
      <extLst>
        <ext xmlns:x15="http://schemas.microsoft.com/office/spreadsheetml/2010/11/main" uri="{B97F6D7D-B522-45F9-BDA1-12C45D357490}">
          <x15:cacheHierarchy aggregatedColumn="6"/>
        </ext>
      </extLst>
    </cacheHierarchy>
    <cacheHierarchy uniqueName="[Measures].[Sum of transaction_amount]" caption="Sum of transaction_amount" measure="1" displayFolder="" measureGroup="filtered_dataset" count="0">
      <extLst>
        <ext xmlns:x15="http://schemas.microsoft.com/office/spreadsheetml/2010/11/main" uri="{B97F6D7D-B522-45F9-BDA1-12C45D357490}">
          <x15:cacheHierarchy aggregatedColumn="9"/>
        </ext>
      </extLst>
    </cacheHierarchy>
    <cacheHierarchy uniqueName="[Measures].[New Leads]" caption="New Leads" measure="1" displayFolder="" measureGroup="sankey_data" count="0"/>
    <cacheHierarchy uniqueName="[Measures].[Existing Customer]" caption="Existing Customer" measure="1" displayFolder="" measureGroup="sankey_data" count="0"/>
    <cacheHierarchy uniqueName="[Measures].[New Leads with Response]" caption="New Leads with Response" measure="1" displayFolder="" measureGroup="sankey_data" count="0"/>
    <cacheHierarchy uniqueName="[Measures].[New Leads with  NOResponse]" caption="New Leads with  NOResponse" measure="1" displayFolder="" measureGroup="sankey_data" count="0"/>
    <cacheHierarchy uniqueName="[Measures].[New Leads with Response and with Dicsount]" caption="New Leads with Response and with Dicsount" measure="1" displayFolder="" measureGroup="sankey_data" count="0"/>
    <cacheHierarchy uniqueName="[Measures].[New Leads with Response and with skipped stage]" caption="New Leads with Response and with skipped stage" measure="1" displayFolder="" measureGroup="sankey_data" count="0"/>
    <cacheHierarchy uniqueName="[Measures].[Old Custmoers With Skipped stage]" caption="Old Custmoers With Skipped stage" measure="1" displayFolder="" measureGroup="sankey_data" count="0"/>
    <cacheHierarchy uniqueName="[Measures].[Old Custmoers With Discount stage]" caption="Old Custmoers With Discount stage" measure="1" displayFolder="" measureGroup="sankey_data" count="0"/>
    <cacheHierarchy uniqueName="[Measures].[New Leads with Response and with skipped stage and Booked]" caption="New Leads with Response and with skipped stage and Booked" measure="1" displayFolder="" measureGroup="sankey_data" count="0"/>
    <cacheHierarchy uniqueName="[Measures].[Old Custmoers With Skipped stage and Booked Qualified]" caption="Old Custmoers With Skipped stage and Booked Qualified" measure="1" displayFolder="" measureGroup="sankey_data" count="0"/>
    <cacheHierarchy uniqueName="[Measures].[New Leads with Provided Interest discount no response]" caption="New Leads with Provided Interest discount no response" measure="1" displayFolder="" measureGroup="sankey_data" count="0"/>
    <cacheHierarchy uniqueName="[Measures].[New Leads with Provided Interest discount Qualitifed Booked]" caption="New Leads with Provided Interest discount Qualitifed Booked" measure="1" displayFolder="" measureGroup="sankey_data" count="0"/>
    <cacheHierarchy uniqueName="[Measures].[Existing Customers with Provided Interest discount Qualfied Booked]" caption="Existing Customers with Provided Interest discount Qualfied Booked" measure="1" displayFolder="" measureGroup="sankey_data" count="0"/>
    <cacheHierarchy uniqueName="[Measures].[Existing Customers with Provided Interest discount and No Response]" caption="Existing Customers with Provided Interest discount and No Response" measure="1" displayFolder="" measureGroup="sankey_data" count="0"/>
    <cacheHierarchy uniqueName="[Measures].[Email1]" caption="Email1" measure="1" displayFolder="" measureGroup="filtered_dataset" count="0"/>
    <cacheHierarchy uniqueName="[Measures].[Email2]" caption="Email2" measure="1" displayFolder="" measureGroup="filtered_dataset" count="0"/>
    <cacheHierarchy uniqueName="[Measures].[Email3]" caption="Email3" measure="1" displayFolder="" measureGroup="filtered_dataset" count="0"/>
    <cacheHierarchy uniqueName="[Measures].[Email4]" caption="Email4" measure="1" displayFolder="" measureGroup="filtered_dataset" count="0"/>
    <cacheHierarchy uniqueName="[Measures].[Sent Email]" caption="Sent Email" measure="1" displayFolder="" measureGroup="filtered_dataset" count="0"/>
    <cacheHierarchy uniqueName="[Measures].[Measure 1]" caption="Measure 1" measure="1" displayFolder="" measureGroup="filtered_dataset" count="0"/>
    <cacheHierarchy uniqueName="[Measures].[Measure 2]" caption="Measure 2" measure="1" displayFolder="" measureGroup="filtered_dataset" count="0"/>
    <cacheHierarchy uniqueName="[Measures].[PreviousYearMeasure]" caption="PreviousYearMeasure" measure="1" displayFolder="" measureGroup="filtered_dataset" count="0"/>
    <cacheHierarchy uniqueName="[Measures].[Open Email]" caption="Open Email" measure="1" displayFolder="" measureGroup="filtered_dataset" count="0"/>
    <cacheHierarchy uniqueName="[Measures].[Previous Year Open Email]" caption="Previous Year Open Email" measure="1" displayFolder="" measureGroup="filtered_dataset" count="0"/>
    <cacheHierarchy uniqueName="[Measures].[Bounce Total]" caption="Bounce Total" measure="1" displayFolder="" measureGroup="filtered_dataset" count="0"/>
    <cacheHierarchy uniqueName="[Measures].[Previous Year Bounced Mail]" caption="Previous Year Bounced Mail" measure="1" displayFolder="" measureGroup="filtered_dataset" count="0"/>
    <cacheHierarchy uniqueName="[Measures].[Transaction Amount]" caption="Transaction Amount" measure="1" displayFolder="" measureGroup="filtered_dataset" count="0"/>
    <cacheHierarchy uniqueName="[Measures].[Transaction Amount for previuos year]" caption="Transaction Amount for previuos year" measure="1" displayFolder="" measureGroup="filtered_dataset" count="0"/>
    <cacheHierarchy uniqueName="[Measures].[Bounce Rate]" caption="Bounce Rate" measure="1" displayFolder="" measureGroup="filtered_dataset" count="0"/>
    <cacheHierarchy uniqueName="[Measures].[Sent Measure Email 1]" caption="Sent Measure Email 1" measure="1" displayFolder="" measureGroup="filtered_dataset" count="0" oneField="1">
      <fieldsUsage count="1">
        <fieldUsage x="0"/>
      </fieldsUsage>
    </cacheHierarchy>
    <cacheHierarchy uniqueName="[Measures].[Sent Measure Email 2]" caption="Sent Measure Email 2" measure="1" displayFolder="" measureGroup="filtered_dataset" count="0" oneField="1">
      <fieldsUsage count="1">
        <fieldUsage x="1"/>
      </fieldsUsage>
    </cacheHierarchy>
    <cacheHierarchy uniqueName="[Measures].[Sent Measure Email 3]" caption="Sent Measure Email 3" measure="1" displayFolder="" measureGroup="filtered_dataset" count="0" oneField="1">
      <fieldsUsage count="1">
        <fieldUsage x="2"/>
      </fieldsUsage>
    </cacheHierarchy>
    <cacheHierarchy uniqueName="[Measures].[Sent Measure Email 4]" caption="Sent Measure Email 4" measure="1" displayFolder="" measureGroup="filtered_dataset" count="0" oneField="1">
      <fieldsUsage count="1">
        <fieldUsage x="3"/>
      </fieldsUsage>
    </cacheHierarchy>
    <cacheHierarchy uniqueName="[Measures].[Sent Mail Previous Year1]" caption="Sent Mail Previous Year1" measure="1" displayFolder="" measureGroup="filtered_dataset" count="0" oneField="1">
      <fieldsUsage count="1">
        <fieldUsage x="5"/>
      </fieldsUsage>
    </cacheHierarchy>
    <cacheHierarchy uniqueName="[Measures].[Sent Mail2 Previous Year]" caption="Sent Mail2 Previous Year" measure="1" displayFolder="" measureGroup="filtered_dataset" count="0" oneField="1">
      <fieldsUsage count="1">
        <fieldUsage x="6"/>
      </fieldsUsage>
    </cacheHierarchy>
    <cacheHierarchy uniqueName="[Measures].[Sent Mail3 Previous Year]" caption="Sent Mail3 Previous Year" measure="1" displayFolder="" measureGroup="filtered_dataset" count="0" oneField="1">
      <fieldsUsage count="1">
        <fieldUsage x="7"/>
      </fieldsUsage>
    </cacheHierarchy>
    <cacheHierarchy uniqueName="[Measures].[Sent Mail4 Previous Year]" caption="Sent Mail4 Previous Year" measure="1" displayFolder="" measureGroup="filtered_dataset" count="0" oneField="1">
      <fieldsUsage count="1">
        <fieldUsage x="8"/>
      </fieldsUsage>
    </cacheHierarchy>
    <cacheHierarchy uniqueName="[Measures].[Open Email1]" caption="Open Email1" measure="1" displayFolder="" measureGroup="filtered_dataset" count="0" oneField="1">
      <fieldsUsage count="1">
        <fieldUsage x="9"/>
      </fieldsUsage>
    </cacheHierarchy>
    <cacheHierarchy uniqueName="[Measures].[Open Email2]" caption="Open Email2" measure="1" displayFolder="" measureGroup="filtered_dataset" count="0" oneField="1">
      <fieldsUsage count="1">
        <fieldUsage x="10"/>
      </fieldsUsage>
    </cacheHierarchy>
    <cacheHierarchy uniqueName="[Measures].[Open Email3]" caption="Open Email3" measure="1" displayFolder="" measureGroup="filtered_dataset" count="0" oneField="1">
      <fieldsUsage count="1">
        <fieldUsage x="11"/>
      </fieldsUsage>
    </cacheHierarchy>
    <cacheHierarchy uniqueName="[Measures].[Open Email4]" caption="Open Email4" measure="1" displayFolder="" measureGroup="filtered_dataset" count="0" oneField="1">
      <fieldsUsage count="1">
        <fieldUsage x="12"/>
      </fieldsUsage>
    </cacheHierarchy>
    <cacheHierarchy uniqueName="[Measures].[Open Email1 Previous year]" caption="Open Email1 Previous year" measure="1" displayFolder="" measureGroup="filtered_dataset" count="0" oneField="1">
      <fieldsUsage count="1">
        <fieldUsage x="13"/>
      </fieldsUsage>
    </cacheHierarchy>
    <cacheHierarchy uniqueName="[Measures].[Open Email2 Previous year]" caption="Open Email2 Previous year" measure="1" displayFolder="" measureGroup="filtered_dataset" count="0" oneField="1">
      <fieldsUsage count="1">
        <fieldUsage x="14"/>
      </fieldsUsage>
    </cacheHierarchy>
    <cacheHierarchy uniqueName="[Measures].[Open Email3 Previous year]" caption="Open Email3 Previous year" measure="1" displayFolder="" measureGroup="filtered_dataset" count="0" oneField="1">
      <fieldsUsage count="1">
        <fieldUsage x="15"/>
      </fieldsUsage>
    </cacheHierarchy>
    <cacheHierarchy uniqueName="[Measures].[Open Email4 Previous year]" caption="Open Email4 Previous year" measure="1" displayFolder="" measureGroup="filtered_dataset" count="0" oneField="1">
      <fieldsUsage count="1">
        <fieldUsage x="16"/>
      </fieldsUsage>
    </cacheHierarchy>
    <cacheHierarchy uniqueName="[Measures].[Bounce Email1]" caption="Bounce Email1" measure="1" displayFolder="" measureGroup="filtered_dataset" count="0" oneField="1">
      <fieldsUsage count="1">
        <fieldUsage x="17"/>
      </fieldsUsage>
    </cacheHierarchy>
    <cacheHierarchy uniqueName="[Measures].[Bounce Email2]" caption="Bounce Email2" measure="1" displayFolder="" measureGroup="filtered_dataset" count="0" oneField="1">
      <fieldsUsage count="1">
        <fieldUsage x="18"/>
      </fieldsUsage>
    </cacheHierarchy>
    <cacheHierarchy uniqueName="[Measures].[Bounce Email3]" caption="Bounce Email3" measure="1" displayFolder="" measureGroup="filtered_dataset" count="0" oneField="1">
      <fieldsUsage count="1">
        <fieldUsage x="19"/>
      </fieldsUsage>
    </cacheHierarchy>
    <cacheHierarchy uniqueName="[Measures].[Bounce Email4]" caption="Bounce Email4" measure="1" displayFolder="" measureGroup="filtered_dataset" count="0" oneField="1">
      <fieldsUsage count="1">
        <fieldUsage x="20"/>
      </fieldsUsage>
    </cacheHierarchy>
    <cacheHierarchy uniqueName="[Measures].[Bounced Mail1 Previous Year]" caption="Bounced Mail1 Previous Year" measure="1" displayFolder="" measureGroup="filtered_dataset" count="0" oneField="1">
      <fieldsUsage count="1">
        <fieldUsage x="21"/>
      </fieldsUsage>
    </cacheHierarchy>
    <cacheHierarchy uniqueName="[Measures].[Bounced Mail2 Previous Year]" caption="Bounced Mail2 Previous Year" measure="1" displayFolder="" measureGroup="filtered_dataset" count="0" oneField="1">
      <fieldsUsage count="1">
        <fieldUsage x="22"/>
      </fieldsUsage>
    </cacheHierarchy>
    <cacheHierarchy uniqueName="[Measures].[Bounced Mail3 Previous Year]" caption="Bounced Mail3 Previous Year" measure="1" displayFolder="" measureGroup="filtered_dataset" count="0" oneField="1">
      <fieldsUsage count="1">
        <fieldUsage x="23"/>
      </fieldsUsage>
    </cacheHierarchy>
    <cacheHierarchy uniqueName="[Measures].[Bounced Mail4 Previous Year]" caption="Bounced Mail4 Previous Year" measure="1" displayFolder="" measureGroup="filtered_dataset" count="0" oneField="1">
      <fieldsUsage count="1">
        <fieldUsage x="24"/>
      </fieldsUsage>
    </cacheHierarchy>
    <cacheHierarchy uniqueName="[Measures].[Transaction Email1]" caption="Transaction Email1" measure="1" displayFolder="" measureGroup="filtered_dataset" count="0" oneField="1">
      <fieldsUsage count="1">
        <fieldUsage x="25"/>
      </fieldsUsage>
    </cacheHierarchy>
    <cacheHierarchy uniqueName="[Measures].[Transaction Email2]" caption="Transaction Email2" measure="1" displayFolder="" measureGroup="filtered_dataset" count="0" oneField="1">
      <fieldsUsage count="1">
        <fieldUsage x="26"/>
      </fieldsUsage>
    </cacheHierarchy>
    <cacheHierarchy uniqueName="[Measures].[Transaction Email3]" caption="Transaction Email3" measure="1" displayFolder="" measureGroup="filtered_dataset" count="0" oneField="1">
      <fieldsUsage count="1">
        <fieldUsage x="27"/>
      </fieldsUsage>
    </cacheHierarchy>
    <cacheHierarchy uniqueName="[Measures].[Transaction Email4]" caption="Transaction Email4" measure="1" displayFolder="" measureGroup="filtered_dataset" count="0" oneField="1">
      <fieldsUsage count="1">
        <fieldUsage x="28"/>
      </fieldsUsage>
    </cacheHierarchy>
    <cacheHierarchy uniqueName="[Measures].[Transaction Amount Email1]" caption="Transaction Amount Email1" measure="1" displayFolder="" measureGroup="filtered_dataset" count="0" oneField="1">
      <fieldsUsage count="1">
        <fieldUsage x="29"/>
      </fieldsUsage>
    </cacheHierarchy>
    <cacheHierarchy uniqueName="[Measures].[Transaction Amount Email2]" caption="Transaction Amount Email2" measure="1" displayFolder="" measureGroup="filtered_dataset" count="0" oneField="1">
      <fieldsUsage count="1">
        <fieldUsage x="30"/>
      </fieldsUsage>
    </cacheHierarchy>
    <cacheHierarchy uniqueName="[Measures].[Transaction Amount Email3]" caption="Transaction Amount Email3" measure="1" displayFolder="" measureGroup="filtered_dataset" count="0" oneField="1">
      <fieldsUsage count="1">
        <fieldUsage x="31"/>
      </fieldsUsage>
    </cacheHierarchy>
    <cacheHierarchy uniqueName="[Measures].[Transaction Amount Email4]" caption="Transaction Amount Email4" measure="1" displayFolder="" measureGroup="filtered_dataset" count="0" oneField="1">
      <fieldsUsage count="1">
        <fieldUsage x="32"/>
      </fieldsUsage>
    </cacheHierarchy>
    <cacheHierarchy uniqueName="[Measures].[ClickDate All]" caption="ClickDate All" measure="1" displayFolder="" measureGroup="filtered_dataset" count="0"/>
    <cacheHierarchy uniqueName="[Measures].[Clicked Mail Previous Year]" caption="Clicked Mail Previous Year" measure="1" displayFolder="" measureGroup="filtered_dataset" count="0"/>
    <cacheHierarchy uniqueName="[Measures].[Click Date Email1 Cm]" caption="Click Date Email1 Cm" measure="1" displayFolder="" measureGroup="filtered_dataset" count="0"/>
    <cacheHierarchy uniqueName="[Measures].[Clicked Email1Previous Year]" caption="Clicked Email1Previous Year" measure="1" displayFolder="" measureGroup="filtered_dataset" count="0"/>
    <cacheHierarchy uniqueName="[Measures].[Clicked Email2 CM]" caption="Clicked Email2 CM" measure="1" displayFolder="" measureGroup="filtered_dataset" count="0"/>
    <cacheHierarchy uniqueName="[Measures].[Clicked Email2 Previous Year]" caption="Clicked Email2 Previous Year" measure="1" displayFolder="" measureGroup="filtered_dataset" count="0"/>
    <cacheHierarchy uniqueName="[Measures].[Clicked Email3 CM]" caption="Clicked Email3 CM" measure="1" displayFolder="" measureGroup="filtered_dataset" count="0"/>
    <cacheHierarchy uniqueName="[Measures].[Clicked Email3 Previous Year]" caption="Clicked Email3 Previous Year" measure="1" displayFolder="" measureGroup="filtered_dataset" count="0"/>
    <cacheHierarchy uniqueName="[Measures].[Clicked Email4 CM]" caption="Clicked Email4 CM" measure="1" displayFolder="" measureGroup="filtered_dataset" count="0"/>
    <cacheHierarchy uniqueName="[Measures].[Clicked Email4 Previous Year]" caption="Clicked Email4 Previous Year" measure="1" displayFolder="" measureGroup="filtered_dataset" count="0"/>
    <cacheHierarchy uniqueName="[Measures].[Goal]" caption="Goal" measure="1" displayFolder="" measureGroup="filtered_dataset" count="0"/>
    <cacheHierarchy uniqueName="[Measures].[__XL_Count filtered_dataset]" caption="__XL_Count filtered_dataset" measure="1" displayFolder="" measureGroup="filtered_dataset" count="0" hidden="1"/>
    <cacheHierarchy uniqueName="[Measures].[__XL_Count sankey_data]" caption="__XL_Count sankey_data" measure="1" displayFolder="" measureGroup="sankey_data" count="0" hidden="1"/>
    <cacheHierarchy uniqueName="[Measures].[__No measures defined]" caption="__No measures defined" measure="1" displayFolder="" count="0" hidden="1"/>
  </cacheHierarchies>
  <kpis count="0"/>
  <dimensions count="3">
    <dimension name="filtered_dataset" uniqueName="[filtered_dataset]" caption="filtered_dataset"/>
    <dimension measure="1" name="Measures" uniqueName="[Measures]" caption="Measures"/>
    <dimension name="sankey_data" uniqueName="[sankey_data]" caption="sankey_data"/>
  </dimensions>
  <measureGroups count="2">
    <measureGroup name="filtered_dataset" caption="filtered_dataset"/>
    <measureGroup name="sankey_data" caption="sankey_data"/>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refreshedDate="45218.512222453704" backgroundQuery="1" createdVersion="8" refreshedVersion="8" minRefreshableVersion="3" recordCount="0" supportSubquery="1" supportAdvancedDrill="1" xr:uid="{C44E64B3-1B0D-4D1A-88D5-D1891A360377}">
  <cacheSource type="external" connectionId="7"/>
  <cacheFields count="7">
    <cacheField name="[filtered_dataset].[Month].[Month]" caption="Month" numFmtId="0" hierarchy="11" level="1">
      <sharedItems containsSemiMixedTypes="0" containsString="0" containsNumber="1" containsInteger="1" minValue="1" maxValue="12" count="12">
        <n v="1"/>
        <n v="2"/>
        <n v="3"/>
        <n v="4"/>
        <n v="5"/>
        <n v="6"/>
        <n v="7"/>
        <n v="8"/>
        <n v="9" u="1"/>
        <n v="10" u="1"/>
        <n v="11" u="1"/>
        <n v="12" u="1"/>
      </sharedItems>
      <extLst>
        <ext xmlns:x15="http://schemas.microsoft.com/office/spreadsheetml/2010/11/main" uri="{4F2E5C28-24EA-4eb8-9CBF-B6C8F9C3D259}">
          <x15:cachedUniqueNames>
            <x15:cachedUniqueName index="0" name="[filtered_dataset].[Month].&amp;[1]"/>
            <x15:cachedUniqueName index="1" name="[filtered_dataset].[Month].&amp;[2]"/>
            <x15:cachedUniqueName index="2" name="[filtered_dataset].[Month].&amp;[3]"/>
            <x15:cachedUniqueName index="3" name="[filtered_dataset].[Month].&amp;[4]"/>
            <x15:cachedUniqueName index="4" name="[filtered_dataset].[Month].&amp;[5]"/>
            <x15:cachedUniqueName index="5" name="[filtered_dataset].[Month].&amp;[6]"/>
            <x15:cachedUniqueName index="6" name="[filtered_dataset].[Month].&amp;[7]"/>
            <x15:cachedUniqueName index="7" name="[filtered_dataset].[Month].&amp;[8]"/>
            <x15:cachedUniqueName index="8" name="[filtered_dataset].[Month].&amp;[9]"/>
            <x15:cachedUniqueName index="9" name="[filtered_dataset].[Month].&amp;[10]"/>
            <x15:cachedUniqueName index="10" name="[filtered_dataset].[Month].&amp;[11]"/>
            <x15:cachedUniqueName index="11" name="[filtered_dataset].[Month].&amp;[12]"/>
          </x15:cachedUniqueNames>
        </ext>
      </extLst>
    </cacheField>
    <cacheField name="[filtered_dataset].[Month Name].[Month Name]" caption="Month Name" numFmtId="0" hierarchy="12" level="1">
      <sharedItems count="12">
        <s v="Jan"/>
        <s v="Feb"/>
        <s v="Mar"/>
        <s v="Apr"/>
        <s v="May"/>
        <s v="Jun"/>
        <s v="Jul"/>
        <s v="Aug"/>
        <s v="Sep" u="1"/>
        <s v="Oct" u="1"/>
        <s v="Nov" u="1"/>
        <s v="Dec" u="1"/>
      </sharedItems>
    </cacheField>
    <cacheField name="[Measures].[Sent Email]" caption="Sent Email" numFmtId="0" hierarchy="49" level="32767"/>
    <cacheField name="[Measures].[Open Email]" caption="Open Email" numFmtId="0" hierarchy="53" level="32767"/>
    <cacheField name="[filtered_dataset].[Year].[Year]" caption="Year" numFmtId="0" hierarchy="10" level="1">
      <sharedItems containsSemiMixedTypes="0" containsNonDate="0" containsString="0"/>
    </cacheField>
    <cacheField name="[Measures].[ClickDate All]" caption="ClickDate All" numFmtId="0" hierarchy="92" level="32767"/>
    <cacheField name="[Measures].[Bounce Total]" caption="Bounce Total" numFmtId="0" hierarchy="55" level="32767"/>
  </cacheFields>
  <cacheHierarchies count="106">
    <cacheHierarchy uniqueName="[filtered_dataset].[index]" caption="index" attribute="1" defaultMemberUniqueName="[filtered_dataset].[index].[All]" allUniqueName="[filtered_dataset].[index].[All]" dimensionUniqueName="[filtered_dataset]" displayFolder="" count="0" memberValueDatatype="3" unbalanced="0"/>
    <cacheHierarchy uniqueName="[filtered_dataset].[name]" caption="name" attribute="1" defaultMemberUniqueName="[filtered_dataset].[name].[All]" allUniqueName="[filtered_dataset].[name].[All]" dimensionUniqueName="[filtered_dataset]" displayFolder="" count="0" memberValueDatatype="130" unbalanced="0"/>
    <cacheHierarchy uniqueName="[filtered_dataset].[account_number]" caption="account_number" attribute="1" defaultMemberUniqueName="[filtered_dataset].[account_number].[All]" allUniqueName="[filtered_dataset].[account_number].[All]" dimensionUniqueName="[filtered_dataset]" displayFolder="" count="0" memberValueDatatype="3" unbalanced="0"/>
    <cacheHierarchy uniqueName="[filtered_dataset].[email_name]" caption="email_name" attribute="1" defaultMemberUniqueName="[filtered_dataset].[email_name].[All]" allUniqueName="[filtered_dataset].[email_name].[All]" dimensionUniqueName="[filtered_dataset]" displayFolder="" count="0" memberValueDatatype="130" unbalanced="0"/>
    <cacheHierarchy uniqueName="[filtered_dataset].[sent_date]" caption="sent_date" attribute="1" time="1" defaultMemberUniqueName="[filtered_dataset].[sent_date].[All]" allUniqueName="[filtered_dataset].[sent_date].[All]" dimensionUniqueName="[filtered_dataset]" displayFolder="" count="0" memberValueDatatype="7" unbalanced="0"/>
    <cacheHierarchy uniqueName="[filtered_dataset].[open_date]" caption="open_date" attribute="1" time="1" defaultMemberUniqueName="[filtered_dataset].[open_date].[All]" allUniqueName="[filtered_dataset].[open_date].[All]" dimensionUniqueName="[filtered_dataset]" displayFolder="" count="0" memberValueDatatype="7" unbalanced="0"/>
    <cacheHierarchy uniqueName="[filtered_dataset].[click_date]" caption="click_date" attribute="1" time="1" defaultMemberUniqueName="[filtered_dataset].[click_date].[All]" allUniqueName="[filtered_dataset].[click_date].[All]" dimensionUniqueName="[filtered_dataset]" displayFolder="" count="0" memberValueDatatype="7" unbalanced="0"/>
    <cacheHierarchy uniqueName="[filtered_dataset].[bounce_date]" caption="bounce_date" attribute="1" time="1" defaultMemberUniqueName="[filtered_dataset].[bounce_date].[All]" allUniqueName="[filtered_dataset].[bounce_date].[All]" dimensionUniqueName="[filtered_dataset]" displayFolder="" count="0" memberValueDatatype="7" unbalanced="0"/>
    <cacheHierarchy uniqueName="[filtered_dataset].[transaction_date]" caption="transaction_date" attribute="1" defaultMemberUniqueName="[filtered_dataset].[transaction_date].[All]" allUniqueName="[filtered_dataset].[transaction_date].[All]" dimensionUniqueName="[filtered_dataset]" displayFolder="" count="0" memberValueDatatype="130" unbalanced="0"/>
    <cacheHierarchy uniqueName="[filtered_dataset].[transaction_amount]" caption="transaction_amount" attribute="1" defaultMemberUniqueName="[filtered_dataset].[transaction_amount].[All]" allUniqueName="[filtered_dataset].[transaction_amount].[All]" dimensionUniqueName="[filtered_dataset]" displayFolder="" count="0" memberValueDatatype="5" unbalanced="0"/>
    <cacheHierarchy uniqueName="[filtered_dataset].[Year]" caption="Year" attribute="1" defaultMemberUniqueName="[filtered_dataset].[Year].[All]" allUniqueName="[filtered_dataset].[Year].[All]" dimensionUniqueName="[filtered_dataset]" displayFolder="" count="2" memberValueDatatype="20" unbalanced="0">
      <fieldsUsage count="2">
        <fieldUsage x="-1"/>
        <fieldUsage x="4"/>
      </fieldsUsage>
    </cacheHierarchy>
    <cacheHierarchy uniqueName="[filtered_dataset].[Month]" caption="Month" attribute="1" defaultMemberUniqueName="[filtered_dataset].[Month].[All]" allUniqueName="[filtered_dataset].[Month].[All]" dimensionUniqueName="[filtered_dataset]" displayFolder="" count="2" memberValueDatatype="20" unbalanced="0">
      <fieldsUsage count="2">
        <fieldUsage x="-1"/>
        <fieldUsage x="0"/>
      </fieldsUsage>
    </cacheHierarchy>
    <cacheHierarchy uniqueName="[filtered_dataset].[Month Name]" caption="Month Name" attribute="1" defaultMemberUniqueName="[filtered_dataset].[Month Name].[All]" allUniqueName="[filtered_dataset].[Month Name].[All]" dimensionUniqueName="[filtered_dataset]" displayFolder="" count="2" memberValueDatatype="130" unbalanced="0">
      <fieldsUsage count="2">
        <fieldUsage x="-1"/>
        <fieldUsage x="1"/>
      </fieldsUsage>
    </cacheHierarchy>
    <cacheHierarchy uniqueName="[filtered_dataset].[click_date (Year)]" caption="click_date (Year)" attribute="1" defaultMemberUniqueName="[filtered_dataset].[click_date (Year)].[All]" allUniqueName="[filtered_dataset].[click_date (Year)].[All]" dimensionUniqueName="[filtered_dataset]" displayFolder="" count="0" memberValueDatatype="130" unbalanced="0"/>
    <cacheHierarchy uniqueName="[filtered_dataset].[click_date (Quarter)]" caption="click_date (Quarter)" attribute="1" defaultMemberUniqueName="[filtered_dataset].[click_date (Quarter)].[All]" allUniqueName="[filtered_dataset].[click_date (Quarter)].[All]" dimensionUniqueName="[filtered_dataset]" displayFolder="" count="0" memberValueDatatype="130" unbalanced="0"/>
    <cacheHierarchy uniqueName="[filtered_dataset].[click_date (Month)]" caption="click_date (Month)" attribute="1" defaultMemberUniqueName="[filtered_dataset].[click_date (Month)].[All]" allUniqueName="[filtered_dataset].[click_date (Month)].[All]" dimensionUniqueName="[filtered_dataset]" displayFolder="" count="0" memberValueDatatype="130" unbalanced="0"/>
    <cacheHierarchy uniqueName="[sankey_data].[Step 1]" caption="Step 1" attribute="1" defaultMemberUniqueName="[sankey_data].[Step 1].[All]" allUniqueName="[sankey_data].[Step 1].[All]" dimensionUniqueName="[sankey_data]" displayFolder="" count="0" memberValueDatatype="130" unbalanced="0"/>
    <cacheHierarchy uniqueName="[sankey_data].[Step 2]" caption="Step 2" attribute="1" defaultMemberUniqueName="[sankey_data].[Step 2].[All]" allUniqueName="[sankey_data].[Step 2].[All]" dimensionUniqueName="[sankey_data]" displayFolder="" count="0" memberValueDatatype="130" unbalanced="0"/>
    <cacheHierarchy uniqueName="[sankey_data].[Step 3]" caption="Step 3" attribute="1" defaultMemberUniqueName="[sankey_data].[Step 3].[All]" allUniqueName="[sankey_data].[Step 3].[All]" dimensionUniqueName="[sankey_data]" displayFolder="" count="0" memberValueDatatype="130" unbalanced="0"/>
    <cacheHierarchy uniqueName="[sankey_data].[Step 4]" caption="Step 4" attribute="1" defaultMemberUniqueName="[sankey_data].[Step 4].[All]" allUniqueName="[sankey_data].[Step 4].[All]" dimensionUniqueName="[sankey_data]" displayFolder="" count="0" memberValueDatatype="130" unbalanced="0"/>
    <cacheHierarchy uniqueName="[sankey_data].[Link]" caption="Link" attribute="1" defaultMemberUniqueName="[sankey_data].[Link].[All]" allUniqueName="[sankey_data].[Link].[All]" dimensionUniqueName="[sankey_data]" displayFolder="" count="0" memberValueDatatype="130" unbalanced="0"/>
    <cacheHierarchy uniqueName="[sankey_data].[Size]" caption="Size" attribute="1" defaultMemberUniqueName="[sankey_data].[Size].[All]" allUniqueName="[sankey_data].[Size].[All]" dimensionUniqueName="[sankey_data]" displayFolder="" count="0" memberValueDatatype="3" unbalanced="0"/>
    <cacheHierarchy uniqueName="[sankey_data].[t]" caption="t" attribute="1" defaultMemberUniqueName="[sankey_data].[t].[All]" allUniqueName="[sankey_data].[t].[All]" dimensionUniqueName="[sankey_data]" displayFolder="" count="0" memberValueDatatype="5" unbalanced="0"/>
    <cacheHierarchy uniqueName="[sankey_data].[Path]" caption="Path" attribute="1" defaultMemberUniqueName="[sankey_data].[Path].[All]" allUniqueName="[sankey_data].[Path].[All]" dimensionUniqueName="[sankey_data]" displayFolder="" count="0" memberValueDatatype="3" unbalanced="0"/>
    <cacheHierarchy uniqueName="[sankey_data].[Min or Max]" caption="Min or Max" attribute="1" defaultMemberUniqueName="[sankey_data].[Min or Max].[All]" allUniqueName="[sankey_data].[Min or Max].[All]" dimensionUniqueName="[sankey_data]" displayFolder="" count="0" memberValueDatatype="130" unbalanced="0"/>
    <cacheHierarchy uniqueName="[sankey_data].[Month/Year]" caption="Month/Year" attribute="1" defaultMemberUniqueName="[sankey_data].[Month/Year].[All]" allUniqueName="[sankey_data].[Month/Year].[All]" dimensionUniqueName="[sankey_data]" displayFolder="" count="0" memberValueDatatype="130" unbalanced="0"/>
    <cacheHierarchy uniqueName="[filtered_dataset].[click_date (Month Index)]" caption="click_date (Month Index)" attribute="1" defaultMemberUniqueName="[filtered_dataset].[click_date (Month Index)].[All]" allUniqueName="[filtered_dataset].[click_date (Month Index)].[All]" dimensionUniqueName="[filtered_dataset]" displayFolder="" count="0" memberValueDatatype="20" unbalanced="0" hidden="1"/>
    <cacheHierarchy uniqueName="[Measures].[Sum of Year]" caption="Sum of Year" measure="1" displayFolder="" measureGroup="filtered_dataset" count="0">
      <extLst>
        <ext xmlns:x15="http://schemas.microsoft.com/office/spreadsheetml/2010/11/main" uri="{B97F6D7D-B522-45F9-BDA1-12C45D357490}">
          <x15:cacheHierarchy aggregatedColumn="10"/>
        </ext>
      </extLst>
    </cacheHierarchy>
    <cacheHierarchy uniqueName="[Measures].[Sum of Month]" caption="Sum of Month" measure="1" displayFolder="" measureGroup="filtered_dataset" count="0">
      <extLst>
        <ext xmlns:x15="http://schemas.microsoft.com/office/spreadsheetml/2010/11/main" uri="{B97F6D7D-B522-45F9-BDA1-12C45D357490}">
          <x15:cacheHierarchy aggregatedColumn="11"/>
        </ext>
      </extLst>
    </cacheHierarchy>
    <cacheHierarchy uniqueName="[Measures].[Count of click_date]" caption="Count of click_date" measure="1" displayFolder="" measureGroup="filtered_dataset" count="0">
      <extLst>
        <ext xmlns:x15="http://schemas.microsoft.com/office/spreadsheetml/2010/11/main" uri="{B97F6D7D-B522-45F9-BDA1-12C45D357490}">
          <x15:cacheHierarchy aggregatedColumn="6"/>
        </ext>
      </extLst>
    </cacheHierarchy>
    <cacheHierarchy uniqueName="[Measures].[Sum of transaction_amount]" caption="Sum of transaction_amount" measure="1" displayFolder="" measureGroup="filtered_dataset" count="0">
      <extLst>
        <ext xmlns:x15="http://schemas.microsoft.com/office/spreadsheetml/2010/11/main" uri="{B97F6D7D-B522-45F9-BDA1-12C45D357490}">
          <x15:cacheHierarchy aggregatedColumn="9"/>
        </ext>
      </extLst>
    </cacheHierarchy>
    <cacheHierarchy uniqueName="[Measures].[New Leads]" caption="New Leads" measure="1" displayFolder="" measureGroup="sankey_data" count="0"/>
    <cacheHierarchy uniqueName="[Measures].[Existing Customer]" caption="Existing Customer" measure="1" displayFolder="" measureGroup="sankey_data" count="0"/>
    <cacheHierarchy uniqueName="[Measures].[New Leads with Response]" caption="New Leads with Response" measure="1" displayFolder="" measureGroup="sankey_data" count="0"/>
    <cacheHierarchy uniqueName="[Measures].[New Leads with  NOResponse]" caption="New Leads with  NOResponse" measure="1" displayFolder="" measureGroup="sankey_data" count="0"/>
    <cacheHierarchy uniqueName="[Measures].[New Leads with Response and with Dicsount]" caption="New Leads with Response and with Dicsount" measure="1" displayFolder="" measureGroup="sankey_data" count="0"/>
    <cacheHierarchy uniqueName="[Measures].[New Leads with Response and with skipped stage]" caption="New Leads with Response and with skipped stage" measure="1" displayFolder="" measureGroup="sankey_data" count="0"/>
    <cacheHierarchy uniqueName="[Measures].[Old Custmoers With Skipped stage]" caption="Old Custmoers With Skipped stage" measure="1" displayFolder="" measureGroup="sankey_data" count="0"/>
    <cacheHierarchy uniqueName="[Measures].[Old Custmoers With Discount stage]" caption="Old Custmoers With Discount stage" measure="1" displayFolder="" measureGroup="sankey_data" count="0"/>
    <cacheHierarchy uniqueName="[Measures].[New Leads with Response and with skipped stage and Booked]" caption="New Leads with Response and with skipped stage and Booked" measure="1" displayFolder="" measureGroup="sankey_data" count="0"/>
    <cacheHierarchy uniqueName="[Measures].[Old Custmoers With Skipped stage and Booked Qualified]" caption="Old Custmoers With Skipped stage and Booked Qualified" measure="1" displayFolder="" measureGroup="sankey_data" count="0"/>
    <cacheHierarchy uniqueName="[Measures].[New Leads with Provided Interest discount no response]" caption="New Leads with Provided Interest discount no response" measure="1" displayFolder="" measureGroup="sankey_data" count="0"/>
    <cacheHierarchy uniqueName="[Measures].[New Leads with Provided Interest discount Qualitifed Booked]" caption="New Leads with Provided Interest discount Qualitifed Booked" measure="1" displayFolder="" measureGroup="sankey_data" count="0"/>
    <cacheHierarchy uniqueName="[Measures].[Existing Customers with Provided Interest discount Qualfied Booked]" caption="Existing Customers with Provided Interest discount Qualfied Booked" measure="1" displayFolder="" measureGroup="sankey_data" count="0"/>
    <cacheHierarchy uniqueName="[Measures].[Existing Customers with Provided Interest discount and No Response]" caption="Existing Customers with Provided Interest discount and No Response" measure="1" displayFolder="" measureGroup="sankey_data" count="0"/>
    <cacheHierarchy uniqueName="[Measures].[Email1]" caption="Email1" measure="1" displayFolder="" measureGroup="filtered_dataset" count="0"/>
    <cacheHierarchy uniqueName="[Measures].[Email2]" caption="Email2" measure="1" displayFolder="" measureGroup="filtered_dataset" count="0"/>
    <cacheHierarchy uniqueName="[Measures].[Email3]" caption="Email3" measure="1" displayFolder="" measureGroup="filtered_dataset" count="0"/>
    <cacheHierarchy uniqueName="[Measures].[Email4]" caption="Email4" measure="1" displayFolder="" measureGroup="filtered_dataset" count="0"/>
    <cacheHierarchy uniqueName="[Measures].[Sent Email]" caption="Sent Email" measure="1" displayFolder="" measureGroup="filtered_dataset" count="0" oneField="1">
      <fieldsUsage count="1">
        <fieldUsage x="2"/>
      </fieldsUsage>
    </cacheHierarchy>
    <cacheHierarchy uniqueName="[Measures].[Measure 1]" caption="Measure 1" measure="1" displayFolder="" measureGroup="filtered_dataset" count="0"/>
    <cacheHierarchy uniqueName="[Measures].[Measure 2]" caption="Measure 2" measure="1" displayFolder="" measureGroup="filtered_dataset" count="0"/>
    <cacheHierarchy uniqueName="[Measures].[PreviousYearMeasure]" caption="PreviousYearMeasure" measure="1" displayFolder="" measureGroup="filtered_dataset" count="0"/>
    <cacheHierarchy uniqueName="[Measures].[Open Email]" caption="Open Email" measure="1" displayFolder="" measureGroup="filtered_dataset" count="0" oneField="1">
      <fieldsUsage count="1">
        <fieldUsage x="3"/>
      </fieldsUsage>
    </cacheHierarchy>
    <cacheHierarchy uniqueName="[Measures].[Previous Year Open Email]" caption="Previous Year Open Email" measure="1" displayFolder="" measureGroup="filtered_dataset" count="0"/>
    <cacheHierarchy uniqueName="[Measures].[Bounce Total]" caption="Bounce Total" measure="1" displayFolder="" measureGroup="filtered_dataset" count="0" oneField="1">
      <fieldsUsage count="1">
        <fieldUsage x="6"/>
      </fieldsUsage>
    </cacheHierarchy>
    <cacheHierarchy uniqueName="[Measures].[Previous Year Bounced Mail]" caption="Previous Year Bounced Mail" measure="1" displayFolder="" measureGroup="filtered_dataset" count="0"/>
    <cacheHierarchy uniqueName="[Measures].[Transaction Amount]" caption="Transaction Amount" measure="1" displayFolder="" measureGroup="filtered_dataset" count="0"/>
    <cacheHierarchy uniqueName="[Measures].[Transaction Amount for previuos year]" caption="Transaction Amount for previuos year" measure="1" displayFolder="" measureGroup="filtered_dataset" count="0"/>
    <cacheHierarchy uniqueName="[Measures].[Bounce Rate]" caption="Bounce Rate" measure="1" displayFolder="" measureGroup="filtered_dataset" count="0"/>
    <cacheHierarchy uniqueName="[Measures].[Sent Measure Email 1]" caption="Sent Measure Email 1" measure="1" displayFolder="" measureGroup="filtered_dataset" count="0"/>
    <cacheHierarchy uniqueName="[Measures].[Sent Measure Email 2]" caption="Sent Measure Email 2" measure="1" displayFolder="" measureGroup="filtered_dataset" count="0"/>
    <cacheHierarchy uniqueName="[Measures].[Sent Measure Email 3]" caption="Sent Measure Email 3" measure="1" displayFolder="" measureGroup="filtered_dataset" count="0"/>
    <cacheHierarchy uniqueName="[Measures].[Sent Measure Email 4]" caption="Sent Measure Email 4" measure="1" displayFolder="" measureGroup="filtered_dataset" count="0"/>
    <cacheHierarchy uniqueName="[Measures].[Sent Mail Previous Year1]" caption="Sent Mail Previous Year1" measure="1" displayFolder="" measureGroup="filtered_dataset" count="0"/>
    <cacheHierarchy uniqueName="[Measures].[Sent Mail2 Previous Year]" caption="Sent Mail2 Previous Year" measure="1" displayFolder="" measureGroup="filtered_dataset" count="0"/>
    <cacheHierarchy uniqueName="[Measures].[Sent Mail3 Previous Year]" caption="Sent Mail3 Previous Year" measure="1" displayFolder="" measureGroup="filtered_dataset" count="0"/>
    <cacheHierarchy uniqueName="[Measures].[Sent Mail4 Previous Year]" caption="Sent Mail4 Previous Year" measure="1" displayFolder="" measureGroup="filtered_dataset" count="0"/>
    <cacheHierarchy uniqueName="[Measures].[Open Email1]" caption="Open Email1" measure="1" displayFolder="" measureGroup="filtered_dataset" count="0"/>
    <cacheHierarchy uniqueName="[Measures].[Open Email2]" caption="Open Email2" measure="1" displayFolder="" measureGroup="filtered_dataset" count="0"/>
    <cacheHierarchy uniqueName="[Measures].[Open Email3]" caption="Open Email3" measure="1" displayFolder="" measureGroup="filtered_dataset" count="0"/>
    <cacheHierarchy uniqueName="[Measures].[Open Email4]" caption="Open Email4" measure="1" displayFolder="" measureGroup="filtered_dataset" count="0"/>
    <cacheHierarchy uniqueName="[Measures].[Open Email1 Previous year]" caption="Open Email1 Previous year" measure="1" displayFolder="" measureGroup="filtered_dataset" count="0"/>
    <cacheHierarchy uniqueName="[Measures].[Open Email2 Previous year]" caption="Open Email2 Previous year" measure="1" displayFolder="" measureGroup="filtered_dataset" count="0"/>
    <cacheHierarchy uniqueName="[Measures].[Open Email3 Previous year]" caption="Open Email3 Previous year" measure="1" displayFolder="" measureGroup="filtered_dataset" count="0"/>
    <cacheHierarchy uniqueName="[Measures].[Open Email4 Previous year]" caption="Open Email4 Previous year" measure="1" displayFolder="" measureGroup="filtered_dataset" count="0"/>
    <cacheHierarchy uniqueName="[Measures].[Bounce Email1]" caption="Bounce Email1" measure="1" displayFolder="" measureGroup="filtered_dataset" count="0"/>
    <cacheHierarchy uniqueName="[Measures].[Bounce Email2]" caption="Bounce Email2" measure="1" displayFolder="" measureGroup="filtered_dataset" count="0"/>
    <cacheHierarchy uniqueName="[Measures].[Bounce Email3]" caption="Bounce Email3" measure="1" displayFolder="" measureGroup="filtered_dataset" count="0"/>
    <cacheHierarchy uniqueName="[Measures].[Bounce Email4]" caption="Bounce Email4" measure="1" displayFolder="" measureGroup="filtered_dataset" count="0"/>
    <cacheHierarchy uniqueName="[Measures].[Bounced Mail1 Previous Year]" caption="Bounced Mail1 Previous Year" measure="1" displayFolder="" measureGroup="filtered_dataset" count="0"/>
    <cacheHierarchy uniqueName="[Measures].[Bounced Mail2 Previous Year]" caption="Bounced Mail2 Previous Year" measure="1" displayFolder="" measureGroup="filtered_dataset" count="0"/>
    <cacheHierarchy uniqueName="[Measures].[Bounced Mail3 Previous Year]" caption="Bounced Mail3 Previous Year" measure="1" displayFolder="" measureGroup="filtered_dataset" count="0"/>
    <cacheHierarchy uniqueName="[Measures].[Bounced Mail4 Previous Year]" caption="Bounced Mail4 Previous Year" measure="1" displayFolder="" measureGroup="filtered_dataset" count="0"/>
    <cacheHierarchy uniqueName="[Measures].[Transaction Email1]" caption="Transaction Email1" measure="1" displayFolder="" measureGroup="filtered_dataset" count="0"/>
    <cacheHierarchy uniqueName="[Measures].[Transaction Email2]" caption="Transaction Email2" measure="1" displayFolder="" measureGroup="filtered_dataset" count="0"/>
    <cacheHierarchy uniqueName="[Measures].[Transaction Email3]" caption="Transaction Email3" measure="1" displayFolder="" measureGroup="filtered_dataset" count="0"/>
    <cacheHierarchy uniqueName="[Measures].[Transaction Email4]" caption="Transaction Email4" measure="1" displayFolder="" measureGroup="filtered_dataset" count="0"/>
    <cacheHierarchy uniqueName="[Measures].[Transaction Amount Email1]" caption="Transaction Amount Email1" measure="1" displayFolder="" measureGroup="filtered_dataset" count="0"/>
    <cacheHierarchy uniqueName="[Measures].[Transaction Amount Email2]" caption="Transaction Amount Email2" measure="1" displayFolder="" measureGroup="filtered_dataset" count="0"/>
    <cacheHierarchy uniqueName="[Measures].[Transaction Amount Email3]" caption="Transaction Amount Email3" measure="1" displayFolder="" measureGroup="filtered_dataset" count="0"/>
    <cacheHierarchy uniqueName="[Measures].[Transaction Amount Email4]" caption="Transaction Amount Email4" measure="1" displayFolder="" measureGroup="filtered_dataset" count="0"/>
    <cacheHierarchy uniqueName="[Measures].[ClickDate All]" caption="ClickDate All" measure="1" displayFolder="" measureGroup="filtered_dataset" count="0" oneField="1">
      <fieldsUsage count="1">
        <fieldUsage x="5"/>
      </fieldsUsage>
    </cacheHierarchy>
    <cacheHierarchy uniqueName="[Measures].[Clicked Mail Previous Year]" caption="Clicked Mail Previous Year" measure="1" displayFolder="" measureGroup="filtered_dataset" count="0"/>
    <cacheHierarchy uniqueName="[Measures].[Click Date Email1 Cm]" caption="Click Date Email1 Cm" measure="1" displayFolder="" measureGroup="filtered_dataset" count="0"/>
    <cacheHierarchy uniqueName="[Measures].[Clicked Email1Previous Year]" caption="Clicked Email1Previous Year" measure="1" displayFolder="" measureGroup="filtered_dataset" count="0"/>
    <cacheHierarchy uniqueName="[Measures].[Clicked Email2 CM]" caption="Clicked Email2 CM" measure="1" displayFolder="" measureGroup="filtered_dataset" count="0"/>
    <cacheHierarchy uniqueName="[Measures].[Clicked Email2 Previous Year]" caption="Clicked Email2 Previous Year" measure="1" displayFolder="" measureGroup="filtered_dataset" count="0"/>
    <cacheHierarchy uniqueName="[Measures].[Clicked Email3 CM]" caption="Clicked Email3 CM" measure="1" displayFolder="" measureGroup="filtered_dataset" count="0"/>
    <cacheHierarchy uniqueName="[Measures].[Clicked Email3 Previous Year]" caption="Clicked Email3 Previous Year" measure="1" displayFolder="" measureGroup="filtered_dataset" count="0"/>
    <cacheHierarchy uniqueName="[Measures].[Clicked Email4 CM]" caption="Clicked Email4 CM" measure="1" displayFolder="" measureGroup="filtered_dataset" count="0"/>
    <cacheHierarchy uniqueName="[Measures].[Clicked Email4 Previous Year]" caption="Clicked Email4 Previous Year" measure="1" displayFolder="" measureGroup="filtered_dataset" count="0"/>
    <cacheHierarchy uniqueName="[Measures].[Goal]" caption="Goal" measure="1" displayFolder="" measureGroup="filtered_dataset" count="0"/>
    <cacheHierarchy uniqueName="[Measures].[__XL_Count filtered_dataset]" caption="__XL_Count filtered_dataset" measure="1" displayFolder="" measureGroup="filtered_dataset" count="0" hidden="1"/>
    <cacheHierarchy uniqueName="[Measures].[__XL_Count sankey_data]" caption="__XL_Count sankey_data" measure="1" displayFolder="" measureGroup="sankey_data" count="0" hidden="1"/>
    <cacheHierarchy uniqueName="[Measures].[__No measures defined]" caption="__No measures defined" measure="1" displayFolder="" count="0" hidden="1"/>
  </cacheHierarchies>
  <kpis count="0"/>
  <dimensions count="3">
    <dimension name="filtered_dataset" uniqueName="[filtered_dataset]" caption="filtered_dataset"/>
    <dimension measure="1" name="Measures" uniqueName="[Measures]" caption="Measures"/>
    <dimension name="sankey_data" uniqueName="[sankey_data]" caption="sankey_data"/>
  </dimensions>
  <measureGroups count="2">
    <measureGroup name="filtered_dataset" caption="filtered_dataset"/>
    <measureGroup name="sankey_data" caption="sankey_data"/>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refreshedDate="45218.512223726852" backgroundQuery="1" createdVersion="8" refreshedVersion="8" minRefreshableVersion="3" recordCount="0" supportSubquery="1" supportAdvancedDrill="1" xr:uid="{0ADCAF51-430D-4712-AB7D-FCECB184B4D8}">
  <cacheSource type="external" connectionId="7"/>
  <cacheFields count="15">
    <cacheField name="[Measures].[New Leads]" caption="New Leads" numFmtId="0" hierarchy="31" level="32767"/>
    <cacheField name="[Measures].[Existing Customer]" caption="Existing Customer" numFmtId="0" hierarchy="32" level="32767"/>
    <cacheField name="[Measures].[New Leads with Response]" caption="New Leads with Response" numFmtId="0" hierarchy="33" level="32767"/>
    <cacheField name="[Measures].[New Leads with  NOResponse]" caption="New Leads with  NOResponse" numFmtId="0" hierarchy="34" level="32767"/>
    <cacheField name="[Measures].[New Leads with Response and with Dicsount]" caption="New Leads with Response and with Dicsount" numFmtId="0" hierarchy="35" level="32767"/>
    <cacheField name="[Measures].[New Leads with Response and with skipped stage]" caption="New Leads with Response and with skipped stage" numFmtId="0" hierarchy="36" level="32767"/>
    <cacheField name="[Measures].[Old Custmoers With Skipped stage]" caption="Old Custmoers With Skipped stage" numFmtId="0" hierarchy="37" level="32767"/>
    <cacheField name="[Measures].[Old Custmoers With Discount stage]" caption="Old Custmoers With Discount stage" numFmtId="0" hierarchy="38" level="32767"/>
    <cacheField name="[Measures].[New Leads with Response and with skipped stage and Booked]" caption="New Leads with Response and with skipped stage and Booked" numFmtId="0" hierarchy="39" level="32767"/>
    <cacheField name="[Measures].[Old Custmoers With Skipped stage and Booked Qualified]" caption="Old Custmoers With Skipped stage and Booked Qualified" numFmtId="0" hierarchy="40" level="32767"/>
    <cacheField name="[Measures].[New Leads with Provided Interest discount no response]" caption="New Leads with Provided Interest discount no response" numFmtId="0" hierarchy="41" level="32767"/>
    <cacheField name="[Measures].[New Leads with Provided Interest discount Qualitifed Booked]" caption="New Leads with Provided Interest discount Qualitifed Booked" numFmtId="0" hierarchy="42" level="32767"/>
    <cacheField name="[Measures].[Existing Customers with Provided Interest discount Qualfied Booked]" caption="Existing Customers with Provided Interest discount Qualfied Booked" numFmtId="0" hierarchy="43" level="32767"/>
    <cacheField name="[Measures].[Existing Customers with Provided Interest discount and No Response]" caption="Existing Customers with Provided Interest discount and No Response" numFmtId="0" hierarchy="44" level="32767"/>
    <cacheField name="[filtered_dataset].[Year].[Year]" caption="Year" numFmtId="0" hierarchy="10" level="1">
      <sharedItems containsSemiMixedTypes="0" containsNonDate="0" containsString="0"/>
    </cacheField>
  </cacheFields>
  <cacheHierarchies count="106">
    <cacheHierarchy uniqueName="[filtered_dataset].[index]" caption="index" attribute="1" defaultMemberUniqueName="[filtered_dataset].[index].[All]" allUniqueName="[filtered_dataset].[index].[All]" dimensionUniqueName="[filtered_dataset]" displayFolder="" count="0" memberValueDatatype="3" unbalanced="0"/>
    <cacheHierarchy uniqueName="[filtered_dataset].[name]" caption="name" attribute="1" defaultMemberUniqueName="[filtered_dataset].[name].[All]" allUniqueName="[filtered_dataset].[name].[All]" dimensionUniqueName="[filtered_dataset]" displayFolder="" count="0" memberValueDatatype="130" unbalanced="0"/>
    <cacheHierarchy uniqueName="[filtered_dataset].[account_number]" caption="account_number" attribute="1" defaultMemberUniqueName="[filtered_dataset].[account_number].[All]" allUniqueName="[filtered_dataset].[account_number].[All]" dimensionUniqueName="[filtered_dataset]" displayFolder="" count="0" memberValueDatatype="3" unbalanced="0"/>
    <cacheHierarchy uniqueName="[filtered_dataset].[email_name]" caption="email_name" attribute="1" defaultMemberUniqueName="[filtered_dataset].[email_name].[All]" allUniqueName="[filtered_dataset].[email_name].[All]" dimensionUniqueName="[filtered_dataset]" displayFolder="" count="0" memberValueDatatype="130" unbalanced="0"/>
    <cacheHierarchy uniqueName="[filtered_dataset].[sent_date]" caption="sent_date" attribute="1" time="1" defaultMemberUniqueName="[filtered_dataset].[sent_date].[All]" allUniqueName="[filtered_dataset].[sent_date].[All]" dimensionUniqueName="[filtered_dataset]" displayFolder="" count="0" memberValueDatatype="7" unbalanced="0"/>
    <cacheHierarchy uniqueName="[filtered_dataset].[open_date]" caption="open_date" attribute="1" time="1" defaultMemberUniqueName="[filtered_dataset].[open_date].[All]" allUniqueName="[filtered_dataset].[open_date].[All]" dimensionUniqueName="[filtered_dataset]" displayFolder="" count="0" memberValueDatatype="7" unbalanced="0"/>
    <cacheHierarchy uniqueName="[filtered_dataset].[click_date]" caption="click_date" attribute="1" time="1" defaultMemberUniqueName="[filtered_dataset].[click_date].[All]" allUniqueName="[filtered_dataset].[click_date].[All]" dimensionUniqueName="[filtered_dataset]" displayFolder="" count="0" memberValueDatatype="7" unbalanced="0"/>
    <cacheHierarchy uniqueName="[filtered_dataset].[bounce_date]" caption="bounce_date" attribute="1" time="1" defaultMemberUniqueName="[filtered_dataset].[bounce_date].[All]" allUniqueName="[filtered_dataset].[bounce_date].[All]" dimensionUniqueName="[filtered_dataset]" displayFolder="" count="0" memberValueDatatype="7" unbalanced="0"/>
    <cacheHierarchy uniqueName="[filtered_dataset].[transaction_date]" caption="transaction_date" attribute="1" defaultMemberUniqueName="[filtered_dataset].[transaction_date].[All]" allUniqueName="[filtered_dataset].[transaction_date].[All]" dimensionUniqueName="[filtered_dataset]" displayFolder="" count="0" memberValueDatatype="130" unbalanced="0"/>
    <cacheHierarchy uniqueName="[filtered_dataset].[transaction_amount]" caption="transaction_amount" attribute="1" defaultMemberUniqueName="[filtered_dataset].[transaction_amount].[All]" allUniqueName="[filtered_dataset].[transaction_amount].[All]" dimensionUniqueName="[filtered_dataset]" displayFolder="" count="0" memberValueDatatype="5" unbalanced="0"/>
    <cacheHierarchy uniqueName="[filtered_dataset].[Year]" caption="Year" attribute="1" defaultMemberUniqueName="[filtered_dataset].[Year].[All]" allUniqueName="[filtered_dataset].[Year].[All]" dimensionUniqueName="[filtered_dataset]" displayFolder="" count="2" memberValueDatatype="20" unbalanced="0">
      <fieldsUsage count="2">
        <fieldUsage x="-1"/>
        <fieldUsage x="14"/>
      </fieldsUsage>
    </cacheHierarchy>
    <cacheHierarchy uniqueName="[filtered_dataset].[Month]" caption="Month" attribute="1" defaultMemberUniqueName="[filtered_dataset].[Month].[All]" allUniqueName="[filtered_dataset].[Month].[All]" dimensionUniqueName="[filtered_dataset]" displayFolder="" count="0" memberValueDatatype="20" unbalanced="0"/>
    <cacheHierarchy uniqueName="[filtered_dataset].[Month Name]" caption="Month Name" attribute="1" defaultMemberUniqueName="[filtered_dataset].[Month Name].[All]" allUniqueName="[filtered_dataset].[Month Name].[All]" dimensionUniqueName="[filtered_dataset]" displayFolder="" count="0" memberValueDatatype="130" unbalanced="0"/>
    <cacheHierarchy uniqueName="[filtered_dataset].[click_date (Year)]" caption="click_date (Year)" attribute="1" defaultMemberUniqueName="[filtered_dataset].[click_date (Year)].[All]" allUniqueName="[filtered_dataset].[click_date (Year)].[All]" dimensionUniqueName="[filtered_dataset]" displayFolder="" count="0" memberValueDatatype="130" unbalanced="0"/>
    <cacheHierarchy uniqueName="[filtered_dataset].[click_date (Quarter)]" caption="click_date (Quarter)" attribute="1" defaultMemberUniqueName="[filtered_dataset].[click_date (Quarter)].[All]" allUniqueName="[filtered_dataset].[click_date (Quarter)].[All]" dimensionUniqueName="[filtered_dataset]" displayFolder="" count="0" memberValueDatatype="130" unbalanced="0"/>
    <cacheHierarchy uniqueName="[filtered_dataset].[click_date (Month)]" caption="click_date (Month)" attribute="1" defaultMemberUniqueName="[filtered_dataset].[click_date (Month)].[All]" allUniqueName="[filtered_dataset].[click_date (Month)].[All]" dimensionUniqueName="[filtered_dataset]" displayFolder="" count="0" memberValueDatatype="130" unbalanced="0"/>
    <cacheHierarchy uniqueName="[sankey_data].[Step 1]" caption="Step 1" attribute="1" defaultMemberUniqueName="[sankey_data].[Step 1].[All]" allUniqueName="[sankey_data].[Step 1].[All]" dimensionUniqueName="[sankey_data]" displayFolder="" count="0" memberValueDatatype="130" unbalanced="0"/>
    <cacheHierarchy uniqueName="[sankey_data].[Step 2]" caption="Step 2" attribute="1" defaultMemberUniqueName="[sankey_data].[Step 2].[All]" allUniqueName="[sankey_data].[Step 2].[All]" dimensionUniqueName="[sankey_data]" displayFolder="" count="0" memberValueDatatype="130" unbalanced="0"/>
    <cacheHierarchy uniqueName="[sankey_data].[Step 3]" caption="Step 3" attribute="1" defaultMemberUniqueName="[sankey_data].[Step 3].[All]" allUniqueName="[sankey_data].[Step 3].[All]" dimensionUniqueName="[sankey_data]" displayFolder="" count="0" memberValueDatatype="130" unbalanced="0"/>
    <cacheHierarchy uniqueName="[sankey_data].[Step 4]" caption="Step 4" attribute="1" defaultMemberUniqueName="[sankey_data].[Step 4].[All]" allUniqueName="[sankey_data].[Step 4].[All]" dimensionUniqueName="[sankey_data]" displayFolder="" count="0" memberValueDatatype="130" unbalanced="0"/>
    <cacheHierarchy uniqueName="[sankey_data].[Link]" caption="Link" attribute="1" defaultMemberUniqueName="[sankey_data].[Link].[All]" allUniqueName="[sankey_data].[Link].[All]" dimensionUniqueName="[sankey_data]" displayFolder="" count="0" memberValueDatatype="130" unbalanced="0"/>
    <cacheHierarchy uniqueName="[sankey_data].[Size]" caption="Size" attribute="1" defaultMemberUniqueName="[sankey_data].[Size].[All]" allUniqueName="[sankey_data].[Size].[All]" dimensionUniqueName="[sankey_data]" displayFolder="" count="0" memberValueDatatype="3" unbalanced="0"/>
    <cacheHierarchy uniqueName="[sankey_data].[t]" caption="t" attribute="1" defaultMemberUniqueName="[sankey_data].[t].[All]" allUniqueName="[sankey_data].[t].[All]" dimensionUniqueName="[sankey_data]" displayFolder="" count="0" memberValueDatatype="5" unbalanced="0"/>
    <cacheHierarchy uniqueName="[sankey_data].[Path]" caption="Path" attribute="1" defaultMemberUniqueName="[sankey_data].[Path].[All]" allUniqueName="[sankey_data].[Path].[All]" dimensionUniqueName="[sankey_data]" displayFolder="" count="0" memberValueDatatype="3" unbalanced="0"/>
    <cacheHierarchy uniqueName="[sankey_data].[Min or Max]" caption="Min or Max" attribute="1" defaultMemberUniqueName="[sankey_data].[Min or Max].[All]" allUniqueName="[sankey_data].[Min or Max].[All]" dimensionUniqueName="[sankey_data]" displayFolder="" count="0" memberValueDatatype="130" unbalanced="0"/>
    <cacheHierarchy uniqueName="[sankey_data].[Month/Year]" caption="Month/Year" attribute="1" defaultMemberUniqueName="[sankey_data].[Month/Year].[All]" allUniqueName="[sankey_data].[Month/Year].[All]" dimensionUniqueName="[sankey_data]" displayFolder="" count="0" memberValueDatatype="130" unbalanced="0"/>
    <cacheHierarchy uniqueName="[filtered_dataset].[click_date (Month Index)]" caption="click_date (Month Index)" attribute="1" defaultMemberUniqueName="[filtered_dataset].[click_date (Month Index)].[All]" allUniqueName="[filtered_dataset].[click_date (Month Index)].[All]" dimensionUniqueName="[filtered_dataset]" displayFolder="" count="0" memberValueDatatype="20" unbalanced="0" hidden="1"/>
    <cacheHierarchy uniqueName="[Measures].[Sum of Year]" caption="Sum of Year" measure="1" displayFolder="" measureGroup="filtered_dataset" count="0">
      <extLst>
        <ext xmlns:x15="http://schemas.microsoft.com/office/spreadsheetml/2010/11/main" uri="{B97F6D7D-B522-45F9-BDA1-12C45D357490}">
          <x15:cacheHierarchy aggregatedColumn="10"/>
        </ext>
      </extLst>
    </cacheHierarchy>
    <cacheHierarchy uniqueName="[Measures].[Sum of Month]" caption="Sum of Month" measure="1" displayFolder="" measureGroup="filtered_dataset" count="0">
      <extLst>
        <ext xmlns:x15="http://schemas.microsoft.com/office/spreadsheetml/2010/11/main" uri="{B97F6D7D-B522-45F9-BDA1-12C45D357490}">
          <x15:cacheHierarchy aggregatedColumn="11"/>
        </ext>
      </extLst>
    </cacheHierarchy>
    <cacheHierarchy uniqueName="[Measures].[Count of click_date]" caption="Count of click_date" measure="1" displayFolder="" measureGroup="filtered_dataset" count="0">
      <extLst>
        <ext xmlns:x15="http://schemas.microsoft.com/office/spreadsheetml/2010/11/main" uri="{B97F6D7D-B522-45F9-BDA1-12C45D357490}">
          <x15:cacheHierarchy aggregatedColumn="6"/>
        </ext>
      </extLst>
    </cacheHierarchy>
    <cacheHierarchy uniqueName="[Measures].[Sum of transaction_amount]" caption="Sum of transaction_amount" measure="1" displayFolder="" measureGroup="filtered_dataset" count="0">
      <extLst>
        <ext xmlns:x15="http://schemas.microsoft.com/office/spreadsheetml/2010/11/main" uri="{B97F6D7D-B522-45F9-BDA1-12C45D357490}">
          <x15:cacheHierarchy aggregatedColumn="9"/>
        </ext>
      </extLst>
    </cacheHierarchy>
    <cacheHierarchy uniqueName="[Measures].[New Leads]" caption="New Leads" measure="1" displayFolder="" measureGroup="sankey_data" count="0" oneField="1">
      <fieldsUsage count="1">
        <fieldUsage x="0"/>
      </fieldsUsage>
    </cacheHierarchy>
    <cacheHierarchy uniqueName="[Measures].[Existing Customer]" caption="Existing Customer" measure="1" displayFolder="" measureGroup="sankey_data" count="0" oneField="1">
      <fieldsUsage count="1">
        <fieldUsage x="1"/>
      </fieldsUsage>
    </cacheHierarchy>
    <cacheHierarchy uniqueName="[Measures].[New Leads with Response]" caption="New Leads with Response" measure="1" displayFolder="" measureGroup="sankey_data" count="0" oneField="1">
      <fieldsUsage count="1">
        <fieldUsage x="2"/>
      </fieldsUsage>
    </cacheHierarchy>
    <cacheHierarchy uniqueName="[Measures].[New Leads with  NOResponse]" caption="New Leads with  NOResponse" measure="1" displayFolder="" measureGroup="sankey_data" count="0" oneField="1">
      <fieldsUsage count="1">
        <fieldUsage x="3"/>
      </fieldsUsage>
    </cacheHierarchy>
    <cacheHierarchy uniqueName="[Measures].[New Leads with Response and with Dicsount]" caption="New Leads with Response and with Dicsount" measure="1" displayFolder="" measureGroup="sankey_data" count="0" oneField="1">
      <fieldsUsage count="1">
        <fieldUsage x="4"/>
      </fieldsUsage>
    </cacheHierarchy>
    <cacheHierarchy uniqueName="[Measures].[New Leads with Response and with skipped stage]" caption="New Leads with Response and with skipped stage" measure="1" displayFolder="" measureGroup="sankey_data" count="0" oneField="1">
      <fieldsUsage count="1">
        <fieldUsage x="5"/>
      </fieldsUsage>
    </cacheHierarchy>
    <cacheHierarchy uniqueName="[Measures].[Old Custmoers With Skipped stage]" caption="Old Custmoers With Skipped stage" measure="1" displayFolder="" measureGroup="sankey_data" count="0" oneField="1">
      <fieldsUsage count="1">
        <fieldUsage x="6"/>
      </fieldsUsage>
    </cacheHierarchy>
    <cacheHierarchy uniqueName="[Measures].[Old Custmoers With Discount stage]" caption="Old Custmoers With Discount stage" measure="1" displayFolder="" measureGroup="sankey_data" count="0" oneField="1">
      <fieldsUsage count="1">
        <fieldUsage x="7"/>
      </fieldsUsage>
    </cacheHierarchy>
    <cacheHierarchy uniqueName="[Measures].[New Leads with Response and with skipped stage and Booked]" caption="New Leads with Response and with skipped stage and Booked" measure="1" displayFolder="" measureGroup="sankey_data" count="0" oneField="1">
      <fieldsUsage count="1">
        <fieldUsage x="8"/>
      </fieldsUsage>
    </cacheHierarchy>
    <cacheHierarchy uniqueName="[Measures].[Old Custmoers With Skipped stage and Booked Qualified]" caption="Old Custmoers With Skipped stage and Booked Qualified" measure="1" displayFolder="" measureGroup="sankey_data" count="0" oneField="1">
      <fieldsUsage count="1">
        <fieldUsage x="9"/>
      </fieldsUsage>
    </cacheHierarchy>
    <cacheHierarchy uniqueName="[Measures].[New Leads with Provided Interest discount no response]" caption="New Leads with Provided Interest discount no response" measure="1" displayFolder="" measureGroup="sankey_data" count="0" oneField="1">
      <fieldsUsage count="1">
        <fieldUsage x="10"/>
      </fieldsUsage>
    </cacheHierarchy>
    <cacheHierarchy uniqueName="[Measures].[New Leads with Provided Interest discount Qualitifed Booked]" caption="New Leads with Provided Interest discount Qualitifed Booked" measure="1" displayFolder="" measureGroup="sankey_data" count="0" oneField="1">
      <fieldsUsage count="1">
        <fieldUsage x="11"/>
      </fieldsUsage>
    </cacheHierarchy>
    <cacheHierarchy uniqueName="[Measures].[Existing Customers with Provided Interest discount Qualfied Booked]" caption="Existing Customers with Provided Interest discount Qualfied Booked" measure="1" displayFolder="" measureGroup="sankey_data" count="0" oneField="1">
      <fieldsUsage count="1">
        <fieldUsage x="12"/>
      </fieldsUsage>
    </cacheHierarchy>
    <cacheHierarchy uniqueName="[Measures].[Existing Customers with Provided Interest discount and No Response]" caption="Existing Customers with Provided Interest discount and No Response" measure="1" displayFolder="" measureGroup="sankey_data" count="0" oneField="1">
      <fieldsUsage count="1">
        <fieldUsage x="13"/>
      </fieldsUsage>
    </cacheHierarchy>
    <cacheHierarchy uniqueName="[Measures].[Email1]" caption="Email1" measure="1" displayFolder="" measureGroup="filtered_dataset" count="0"/>
    <cacheHierarchy uniqueName="[Measures].[Email2]" caption="Email2" measure="1" displayFolder="" measureGroup="filtered_dataset" count="0"/>
    <cacheHierarchy uniqueName="[Measures].[Email3]" caption="Email3" measure="1" displayFolder="" measureGroup="filtered_dataset" count="0"/>
    <cacheHierarchy uniqueName="[Measures].[Email4]" caption="Email4" measure="1" displayFolder="" measureGroup="filtered_dataset" count="0"/>
    <cacheHierarchy uniqueName="[Measures].[Sent Email]" caption="Sent Email" measure="1" displayFolder="" measureGroup="filtered_dataset" count="0"/>
    <cacheHierarchy uniqueName="[Measures].[Measure 1]" caption="Measure 1" measure="1" displayFolder="" measureGroup="filtered_dataset" count="0"/>
    <cacheHierarchy uniqueName="[Measures].[Measure 2]" caption="Measure 2" measure="1" displayFolder="" measureGroup="filtered_dataset" count="0"/>
    <cacheHierarchy uniqueName="[Measures].[PreviousYearMeasure]" caption="PreviousYearMeasure" measure="1" displayFolder="" measureGroup="filtered_dataset" count="0"/>
    <cacheHierarchy uniqueName="[Measures].[Open Email]" caption="Open Email" measure="1" displayFolder="" measureGroup="filtered_dataset" count="0"/>
    <cacheHierarchy uniqueName="[Measures].[Previous Year Open Email]" caption="Previous Year Open Email" measure="1" displayFolder="" measureGroup="filtered_dataset" count="0"/>
    <cacheHierarchy uniqueName="[Measures].[Bounce Total]" caption="Bounce Total" measure="1" displayFolder="" measureGroup="filtered_dataset" count="0"/>
    <cacheHierarchy uniqueName="[Measures].[Previous Year Bounced Mail]" caption="Previous Year Bounced Mail" measure="1" displayFolder="" measureGroup="filtered_dataset" count="0"/>
    <cacheHierarchy uniqueName="[Measures].[Transaction Amount]" caption="Transaction Amount" measure="1" displayFolder="" measureGroup="filtered_dataset" count="0"/>
    <cacheHierarchy uniqueName="[Measures].[Transaction Amount for previuos year]" caption="Transaction Amount for previuos year" measure="1" displayFolder="" measureGroup="filtered_dataset" count="0"/>
    <cacheHierarchy uniqueName="[Measures].[Bounce Rate]" caption="Bounce Rate" measure="1" displayFolder="" measureGroup="filtered_dataset" count="0"/>
    <cacheHierarchy uniqueName="[Measures].[Sent Measure Email 1]" caption="Sent Measure Email 1" measure="1" displayFolder="" measureGroup="filtered_dataset" count="0"/>
    <cacheHierarchy uniqueName="[Measures].[Sent Measure Email 2]" caption="Sent Measure Email 2" measure="1" displayFolder="" measureGroup="filtered_dataset" count="0"/>
    <cacheHierarchy uniqueName="[Measures].[Sent Measure Email 3]" caption="Sent Measure Email 3" measure="1" displayFolder="" measureGroup="filtered_dataset" count="0"/>
    <cacheHierarchy uniqueName="[Measures].[Sent Measure Email 4]" caption="Sent Measure Email 4" measure="1" displayFolder="" measureGroup="filtered_dataset" count="0"/>
    <cacheHierarchy uniqueName="[Measures].[Sent Mail Previous Year1]" caption="Sent Mail Previous Year1" measure="1" displayFolder="" measureGroup="filtered_dataset" count="0"/>
    <cacheHierarchy uniqueName="[Measures].[Sent Mail2 Previous Year]" caption="Sent Mail2 Previous Year" measure="1" displayFolder="" measureGroup="filtered_dataset" count="0"/>
    <cacheHierarchy uniqueName="[Measures].[Sent Mail3 Previous Year]" caption="Sent Mail3 Previous Year" measure="1" displayFolder="" measureGroup="filtered_dataset" count="0"/>
    <cacheHierarchy uniqueName="[Measures].[Sent Mail4 Previous Year]" caption="Sent Mail4 Previous Year" measure="1" displayFolder="" measureGroup="filtered_dataset" count="0"/>
    <cacheHierarchy uniqueName="[Measures].[Open Email1]" caption="Open Email1" measure="1" displayFolder="" measureGroup="filtered_dataset" count="0"/>
    <cacheHierarchy uniqueName="[Measures].[Open Email2]" caption="Open Email2" measure="1" displayFolder="" measureGroup="filtered_dataset" count="0"/>
    <cacheHierarchy uniqueName="[Measures].[Open Email3]" caption="Open Email3" measure="1" displayFolder="" measureGroup="filtered_dataset" count="0"/>
    <cacheHierarchy uniqueName="[Measures].[Open Email4]" caption="Open Email4" measure="1" displayFolder="" measureGroup="filtered_dataset" count="0"/>
    <cacheHierarchy uniqueName="[Measures].[Open Email1 Previous year]" caption="Open Email1 Previous year" measure="1" displayFolder="" measureGroup="filtered_dataset" count="0"/>
    <cacheHierarchy uniqueName="[Measures].[Open Email2 Previous year]" caption="Open Email2 Previous year" measure="1" displayFolder="" measureGroup="filtered_dataset" count="0"/>
    <cacheHierarchy uniqueName="[Measures].[Open Email3 Previous year]" caption="Open Email3 Previous year" measure="1" displayFolder="" measureGroup="filtered_dataset" count="0"/>
    <cacheHierarchy uniqueName="[Measures].[Open Email4 Previous year]" caption="Open Email4 Previous year" measure="1" displayFolder="" measureGroup="filtered_dataset" count="0"/>
    <cacheHierarchy uniqueName="[Measures].[Bounce Email1]" caption="Bounce Email1" measure="1" displayFolder="" measureGroup="filtered_dataset" count="0"/>
    <cacheHierarchy uniqueName="[Measures].[Bounce Email2]" caption="Bounce Email2" measure="1" displayFolder="" measureGroup="filtered_dataset" count="0"/>
    <cacheHierarchy uniqueName="[Measures].[Bounce Email3]" caption="Bounce Email3" measure="1" displayFolder="" measureGroup="filtered_dataset" count="0"/>
    <cacheHierarchy uniqueName="[Measures].[Bounce Email4]" caption="Bounce Email4" measure="1" displayFolder="" measureGroup="filtered_dataset" count="0"/>
    <cacheHierarchy uniqueName="[Measures].[Bounced Mail1 Previous Year]" caption="Bounced Mail1 Previous Year" measure="1" displayFolder="" measureGroup="filtered_dataset" count="0"/>
    <cacheHierarchy uniqueName="[Measures].[Bounced Mail2 Previous Year]" caption="Bounced Mail2 Previous Year" measure="1" displayFolder="" measureGroup="filtered_dataset" count="0"/>
    <cacheHierarchy uniqueName="[Measures].[Bounced Mail3 Previous Year]" caption="Bounced Mail3 Previous Year" measure="1" displayFolder="" measureGroup="filtered_dataset" count="0"/>
    <cacheHierarchy uniqueName="[Measures].[Bounced Mail4 Previous Year]" caption="Bounced Mail4 Previous Year" measure="1" displayFolder="" measureGroup="filtered_dataset" count="0"/>
    <cacheHierarchy uniqueName="[Measures].[Transaction Email1]" caption="Transaction Email1" measure="1" displayFolder="" measureGroup="filtered_dataset" count="0"/>
    <cacheHierarchy uniqueName="[Measures].[Transaction Email2]" caption="Transaction Email2" measure="1" displayFolder="" measureGroup="filtered_dataset" count="0"/>
    <cacheHierarchy uniqueName="[Measures].[Transaction Email3]" caption="Transaction Email3" measure="1" displayFolder="" measureGroup="filtered_dataset" count="0"/>
    <cacheHierarchy uniqueName="[Measures].[Transaction Email4]" caption="Transaction Email4" measure="1" displayFolder="" measureGroup="filtered_dataset" count="0"/>
    <cacheHierarchy uniqueName="[Measures].[Transaction Amount Email1]" caption="Transaction Amount Email1" measure="1" displayFolder="" measureGroup="filtered_dataset" count="0"/>
    <cacheHierarchy uniqueName="[Measures].[Transaction Amount Email2]" caption="Transaction Amount Email2" measure="1" displayFolder="" measureGroup="filtered_dataset" count="0"/>
    <cacheHierarchy uniqueName="[Measures].[Transaction Amount Email3]" caption="Transaction Amount Email3" measure="1" displayFolder="" measureGroup="filtered_dataset" count="0"/>
    <cacheHierarchy uniqueName="[Measures].[Transaction Amount Email4]" caption="Transaction Amount Email4" measure="1" displayFolder="" measureGroup="filtered_dataset" count="0"/>
    <cacheHierarchy uniqueName="[Measures].[ClickDate All]" caption="ClickDate All" measure="1" displayFolder="" measureGroup="filtered_dataset" count="0"/>
    <cacheHierarchy uniqueName="[Measures].[Clicked Mail Previous Year]" caption="Clicked Mail Previous Year" measure="1" displayFolder="" measureGroup="filtered_dataset" count="0"/>
    <cacheHierarchy uniqueName="[Measures].[Click Date Email1 Cm]" caption="Click Date Email1 Cm" measure="1" displayFolder="" measureGroup="filtered_dataset" count="0"/>
    <cacheHierarchy uniqueName="[Measures].[Clicked Email1Previous Year]" caption="Clicked Email1Previous Year" measure="1" displayFolder="" measureGroup="filtered_dataset" count="0"/>
    <cacheHierarchy uniqueName="[Measures].[Clicked Email2 CM]" caption="Clicked Email2 CM" measure="1" displayFolder="" measureGroup="filtered_dataset" count="0"/>
    <cacheHierarchy uniqueName="[Measures].[Clicked Email2 Previous Year]" caption="Clicked Email2 Previous Year" measure="1" displayFolder="" measureGroup="filtered_dataset" count="0"/>
    <cacheHierarchy uniqueName="[Measures].[Clicked Email3 CM]" caption="Clicked Email3 CM" measure="1" displayFolder="" measureGroup="filtered_dataset" count="0"/>
    <cacheHierarchy uniqueName="[Measures].[Clicked Email3 Previous Year]" caption="Clicked Email3 Previous Year" measure="1" displayFolder="" measureGroup="filtered_dataset" count="0"/>
    <cacheHierarchy uniqueName="[Measures].[Clicked Email4 CM]" caption="Clicked Email4 CM" measure="1" displayFolder="" measureGroup="filtered_dataset" count="0"/>
    <cacheHierarchy uniqueName="[Measures].[Clicked Email4 Previous Year]" caption="Clicked Email4 Previous Year" measure="1" displayFolder="" measureGroup="filtered_dataset" count="0"/>
    <cacheHierarchy uniqueName="[Measures].[Goal]" caption="Goal" measure="1" displayFolder="" measureGroup="filtered_dataset" count="0"/>
    <cacheHierarchy uniqueName="[Measures].[__XL_Count filtered_dataset]" caption="__XL_Count filtered_dataset" measure="1" displayFolder="" measureGroup="filtered_dataset" count="0" hidden="1"/>
    <cacheHierarchy uniqueName="[Measures].[__XL_Count sankey_data]" caption="__XL_Count sankey_data" measure="1" displayFolder="" measureGroup="sankey_data" count="0" hidden="1"/>
    <cacheHierarchy uniqueName="[Measures].[__No measures defined]" caption="__No measures defined" measure="1" displayFolder="" count="0" hidden="1"/>
  </cacheHierarchies>
  <kpis count="0"/>
  <dimensions count="3">
    <dimension name="filtered_dataset" uniqueName="[filtered_dataset]" caption="filtered_dataset"/>
    <dimension measure="1" name="Measures" uniqueName="[Measures]" caption="Measures"/>
    <dimension name="sankey_data" uniqueName="[sankey_data]" caption="sankey_data"/>
  </dimensions>
  <measureGroups count="2">
    <measureGroup name="filtered_dataset" caption="filtered_dataset"/>
    <measureGroup name="sankey_data" caption="sankey_data"/>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refreshedDate="45218.512224652775" backgroundQuery="1" createdVersion="8" refreshedVersion="8" minRefreshableVersion="3" recordCount="0" supportSubquery="1" supportAdvancedDrill="1" xr:uid="{5A3B4BDD-B380-42DD-903A-385C597A5EC6}">
  <cacheSource type="external" connectionId="7"/>
  <cacheFields count="6">
    <cacheField name="[filtered_dataset].[Month].[Month]" caption="Month" numFmtId="0" hierarchy="11" level="1">
      <sharedItems containsSemiMixedTypes="0" containsString="0" containsNumber="1" containsInteger="1" minValue="1" maxValue="8" count="8">
        <n v="1"/>
        <n v="2"/>
        <n v="3"/>
        <n v="4"/>
        <n v="5"/>
        <n v="6"/>
        <n v="7"/>
        <n v="8"/>
      </sharedItems>
      <extLst>
        <ext xmlns:x15="http://schemas.microsoft.com/office/spreadsheetml/2010/11/main" uri="{4F2E5C28-24EA-4eb8-9CBF-B6C8F9C3D259}">
          <x15:cachedUniqueNames>
            <x15:cachedUniqueName index="0" name="[filtered_dataset].[Month].&amp;[1]"/>
            <x15:cachedUniqueName index="1" name="[filtered_dataset].[Month].&amp;[2]"/>
            <x15:cachedUniqueName index="2" name="[filtered_dataset].[Month].&amp;[3]"/>
            <x15:cachedUniqueName index="3" name="[filtered_dataset].[Month].&amp;[4]"/>
            <x15:cachedUniqueName index="4" name="[filtered_dataset].[Month].&amp;[5]"/>
            <x15:cachedUniqueName index="5" name="[filtered_dataset].[Month].&amp;[6]"/>
            <x15:cachedUniqueName index="6" name="[filtered_dataset].[Month].&amp;[7]"/>
            <x15:cachedUniqueName index="7" name="[filtered_dataset].[Month].&amp;[8]"/>
          </x15:cachedUniqueNames>
        </ext>
      </extLst>
    </cacheField>
    <cacheField name="[filtered_dataset].[Month Name].[Month Name]" caption="Month Name" numFmtId="0" hierarchy="12" level="1">
      <sharedItems count="8">
        <s v="Jan"/>
        <s v="Feb"/>
        <s v="Mar"/>
        <s v="Apr"/>
        <s v="May"/>
        <s v="Jun"/>
        <s v="Jul"/>
        <s v="Aug"/>
      </sharedItems>
    </cacheField>
    <cacheField name="[Measures].[Sent Email]" caption="Sent Email" numFmtId="0" hierarchy="49" level="32767"/>
    <cacheField name="[Measures].[Open Email]" caption="Open Email" numFmtId="0" hierarchy="53" level="32767"/>
    <cacheField name="[Measures].[Bounce Total]" caption="Bounce Total" numFmtId="0" hierarchy="55" level="32767"/>
    <cacheField name="[filtered_dataset].[Year].[Year]" caption="Year" numFmtId="0" hierarchy="10" level="1">
      <sharedItems containsSemiMixedTypes="0" containsNonDate="0" containsString="0"/>
    </cacheField>
  </cacheFields>
  <cacheHierarchies count="106">
    <cacheHierarchy uniqueName="[filtered_dataset].[index]" caption="index" attribute="1" defaultMemberUniqueName="[filtered_dataset].[index].[All]" allUniqueName="[filtered_dataset].[index].[All]" dimensionUniqueName="[filtered_dataset]" displayFolder="" count="2" memberValueDatatype="3" unbalanced="0"/>
    <cacheHierarchy uniqueName="[filtered_dataset].[name]" caption="name" attribute="1" defaultMemberUniqueName="[filtered_dataset].[name].[All]" allUniqueName="[filtered_dataset].[name].[All]" dimensionUniqueName="[filtered_dataset]" displayFolder="" count="2" memberValueDatatype="130" unbalanced="0"/>
    <cacheHierarchy uniqueName="[filtered_dataset].[account_number]" caption="account_number" attribute="1" defaultMemberUniqueName="[filtered_dataset].[account_number].[All]" allUniqueName="[filtered_dataset].[account_number].[All]" dimensionUniqueName="[filtered_dataset]" displayFolder="" count="2" memberValueDatatype="3" unbalanced="0"/>
    <cacheHierarchy uniqueName="[filtered_dataset].[email_name]" caption="email_name" attribute="1" defaultMemberUniqueName="[filtered_dataset].[email_name].[All]" allUniqueName="[filtered_dataset].[email_name].[All]" dimensionUniqueName="[filtered_dataset]" displayFolder="" count="2" memberValueDatatype="130" unbalanced="0"/>
    <cacheHierarchy uniqueName="[filtered_dataset].[sent_date]" caption="sent_date" attribute="1" time="1" defaultMemberUniqueName="[filtered_dataset].[sent_date].[All]" allUniqueName="[filtered_dataset].[sent_date].[All]" dimensionUniqueName="[filtered_dataset]" displayFolder="" count="2" memberValueDatatype="7" unbalanced="0"/>
    <cacheHierarchy uniqueName="[filtered_dataset].[open_date]" caption="open_date" attribute="1" time="1" defaultMemberUniqueName="[filtered_dataset].[open_date].[All]" allUniqueName="[filtered_dataset].[open_date].[All]" dimensionUniqueName="[filtered_dataset]" displayFolder="" count="2" memberValueDatatype="7" unbalanced="0"/>
    <cacheHierarchy uniqueName="[filtered_dataset].[click_date]" caption="click_date" attribute="1" time="1" defaultMemberUniqueName="[filtered_dataset].[click_date].[All]" allUniqueName="[filtered_dataset].[click_date].[All]" dimensionUniqueName="[filtered_dataset]" displayFolder="" count="2" memberValueDatatype="7" unbalanced="0"/>
    <cacheHierarchy uniqueName="[filtered_dataset].[bounce_date]" caption="bounce_date" attribute="1" time="1" defaultMemberUniqueName="[filtered_dataset].[bounce_date].[All]" allUniqueName="[filtered_dataset].[bounce_date].[All]" dimensionUniqueName="[filtered_dataset]" displayFolder="" count="2" memberValueDatatype="7" unbalanced="0"/>
    <cacheHierarchy uniqueName="[filtered_dataset].[transaction_date]" caption="transaction_date" attribute="1" defaultMemberUniqueName="[filtered_dataset].[transaction_date].[All]" allUniqueName="[filtered_dataset].[transaction_date].[All]" dimensionUniqueName="[filtered_dataset]" displayFolder="" count="2" memberValueDatatype="130" unbalanced="0"/>
    <cacheHierarchy uniqueName="[filtered_dataset].[transaction_amount]" caption="transaction_amount" attribute="1" defaultMemberUniqueName="[filtered_dataset].[transaction_amount].[All]" allUniqueName="[filtered_dataset].[transaction_amount].[All]" dimensionUniqueName="[filtered_dataset]" displayFolder="" count="2" memberValueDatatype="5" unbalanced="0"/>
    <cacheHierarchy uniqueName="[filtered_dataset].[Year]" caption="Year" attribute="1" defaultMemberUniqueName="[filtered_dataset].[Year].[All]" allUniqueName="[filtered_dataset].[Year].[All]" dimensionUniqueName="[filtered_dataset]" displayFolder="" count="2" memberValueDatatype="20" unbalanced="0">
      <fieldsUsage count="2">
        <fieldUsage x="-1"/>
        <fieldUsage x="5"/>
      </fieldsUsage>
    </cacheHierarchy>
    <cacheHierarchy uniqueName="[filtered_dataset].[Month]" caption="Month" attribute="1" defaultMemberUniqueName="[filtered_dataset].[Month].[All]" allUniqueName="[filtered_dataset].[Month].[All]" dimensionUniqueName="[filtered_dataset]" displayFolder="" count="2" memberValueDatatype="20" unbalanced="0">
      <fieldsUsage count="2">
        <fieldUsage x="-1"/>
        <fieldUsage x="0"/>
      </fieldsUsage>
    </cacheHierarchy>
    <cacheHierarchy uniqueName="[filtered_dataset].[Month Name]" caption="Month Name" attribute="1" defaultMemberUniqueName="[filtered_dataset].[Month Name].[All]" allUniqueName="[filtered_dataset].[Month Name].[All]" dimensionUniqueName="[filtered_dataset]" displayFolder="" count="2" memberValueDatatype="130" unbalanced="0">
      <fieldsUsage count="2">
        <fieldUsage x="-1"/>
        <fieldUsage x="1"/>
      </fieldsUsage>
    </cacheHierarchy>
    <cacheHierarchy uniqueName="[filtered_dataset].[click_date (Year)]" caption="click_date (Year)" attribute="1" defaultMemberUniqueName="[filtered_dataset].[click_date (Year)].[All]" allUniqueName="[filtered_dataset].[click_date (Year)].[All]" dimensionUniqueName="[filtered_dataset]" displayFolder="" count="2" memberValueDatatype="130" unbalanced="0"/>
    <cacheHierarchy uniqueName="[filtered_dataset].[click_date (Quarter)]" caption="click_date (Quarter)" attribute="1" defaultMemberUniqueName="[filtered_dataset].[click_date (Quarter)].[All]" allUniqueName="[filtered_dataset].[click_date (Quarter)].[All]" dimensionUniqueName="[filtered_dataset]" displayFolder="" count="2" memberValueDatatype="130" unbalanced="0"/>
    <cacheHierarchy uniqueName="[filtered_dataset].[click_date (Month)]" caption="click_date (Month)" attribute="1" defaultMemberUniqueName="[filtered_dataset].[click_date (Month)].[All]" allUniqueName="[filtered_dataset].[click_date (Month)].[All]" dimensionUniqueName="[filtered_dataset]" displayFolder="" count="2" memberValueDatatype="130" unbalanced="0"/>
    <cacheHierarchy uniqueName="[sankey_data].[Step 1]" caption="Step 1" attribute="1" defaultMemberUniqueName="[sankey_data].[Step 1].[All]" allUniqueName="[sankey_data].[Step 1].[All]" dimensionUniqueName="[sankey_data]" displayFolder="" count="2" memberValueDatatype="130" unbalanced="0"/>
    <cacheHierarchy uniqueName="[sankey_data].[Step 2]" caption="Step 2" attribute="1" defaultMemberUniqueName="[sankey_data].[Step 2].[All]" allUniqueName="[sankey_data].[Step 2].[All]" dimensionUniqueName="[sankey_data]" displayFolder="" count="2" memberValueDatatype="130" unbalanced="0"/>
    <cacheHierarchy uniqueName="[sankey_data].[Step 3]" caption="Step 3" attribute="1" defaultMemberUniqueName="[sankey_data].[Step 3].[All]" allUniqueName="[sankey_data].[Step 3].[All]" dimensionUniqueName="[sankey_data]" displayFolder="" count="2" memberValueDatatype="130" unbalanced="0"/>
    <cacheHierarchy uniqueName="[sankey_data].[Step 4]" caption="Step 4" attribute="1" defaultMemberUniqueName="[sankey_data].[Step 4].[All]" allUniqueName="[sankey_data].[Step 4].[All]" dimensionUniqueName="[sankey_data]" displayFolder="" count="2" memberValueDatatype="130" unbalanced="0"/>
    <cacheHierarchy uniqueName="[sankey_data].[Link]" caption="Link" attribute="1" defaultMemberUniqueName="[sankey_data].[Link].[All]" allUniqueName="[sankey_data].[Link].[All]" dimensionUniqueName="[sankey_data]" displayFolder="" count="2" memberValueDatatype="130" unbalanced="0"/>
    <cacheHierarchy uniqueName="[sankey_data].[Size]" caption="Size" attribute="1" defaultMemberUniqueName="[sankey_data].[Size].[All]" allUniqueName="[sankey_data].[Size].[All]" dimensionUniqueName="[sankey_data]" displayFolder="" count="2" memberValueDatatype="3" unbalanced="0"/>
    <cacheHierarchy uniqueName="[sankey_data].[t]" caption="t" attribute="1" defaultMemberUniqueName="[sankey_data].[t].[All]" allUniqueName="[sankey_data].[t].[All]" dimensionUniqueName="[sankey_data]" displayFolder="" count="2" memberValueDatatype="5" unbalanced="0"/>
    <cacheHierarchy uniqueName="[sankey_data].[Path]" caption="Path" attribute="1" defaultMemberUniqueName="[sankey_data].[Path].[All]" allUniqueName="[sankey_data].[Path].[All]" dimensionUniqueName="[sankey_data]" displayFolder="" count="2" memberValueDatatype="3" unbalanced="0"/>
    <cacheHierarchy uniqueName="[sankey_data].[Min or Max]" caption="Min or Max" attribute="1" defaultMemberUniqueName="[sankey_data].[Min or Max].[All]" allUniqueName="[sankey_data].[Min or Max].[All]" dimensionUniqueName="[sankey_data]" displayFolder="" count="2" memberValueDatatype="130" unbalanced="0"/>
    <cacheHierarchy uniqueName="[sankey_data].[Month/Year]" caption="Month/Year" attribute="1" defaultMemberUniqueName="[sankey_data].[Month/Year].[All]" allUniqueName="[sankey_data].[Month/Year].[All]" dimensionUniqueName="[sankey_data]" displayFolder="" count="2" memberValueDatatype="130" unbalanced="0"/>
    <cacheHierarchy uniqueName="[filtered_dataset].[click_date (Month Index)]" caption="click_date (Month Index)" attribute="1" defaultMemberUniqueName="[filtered_dataset].[click_date (Month Index)].[All]" allUniqueName="[filtered_dataset].[click_date (Month Index)].[All]" dimensionUniqueName="[filtered_dataset]" displayFolder="" count="2" memberValueDatatype="20" unbalanced="0" hidden="1"/>
    <cacheHierarchy uniqueName="[Measures].[Sum of Year]" caption="Sum of Year" measure="1" displayFolder="" measureGroup="filtered_dataset" count="0">
      <extLst>
        <ext xmlns:x15="http://schemas.microsoft.com/office/spreadsheetml/2010/11/main" uri="{B97F6D7D-B522-45F9-BDA1-12C45D357490}">
          <x15:cacheHierarchy aggregatedColumn="10"/>
        </ext>
      </extLst>
    </cacheHierarchy>
    <cacheHierarchy uniqueName="[Measures].[Sum of Month]" caption="Sum of Month" measure="1" displayFolder="" measureGroup="filtered_dataset" count="0">
      <extLst>
        <ext xmlns:x15="http://schemas.microsoft.com/office/spreadsheetml/2010/11/main" uri="{B97F6D7D-B522-45F9-BDA1-12C45D357490}">
          <x15:cacheHierarchy aggregatedColumn="11"/>
        </ext>
      </extLst>
    </cacheHierarchy>
    <cacheHierarchy uniqueName="[Measures].[Count of click_date]" caption="Count of click_date" measure="1" displayFolder="" measureGroup="filtered_dataset" count="0">
      <extLst>
        <ext xmlns:x15="http://schemas.microsoft.com/office/spreadsheetml/2010/11/main" uri="{B97F6D7D-B522-45F9-BDA1-12C45D357490}">
          <x15:cacheHierarchy aggregatedColumn="6"/>
        </ext>
      </extLst>
    </cacheHierarchy>
    <cacheHierarchy uniqueName="[Measures].[Sum of transaction_amount]" caption="Sum of transaction_amount" measure="1" displayFolder="" measureGroup="filtered_dataset" count="0">
      <extLst>
        <ext xmlns:x15="http://schemas.microsoft.com/office/spreadsheetml/2010/11/main" uri="{B97F6D7D-B522-45F9-BDA1-12C45D357490}">
          <x15:cacheHierarchy aggregatedColumn="9"/>
        </ext>
      </extLst>
    </cacheHierarchy>
    <cacheHierarchy uniqueName="[Measures].[New Leads]" caption="New Leads" measure="1" displayFolder="" measureGroup="sankey_data" count="0"/>
    <cacheHierarchy uniqueName="[Measures].[Existing Customer]" caption="Existing Customer" measure="1" displayFolder="" measureGroup="sankey_data" count="0"/>
    <cacheHierarchy uniqueName="[Measures].[New Leads with Response]" caption="New Leads with Response" measure="1" displayFolder="" measureGroup="sankey_data" count="0"/>
    <cacheHierarchy uniqueName="[Measures].[New Leads with  NOResponse]" caption="New Leads with  NOResponse" measure="1" displayFolder="" measureGroup="sankey_data" count="0"/>
    <cacheHierarchy uniqueName="[Measures].[New Leads with Response and with Dicsount]" caption="New Leads with Response and with Dicsount" measure="1" displayFolder="" measureGroup="sankey_data" count="0"/>
    <cacheHierarchy uniqueName="[Measures].[New Leads with Response and with skipped stage]" caption="New Leads with Response and with skipped stage" measure="1" displayFolder="" measureGroup="sankey_data" count="0"/>
    <cacheHierarchy uniqueName="[Measures].[Old Custmoers With Skipped stage]" caption="Old Custmoers With Skipped stage" measure="1" displayFolder="" measureGroup="sankey_data" count="0"/>
    <cacheHierarchy uniqueName="[Measures].[Old Custmoers With Discount stage]" caption="Old Custmoers With Discount stage" measure="1" displayFolder="" measureGroup="sankey_data" count="0"/>
    <cacheHierarchy uniqueName="[Measures].[New Leads with Response and with skipped stage and Booked]" caption="New Leads with Response and with skipped stage and Booked" measure="1" displayFolder="" measureGroup="sankey_data" count="0"/>
    <cacheHierarchy uniqueName="[Measures].[Old Custmoers With Skipped stage and Booked Qualified]" caption="Old Custmoers With Skipped stage and Booked Qualified" measure="1" displayFolder="" measureGroup="sankey_data" count="0"/>
    <cacheHierarchy uniqueName="[Measures].[New Leads with Provided Interest discount no response]" caption="New Leads with Provided Interest discount no response" measure="1" displayFolder="" measureGroup="sankey_data" count="0"/>
    <cacheHierarchy uniqueName="[Measures].[New Leads with Provided Interest discount Qualitifed Booked]" caption="New Leads with Provided Interest discount Qualitifed Booked" measure="1" displayFolder="" measureGroup="sankey_data" count="0"/>
    <cacheHierarchy uniqueName="[Measures].[Existing Customers with Provided Interest discount Qualfied Booked]" caption="Existing Customers with Provided Interest discount Qualfied Booked" measure="1" displayFolder="" measureGroup="sankey_data" count="0"/>
    <cacheHierarchy uniqueName="[Measures].[Existing Customers with Provided Interest discount and No Response]" caption="Existing Customers with Provided Interest discount and No Response" measure="1" displayFolder="" measureGroup="sankey_data" count="0"/>
    <cacheHierarchy uniqueName="[Measures].[Email1]" caption="Email1" measure="1" displayFolder="" measureGroup="filtered_dataset" count="0"/>
    <cacheHierarchy uniqueName="[Measures].[Email2]" caption="Email2" measure="1" displayFolder="" measureGroup="filtered_dataset" count="0"/>
    <cacheHierarchy uniqueName="[Measures].[Email3]" caption="Email3" measure="1" displayFolder="" measureGroup="filtered_dataset" count="0"/>
    <cacheHierarchy uniqueName="[Measures].[Email4]" caption="Email4" measure="1" displayFolder="" measureGroup="filtered_dataset" count="0"/>
    <cacheHierarchy uniqueName="[Measures].[Sent Email]" caption="Sent Email" measure="1" displayFolder="" measureGroup="filtered_dataset" count="0" oneField="1">
      <fieldsUsage count="1">
        <fieldUsage x="2"/>
      </fieldsUsage>
    </cacheHierarchy>
    <cacheHierarchy uniqueName="[Measures].[Measure 1]" caption="Measure 1" measure="1" displayFolder="" measureGroup="filtered_dataset" count="0"/>
    <cacheHierarchy uniqueName="[Measures].[Measure 2]" caption="Measure 2" measure="1" displayFolder="" measureGroup="filtered_dataset" count="0"/>
    <cacheHierarchy uniqueName="[Measures].[PreviousYearMeasure]" caption="PreviousYearMeasure" measure="1" displayFolder="" measureGroup="filtered_dataset" count="0"/>
    <cacheHierarchy uniqueName="[Measures].[Open Email]" caption="Open Email" measure="1" displayFolder="" measureGroup="filtered_dataset" count="0" oneField="1">
      <fieldsUsage count="1">
        <fieldUsage x="3"/>
      </fieldsUsage>
    </cacheHierarchy>
    <cacheHierarchy uniqueName="[Measures].[Previous Year Open Email]" caption="Previous Year Open Email" measure="1" displayFolder="" measureGroup="filtered_dataset" count="0"/>
    <cacheHierarchy uniqueName="[Measures].[Bounce Total]" caption="Bounce Total" measure="1" displayFolder="" measureGroup="filtered_dataset" count="0" oneField="1">
      <fieldsUsage count="1">
        <fieldUsage x="4"/>
      </fieldsUsage>
    </cacheHierarchy>
    <cacheHierarchy uniqueName="[Measures].[Previous Year Bounced Mail]" caption="Previous Year Bounced Mail" measure="1" displayFolder="" measureGroup="filtered_dataset" count="0"/>
    <cacheHierarchy uniqueName="[Measures].[Transaction Amount]" caption="Transaction Amount" measure="1" displayFolder="" measureGroup="filtered_dataset" count="0"/>
    <cacheHierarchy uniqueName="[Measures].[Transaction Amount for previuos year]" caption="Transaction Amount for previuos year" measure="1" displayFolder="" measureGroup="filtered_dataset" count="0"/>
    <cacheHierarchy uniqueName="[Measures].[Bounce Rate]" caption="Bounce Rate" measure="1" displayFolder="" measureGroup="filtered_dataset" count="0"/>
    <cacheHierarchy uniqueName="[Measures].[Sent Measure Email 1]" caption="Sent Measure Email 1" measure="1" displayFolder="" measureGroup="filtered_dataset" count="0"/>
    <cacheHierarchy uniqueName="[Measures].[Sent Measure Email 2]" caption="Sent Measure Email 2" measure="1" displayFolder="" measureGroup="filtered_dataset" count="0"/>
    <cacheHierarchy uniqueName="[Measures].[Sent Measure Email 3]" caption="Sent Measure Email 3" measure="1" displayFolder="" measureGroup="filtered_dataset" count="0"/>
    <cacheHierarchy uniqueName="[Measures].[Sent Measure Email 4]" caption="Sent Measure Email 4" measure="1" displayFolder="" measureGroup="filtered_dataset" count="0"/>
    <cacheHierarchy uniqueName="[Measures].[Sent Mail Previous Year1]" caption="Sent Mail Previous Year1" measure="1" displayFolder="" measureGroup="filtered_dataset" count="0"/>
    <cacheHierarchy uniqueName="[Measures].[Sent Mail2 Previous Year]" caption="Sent Mail2 Previous Year" measure="1" displayFolder="" measureGroup="filtered_dataset" count="0"/>
    <cacheHierarchy uniqueName="[Measures].[Sent Mail3 Previous Year]" caption="Sent Mail3 Previous Year" measure="1" displayFolder="" measureGroup="filtered_dataset" count="0"/>
    <cacheHierarchy uniqueName="[Measures].[Sent Mail4 Previous Year]" caption="Sent Mail4 Previous Year" measure="1" displayFolder="" measureGroup="filtered_dataset" count="0"/>
    <cacheHierarchy uniqueName="[Measures].[Open Email1]" caption="Open Email1" measure="1" displayFolder="" measureGroup="filtered_dataset" count="0"/>
    <cacheHierarchy uniqueName="[Measures].[Open Email2]" caption="Open Email2" measure="1" displayFolder="" measureGroup="filtered_dataset" count="0"/>
    <cacheHierarchy uniqueName="[Measures].[Open Email3]" caption="Open Email3" measure="1" displayFolder="" measureGroup="filtered_dataset" count="0"/>
    <cacheHierarchy uniqueName="[Measures].[Open Email4]" caption="Open Email4" measure="1" displayFolder="" measureGroup="filtered_dataset" count="0"/>
    <cacheHierarchy uniqueName="[Measures].[Open Email1 Previous year]" caption="Open Email1 Previous year" measure="1" displayFolder="" measureGroup="filtered_dataset" count="0"/>
    <cacheHierarchy uniqueName="[Measures].[Open Email2 Previous year]" caption="Open Email2 Previous year" measure="1" displayFolder="" measureGroup="filtered_dataset" count="0"/>
    <cacheHierarchy uniqueName="[Measures].[Open Email3 Previous year]" caption="Open Email3 Previous year" measure="1" displayFolder="" measureGroup="filtered_dataset" count="0"/>
    <cacheHierarchy uniqueName="[Measures].[Open Email4 Previous year]" caption="Open Email4 Previous year" measure="1" displayFolder="" measureGroup="filtered_dataset" count="0"/>
    <cacheHierarchy uniqueName="[Measures].[Bounce Email1]" caption="Bounce Email1" measure="1" displayFolder="" measureGroup="filtered_dataset" count="0"/>
    <cacheHierarchy uniqueName="[Measures].[Bounce Email2]" caption="Bounce Email2" measure="1" displayFolder="" measureGroup="filtered_dataset" count="0"/>
    <cacheHierarchy uniqueName="[Measures].[Bounce Email3]" caption="Bounce Email3" measure="1" displayFolder="" measureGroup="filtered_dataset" count="0"/>
    <cacheHierarchy uniqueName="[Measures].[Bounce Email4]" caption="Bounce Email4" measure="1" displayFolder="" measureGroup="filtered_dataset" count="0"/>
    <cacheHierarchy uniqueName="[Measures].[Bounced Mail1 Previous Year]" caption="Bounced Mail1 Previous Year" measure="1" displayFolder="" measureGroup="filtered_dataset" count="0"/>
    <cacheHierarchy uniqueName="[Measures].[Bounced Mail2 Previous Year]" caption="Bounced Mail2 Previous Year" measure="1" displayFolder="" measureGroup="filtered_dataset" count="0"/>
    <cacheHierarchy uniqueName="[Measures].[Bounced Mail3 Previous Year]" caption="Bounced Mail3 Previous Year" measure="1" displayFolder="" measureGroup="filtered_dataset" count="0"/>
    <cacheHierarchy uniqueName="[Measures].[Bounced Mail4 Previous Year]" caption="Bounced Mail4 Previous Year" measure="1" displayFolder="" measureGroup="filtered_dataset" count="0"/>
    <cacheHierarchy uniqueName="[Measures].[Transaction Email1]" caption="Transaction Email1" measure="1" displayFolder="" measureGroup="filtered_dataset" count="0"/>
    <cacheHierarchy uniqueName="[Measures].[Transaction Email2]" caption="Transaction Email2" measure="1" displayFolder="" measureGroup="filtered_dataset" count="0"/>
    <cacheHierarchy uniqueName="[Measures].[Transaction Email3]" caption="Transaction Email3" measure="1" displayFolder="" measureGroup="filtered_dataset" count="0"/>
    <cacheHierarchy uniqueName="[Measures].[Transaction Email4]" caption="Transaction Email4" measure="1" displayFolder="" measureGroup="filtered_dataset" count="0"/>
    <cacheHierarchy uniqueName="[Measures].[Transaction Amount Email1]" caption="Transaction Amount Email1" measure="1" displayFolder="" measureGroup="filtered_dataset" count="0"/>
    <cacheHierarchy uniqueName="[Measures].[Transaction Amount Email2]" caption="Transaction Amount Email2" measure="1" displayFolder="" measureGroup="filtered_dataset" count="0"/>
    <cacheHierarchy uniqueName="[Measures].[Transaction Amount Email3]" caption="Transaction Amount Email3" measure="1" displayFolder="" measureGroup="filtered_dataset" count="0"/>
    <cacheHierarchy uniqueName="[Measures].[Transaction Amount Email4]" caption="Transaction Amount Email4" measure="1" displayFolder="" measureGroup="filtered_dataset" count="0"/>
    <cacheHierarchy uniqueName="[Measures].[ClickDate All]" caption="ClickDate All" measure="1" displayFolder="" measureGroup="filtered_dataset" count="0"/>
    <cacheHierarchy uniqueName="[Measures].[Clicked Mail Previous Year]" caption="Clicked Mail Previous Year" measure="1" displayFolder="" measureGroup="filtered_dataset" count="0"/>
    <cacheHierarchy uniqueName="[Measures].[Click Date Email1 Cm]" caption="Click Date Email1 Cm" measure="1" displayFolder="" measureGroup="filtered_dataset" count="0"/>
    <cacheHierarchy uniqueName="[Measures].[Clicked Email1Previous Year]" caption="Clicked Email1Previous Year" measure="1" displayFolder="" measureGroup="filtered_dataset" count="0"/>
    <cacheHierarchy uniqueName="[Measures].[Clicked Email2 CM]" caption="Clicked Email2 CM" measure="1" displayFolder="" measureGroup="filtered_dataset" count="0"/>
    <cacheHierarchy uniqueName="[Measures].[Clicked Email2 Previous Year]" caption="Clicked Email2 Previous Year" measure="1" displayFolder="" measureGroup="filtered_dataset" count="0"/>
    <cacheHierarchy uniqueName="[Measures].[Clicked Email3 CM]" caption="Clicked Email3 CM" measure="1" displayFolder="" measureGroup="filtered_dataset" count="0"/>
    <cacheHierarchy uniqueName="[Measures].[Clicked Email3 Previous Year]" caption="Clicked Email3 Previous Year" measure="1" displayFolder="" measureGroup="filtered_dataset" count="0"/>
    <cacheHierarchy uniqueName="[Measures].[Clicked Email4 CM]" caption="Clicked Email4 CM" measure="1" displayFolder="" measureGroup="filtered_dataset" count="0"/>
    <cacheHierarchy uniqueName="[Measures].[Clicked Email4 Previous Year]" caption="Clicked Email4 Previous Year" measure="1" displayFolder="" measureGroup="filtered_dataset" count="0"/>
    <cacheHierarchy uniqueName="[Measures].[Goal]" caption="Goal" measure="1" displayFolder="" measureGroup="filtered_dataset" count="0"/>
    <cacheHierarchy uniqueName="[Measures].[__XL_Count filtered_dataset]" caption="__XL_Count filtered_dataset" measure="1" displayFolder="" measureGroup="filtered_dataset" count="0" hidden="1"/>
    <cacheHierarchy uniqueName="[Measures].[__XL_Count sankey_data]" caption="__XL_Count sankey_data" measure="1" displayFolder="" measureGroup="sankey_data" count="0" hidden="1"/>
    <cacheHierarchy uniqueName="[Measures].[__No measures defined]" caption="__No measures defined" measure="1" displayFolder="" count="0" hidden="1"/>
  </cacheHierarchies>
  <kpis count="0"/>
  <dimensions count="3">
    <dimension name="filtered_dataset" uniqueName="[filtered_dataset]" caption="filtered_dataset"/>
    <dimension measure="1" name="Measures" uniqueName="[Measures]" caption="Measures"/>
    <dimension name="sankey_data" uniqueName="[sankey_data]" caption="sankey_data"/>
  </dimensions>
  <measureGroups count="2">
    <measureGroup name="filtered_dataset" caption="filtered_dataset"/>
    <measureGroup name="sankey_data" caption="sankey_data"/>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refreshedDate="45218.512231018518" backgroundQuery="1" createdVersion="8" refreshedVersion="8" minRefreshableVersion="3" recordCount="0" supportSubquery="1" supportAdvancedDrill="1" xr:uid="{A59360F4-6DE1-49FF-B89C-D0E0ABB9F2D3}">
  <cacheSource type="external" connectionId="7"/>
  <cacheFields count="5">
    <cacheField name="[Measures].[Sum of transaction_amount]" caption="Sum of transaction_amount" numFmtId="0" hierarchy="30" level="32767"/>
    <cacheField name="[filtered_dataset].[Month].[Month]" caption="Month" numFmtId="0" hierarchy="11" level="1">
      <sharedItems containsSemiMixedTypes="0" containsString="0" containsNumber="1" containsInteger="1" minValue="1" maxValue="12" count="12">
        <n v="1"/>
        <n v="2"/>
        <n v="3"/>
        <n v="4"/>
        <n v="5"/>
        <n v="6"/>
        <n v="7"/>
        <n v="8"/>
        <n v="9" u="1"/>
        <n v="10" u="1"/>
        <n v="11" u="1"/>
        <n v="12" u="1"/>
      </sharedItems>
      <extLst>
        <ext xmlns:x15="http://schemas.microsoft.com/office/spreadsheetml/2010/11/main" uri="{4F2E5C28-24EA-4eb8-9CBF-B6C8F9C3D259}">
          <x15:cachedUniqueNames>
            <x15:cachedUniqueName index="0" name="[filtered_dataset].[Month].&amp;[1]"/>
            <x15:cachedUniqueName index="1" name="[filtered_dataset].[Month].&amp;[2]"/>
            <x15:cachedUniqueName index="2" name="[filtered_dataset].[Month].&amp;[3]"/>
            <x15:cachedUniqueName index="3" name="[filtered_dataset].[Month].&amp;[4]"/>
            <x15:cachedUniqueName index="4" name="[filtered_dataset].[Month].&amp;[5]"/>
            <x15:cachedUniqueName index="5" name="[filtered_dataset].[Month].&amp;[6]"/>
            <x15:cachedUniqueName index="6" name="[filtered_dataset].[Month].&amp;[7]"/>
            <x15:cachedUniqueName index="7" name="[filtered_dataset].[Month].&amp;[8]"/>
            <x15:cachedUniqueName index="8" name="[filtered_dataset].[Month].&amp;[9]"/>
            <x15:cachedUniqueName index="9" name="[filtered_dataset].[Month].&amp;[10]"/>
            <x15:cachedUniqueName index="10" name="[filtered_dataset].[Month].&amp;[11]"/>
            <x15:cachedUniqueName index="11" name="[filtered_dataset].[Month].&amp;[12]"/>
          </x15:cachedUniqueNames>
        </ext>
      </extLst>
    </cacheField>
    <cacheField name="[filtered_dataset].[Month Name].[Month Name]" caption="Month Name" numFmtId="0" hierarchy="12" level="1">
      <sharedItems count="12">
        <s v="Jan"/>
        <s v="Feb"/>
        <s v="Mar"/>
        <s v="Apr"/>
        <s v="May"/>
        <s v="Jun"/>
        <s v="Jul"/>
        <s v="Aug"/>
        <s v="Sep" u="1"/>
        <s v="Oct" u="1"/>
        <s v="Nov" u="1"/>
        <s v="Dec" u="1"/>
      </sharedItems>
    </cacheField>
    <cacheField name="[Measures].[Goal]" caption="Goal" numFmtId="0" hierarchy="102" level="32767"/>
    <cacheField name="[filtered_dataset].[Year].[Year]" caption="Year" numFmtId="0" hierarchy="10" level="1">
      <sharedItems containsSemiMixedTypes="0" containsNonDate="0" containsString="0"/>
    </cacheField>
  </cacheFields>
  <cacheHierarchies count="106">
    <cacheHierarchy uniqueName="[filtered_dataset].[index]" caption="index" attribute="1" defaultMemberUniqueName="[filtered_dataset].[index].[All]" allUniqueName="[filtered_dataset].[index].[All]" dimensionUniqueName="[filtered_dataset]" displayFolder="" count="2" memberValueDatatype="3" unbalanced="0"/>
    <cacheHierarchy uniqueName="[filtered_dataset].[name]" caption="name" attribute="1" defaultMemberUniqueName="[filtered_dataset].[name].[All]" allUniqueName="[filtered_dataset].[name].[All]" dimensionUniqueName="[filtered_dataset]" displayFolder="" count="2" memberValueDatatype="130" unbalanced="0"/>
    <cacheHierarchy uniqueName="[filtered_dataset].[account_number]" caption="account_number" attribute="1" defaultMemberUniqueName="[filtered_dataset].[account_number].[All]" allUniqueName="[filtered_dataset].[account_number].[All]" dimensionUniqueName="[filtered_dataset]" displayFolder="" count="2" memberValueDatatype="3" unbalanced="0"/>
    <cacheHierarchy uniqueName="[filtered_dataset].[email_name]" caption="email_name" attribute="1" defaultMemberUniqueName="[filtered_dataset].[email_name].[All]" allUniqueName="[filtered_dataset].[email_name].[All]" dimensionUniqueName="[filtered_dataset]" displayFolder="" count="2" memberValueDatatype="130" unbalanced="0"/>
    <cacheHierarchy uniqueName="[filtered_dataset].[sent_date]" caption="sent_date" attribute="1" time="1" defaultMemberUniqueName="[filtered_dataset].[sent_date].[All]" allUniqueName="[filtered_dataset].[sent_date].[All]" dimensionUniqueName="[filtered_dataset]" displayFolder="" count="2" memberValueDatatype="7" unbalanced="0"/>
    <cacheHierarchy uniqueName="[filtered_dataset].[open_date]" caption="open_date" attribute="1" time="1" defaultMemberUniqueName="[filtered_dataset].[open_date].[All]" allUniqueName="[filtered_dataset].[open_date].[All]" dimensionUniqueName="[filtered_dataset]" displayFolder="" count="2" memberValueDatatype="7" unbalanced="0"/>
    <cacheHierarchy uniqueName="[filtered_dataset].[click_date]" caption="click_date" attribute="1" time="1" defaultMemberUniqueName="[filtered_dataset].[click_date].[All]" allUniqueName="[filtered_dataset].[click_date].[All]" dimensionUniqueName="[filtered_dataset]" displayFolder="" count="2" memberValueDatatype="7" unbalanced="0"/>
    <cacheHierarchy uniqueName="[filtered_dataset].[bounce_date]" caption="bounce_date" attribute="1" time="1" defaultMemberUniqueName="[filtered_dataset].[bounce_date].[All]" allUniqueName="[filtered_dataset].[bounce_date].[All]" dimensionUniqueName="[filtered_dataset]" displayFolder="" count="2" memberValueDatatype="7" unbalanced="0"/>
    <cacheHierarchy uniqueName="[filtered_dataset].[transaction_date]" caption="transaction_date" attribute="1" defaultMemberUniqueName="[filtered_dataset].[transaction_date].[All]" allUniqueName="[filtered_dataset].[transaction_date].[All]" dimensionUniqueName="[filtered_dataset]" displayFolder="" count="2" memberValueDatatype="130" unbalanced="0"/>
    <cacheHierarchy uniqueName="[filtered_dataset].[transaction_amount]" caption="transaction_amount" attribute="1" defaultMemberUniqueName="[filtered_dataset].[transaction_amount].[All]" allUniqueName="[filtered_dataset].[transaction_amount].[All]" dimensionUniqueName="[filtered_dataset]" displayFolder="" count="2" memberValueDatatype="5" unbalanced="0"/>
    <cacheHierarchy uniqueName="[filtered_dataset].[Year]" caption="Year" attribute="1" defaultMemberUniqueName="[filtered_dataset].[Year].[All]" allUniqueName="[filtered_dataset].[Year].[All]" dimensionUniqueName="[filtered_dataset]" displayFolder="" count="2" memberValueDatatype="20" unbalanced="0">
      <fieldsUsage count="2">
        <fieldUsage x="-1"/>
        <fieldUsage x="4"/>
      </fieldsUsage>
    </cacheHierarchy>
    <cacheHierarchy uniqueName="[filtered_dataset].[Month]" caption="Month" attribute="1" defaultMemberUniqueName="[filtered_dataset].[Month].[All]" allUniqueName="[filtered_dataset].[Month].[All]" dimensionUniqueName="[filtered_dataset]" displayFolder="" count="2" memberValueDatatype="20" unbalanced="0">
      <fieldsUsage count="2">
        <fieldUsage x="-1"/>
        <fieldUsage x="1"/>
      </fieldsUsage>
    </cacheHierarchy>
    <cacheHierarchy uniqueName="[filtered_dataset].[Month Name]" caption="Month Name" attribute="1" defaultMemberUniqueName="[filtered_dataset].[Month Name].[All]" allUniqueName="[filtered_dataset].[Month Name].[All]" dimensionUniqueName="[filtered_dataset]" displayFolder="" count="2" memberValueDatatype="130" unbalanced="0">
      <fieldsUsage count="2">
        <fieldUsage x="-1"/>
        <fieldUsage x="2"/>
      </fieldsUsage>
    </cacheHierarchy>
    <cacheHierarchy uniqueName="[filtered_dataset].[click_date (Year)]" caption="click_date (Year)" attribute="1" defaultMemberUniqueName="[filtered_dataset].[click_date (Year)].[All]" allUniqueName="[filtered_dataset].[click_date (Year)].[All]" dimensionUniqueName="[filtered_dataset]" displayFolder="" count="2" memberValueDatatype="130" unbalanced="0"/>
    <cacheHierarchy uniqueName="[filtered_dataset].[click_date (Quarter)]" caption="click_date (Quarter)" attribute="1" defaultMemberUniqueName="[filtered_dataset].[click_date (Quarter)].[All]" allUniqueName="[filtered_dataset].[click_date (Quarter)].[All]" dimensionUniqueName="[filtered_dataset]" displayFolder="" count="2" memberValueDatatype="130" unbalanced="0"/>
    <cacheHierarchy uniqueName="[filtered_dataset].[click_date (Month)]" caption="click_date (Month)" attribute="1" defaultMemberUniqueName="[filtered_dataset].[click_date (Month)].[All]" allUniqueName="[filtered_dataset].[click_date (Month)].[All]" dimensionUniqueName="[filtered_dataset]" displayFolder="" count="2" memberValueDatatype="130" unbalanced="0"/>
    <cacheHierarchy uniqueName="[sankey_data].[Step 1]" caption="Step 1" attribute="1" defaultMemberUniqueName="[sankey_data].[Step 1].[All]" allUniqueName="[sankey_data].[Step 1].[All]" dimensionUniqueName="[sankey_data]" displayFolder="" count="2" memberValueDatatype="130" unbalanced="0"/>
    <cacheHierarchy uniqueName="[sankey_data].[Step 2]" caption="Step 2" attribute="1" defaultMemberUniqueName="[sankey_data].[Step 2].[All]" allUniqueName="[sankey_data].[Step 2].[All]" dimensionUniqueName="[sankey_data]" displayFolder="" count="2" memberValueDatatype="130" unbalanced="0"/>
    <cacheHierarchy uniqueName="[sankey_data].[Step 3]" caption="Step 3" attribute="1" defaultMemberUniqueName="[sankey_data].[Step 3].[All]" allUniqueName="[sankey_data].[Step 3].[All]" dimensionUniqueName="[sankey_data]" displayFolder="" count="2" memberValueDatatype="130" unbalanced="0"/>
    <cacheHierarchy uniqueName="[sankey_data].[Step 4]" caption="Step 4" attribute="1" defaultMemberUniqueName="[sankey_data].[Step 4].[All]" allUniqueName="[sankey_data].[Step 4].[All]" dimensionUniqueName="[sankey_data]" displayFolder="" count="2" memberValueDatatype="130" unbalanced="0"/>
    <cacheHierarchy uniqueName="[sankey_data].[Link]" caption="Link" attribute="1" defaultMemberUniqueName="[sankey_data].[Link].[All]" allUniqueName="[sankey_data].[Link].[All]" dimensionUniqueName="[sankey_data]" displayFolder="" count="2" memberValueDatatype="130" unbalanced="0"/>
    <cacheHierarchy uniqueName="[sankey_data].[Size]" caption="Size" attribute="1" defaultMemberUniqueName="[sankey_data].[Size].[All]" allUniqueName="[sankey_data].[Size].[All]" dimensionUniqueName="[sankey_data]" displayFolder="" count="2" memberValueDatatype="3" unbalanced="0"/>
    <cacheHierarchy uniqueName="[sankey_data].[t]" caption="t" attribute="1" defaultMemberUniqueName="[sankey_data].[t].[All]" allUniqueName="[sankey_data].[t].[All]" dimensionUniqueName="[sankey_data]" displayFolder="" count="2" memberValueDatatype="5" unbalanced="0"/>
    <cacheHierarchy uniqueName="[sankey_data].[Path]" caption="Path" attribute="1" defaultMemberUniqueName="[sankey_data].[Path].[All]" allUniqueName="[sankey_data].[Path].[All]" dimensionUniqueName="[sankey_data]" displayFolder="" count="2" memberValueDatatype="3" unbalanced="0"/>
    <cacheHierarchy uniqueName="[sankey_data].[Min or Max]" caption="Min or Max" attribute="1" defaultMemberUniqueName="[sankey_data].[Min or Max].[All]" allUniqueName="[sankey_data].[Min or Max].[All]" dimensionUniqueName="[sankey_data]" displayFolder="" count="2" memberValueDatatype="130" unbalanced="0"/>
    <cacheHierarchy uniqueName="[sankey_data].[Month/Year]" caption="Month/Year" attribute="1" defaultMemberUniqueName="[sankey_data].[Month/Year].[All]" allUniqueName="[sankey_data].[Month/Year].[All]" dimensionUniqueName="[sankey_data]" displayFolder="" count="2" memberValueDatatype="130" unbalanced="0"/>
    <cacheHierarchy uniqueName="[filtered_dataset].[click_date (Month Index)]" caption="click_date (Month Index)" attribute="1" defaultMemberUniqueName="[filtered_dataset].[click_date (Month Index)].[All]" allUniqueName="[filtered_dataset].[click_date (Month Index)].[All]" dimensionUniqueName="[filtered_dataset]" displayFolder="" count="2" memberValueDatatype="20" unbalanced="0" hidden="1"/>
    <cacheHierarchy uniqueName="[Measures].[Sum of Year]" caption="Sum of Year" measure="1" displayFolder="" measureGroup="filtered_dataset" count="0">
      <extLst>
        <ext xmlns:x15="http://schemas.microsoft.com/office/spreadsheetml/2010/11/main" uri="{B97F6D7D-B522-45F9-BDA1-12C45D357490}">
          <x15:cacheHierarchy aggregatedColumn="10"/>
        </ext>
      </extLst>
    </cacheHierarchy>
    <cacheHierarchy uniqueName="[Measures].[Sum of Month]" caption="Sum of Month" measure="1" displayFolder="" measureGroup="filtered_dataset" count="0">
      <extLst>
        <ext xmlns:x15="http://schemas.microsoft.com/office/spreadsheetml/2010/11/main" uri="{B97F6D7D-B522-45F9-BDA1-12C45D357490}">
          <x15:cacheHierarchy aggregatedColumn="11"/>
        </ext>
      </extLst>
    </cacheHierarchy>
    <cacheHierarchy uniqueName="[Measures].[Count of click_date]" caption="Count of click_date" measure="1" displayFolder="" measureGroup="filtered_dataset" count="0">
      <extLst>
        <ext xmlns:x15="http://schemas.microsoft.com/office/spreadsheetml/2010/11/main" uri="{B97F6D7D-B522-45F9-BDA1-12C45D357490}">
          <x15:cacheHierarchy aggregatedColumn="6"/>
        </ext>
      </extLst>
    </cacheHierarchy>
    <cacheHierarchy uniqueName="[Measures].[Sum of transaction_amount]" caption="Sum of transaction_amount" measure="1" displayFolder="" measureGroup="filtered_dataset" count="0" oneField="1">
      <fieldsUsage count="1">
        <fieldUsage x="0"/>
      </fieldsUsage>
      <extLst>
        <ext xmlns:x15="http://schemas.microsoft.com/office/spreadsheetml/2010/11/main" uri="{B97F6D7D-B522-45F9-BDA1-12C45D357490}">
          <x15:cacheHierarchy aggregatedColumn="9"/>
        </ext>
      </extLst>
    </cacheHierarchy>
    <cacheHierarchy uniqueName="[Measures].[New Leads]" caption="New Leads" measure="1" displayFolder="" measureGroup="sankey_data" count="0"/>
    <cacheHierarchy uniqueName="[Measures].[Existing Customer]" caption="Existing Customer" measure="1" displayFolder="" measureGroup="sankey_data" count="0"/>
    <cacheHierarchy uniqueName="[Measures].[New Leads with Response]" caption="New Leads with Response" measure="1" displayFolder="" measureGroup="sankey_data" count="0"/>
    <cacheHierarchy uniqueName="[Measures].[New Leads with  NOResponse]" caption="New Leads with  NOResponse" measure="1" displayFolder="" measureGroup="sankey_data" count="0"/>
    <cacheHierarchy uniqueName="[Measures].[New Leads with Response and with Dicsount]" caption="New Leads with Response and with Dicsount" measure="1" displayFolder="" measureGroup="sankey_data" count="0"/>
    <cacheHierarchy uniqueName="[Measures].[New Leads with Response and with skipped stage]" caption="New Leads with Response and with skipped stage" measure="1" displayFolder="" measureGroup="sankey_data" count="0"/>
    <cacheHierarchy uniqueName="[Measures].[Old Custmoers With Skipped stage]" caption="Old Custmoers With Skipped stage" measure="1" displayFolder="" measureGroup="sankey_data" count="0"/>
    <cacheHierarchy uniqueName="[Measures].[Old Custmoers With Discount stage]" caption="Old Custmoers With Discount stage" measure="1" displayFolder="" measureGroup="sankey_data" count="0"/>
    <cacheHierarchy uniqueName="[Measures].[New Leads with Response and with skipped stage and Booked]" caption="New Leads with Response and with skipped stage and Booked" measure="1" displayFolder="" measureGroup="sankey_data" count="0"/>
    <cacheHierarchy uniqueName="[Measures].[Old Custmoers With Skipped stage and Booked Qualified]" caption="Old Custmoers With Skipped stage and Booked Qualified" measure="1" displayFolder="" measureGroup="sankey_data" count="0"/>
    <cacheHierarchy uniqueName="[Measures].[New Leads with Provided Interest discount no response]" caption="New Leads with Provided Interest discount no response" measure="1" displayFolder="" measureGroup="sankey_data" count="0"/>
    <cacheHierarchy uniqueName="[Measures].[New Leads with Provided Interest discount Qualitifed Booked]" caption="New Leads with Provided Interest discount Qualitifed Booked" measure="1" displayFolder="" measureGroup="sankey_data" count="0"/>
    <cacheHierarchy uniqueName="[Measures].[Existing Customers with Provided Interest discount Qualfied Booked]" caption="Existing Customers with Provided Interest discount Qualfied Booked" measure="1" displayFolder="" measureGroup="sankey_data" count="0"/>
    <cacheHierarchy uniqueName="[Measures].[Existing Customers with Provided Interest discount and No Response]" caption="Existing Customers with Provided Interest discount and No Response" measure="1" displayFolder="" measureGroup="sankey_data" count="0"/>
    <cacheHierarchy uniqueName="[Measures].[Email1]" caption="Email1" measure="1" displayFolder="" measureGroup="filtered_dataset" count="0"/>
    <cacheHierarchy uniqueName="[Measures].[Email2]" caption="Email2" measure="1" displayFolder="" measureGroup="filtered_dataset" count="0"/>
    <cacheHierarchy uniqueName="[Measures].[Email3]" caption="Email3" measure="1" displayFolder="" measureGroup="filtered_dataset" count="0"/>
    <cacheHierarchy uniqueName="[Measures].[Email4]" caption="Email4" measure="1" displayFolder="" measureGroup="filtered_dataset" count="0"/>
    <cacheHierarchy uniqueName="[Measures].[Sent Email]" caption="Sent Email" measure="1" displayFolder="" measureGroup="filtered_dataset" count="0"/>
    <cacheHierarchy uniqueName="[Measures].[Measure 1]" caption="Measure 1" measure="1" displayFolder="" measureGroup="filtered_dataset" count="0"/>
    <cacheHierarchy uniqueName="[Measures].[Measure 2]" caption="Measure 2" measure="1" displayFolder="" measureGroup="filtered_dataset" count="0"/>
    <cacheHierarchy uniqueName="[Measures].[PreviousYearMeasure]" caption="PreviousYearMeasure" measure="1" displayFolder="" measureGroup="filtered_dataset" count="0"/>
    <cacheHierarchy uniqueName="[Measures].[Open Email]" caption="Open Email" measure="1" displayFolder="" measureGroup="filtered_dataset" count="0"/>
    <cacheHierarchy uniqueName="[Measures].[Previous Year Open Email]" caption="Previous Year Open Email" measure="1" displayFolder="" measureGroup="filtered_dataset" count="0"/>
    <cacheHierarchy uniqueName="[Measures].[Bounce Total]" caption="Bounce Total" measure="1" displayFolder="" measureGroup="filtered_dataset" count="0"/>
    <cacheHierarchy uniqueName="[Measures].[Previous Year Bounced Mail]" caption="Previous Year Bounced Mail" measure="1" displayFolder="" measureGroup="filtered_dataset" count="0"/>
    <cacheHierarchy uniqueName="[Measures].[Transaction Amount]" caption="Transaction Amount" measure="1" displayFolder="" measureGroup="filtered_dataset" count="0"/>
    <cacheHierarchy uniqueName="[Measures].[Transaction Amount for previuos year]" caption="Transaction Amount for previuos year" measure="1" displayFolder="" measureGroup="filtered_dataset" count="0"/>
    <cacheHierarchy uniqueName="[Measures].[Bounce Rate]" caption="Bounce Rate" measure="1" displayFolder="" measureGroup="filtered_dataset" count="0"/>
    <cacheHierarchy uniqueName="[Measures].[Sent Measure Email 1]" caption="Sent Measure Email 1" measure="1" displayFolder="" measureGroup="filtered_dataset" count="0"/>
    <cacheHierarchy uniqueName="[Measures].[Sent Measure Email 2]" caption="Sent Measure Email 2" measure="1" displayFolder="" measureGroup="filtered_dataset" count="0"/>
    <cacheHierarchy uniqueName="[Measures].[Sent Measure Email 3]" caption="Sent Measure Email 3" measure="1" displayFolder="" measureGroup="filtered_dataset" count="0"/>
    <cacheHierarchy uniqueName="[Measures].[Sent Measure Email 4]" caption="Sent Measure Email 4" measure="1" displayFolder="" measureGroup="filtered_dataset" count="0"/>
    <cacheHierarchy uniqueName="[Measures].[Sent Mail Previous Year1]" caption="Sent Mail Previous Year1" measure="1" displayFolder="" measureGroup="filtered_dataset" count="0"/>
    <cacheHierarchy uniqueName="[Measures].[Sent Mail2 Previous Year]" caption="Sent Mail2 Previous Year" measure="1" displayFolder="" measureGroup="filtered_dataset" count="0"/>
    <cacheHierarchy uniqueName="[Measures].[Sent Mail3 Previous Year]" caption="Sent Mail3 Previous Year" measure="1" displayFolder="" measureGroup="filtered_dataset" count="0"/>
    <cacheHierarchy uniqueName="[Measures].[Sent Mail4 Previous Year]" caption="Sent Mail4 Previous Year" measure="1" displayFolder="" measureGroup="filtered_dataset" count="0"/>
    <cacheHierarchy uniqueName="[Measures].[Open Email1]" caption="Open Email1" measure="1" displayFolder="" measureGroup="filtered_dataset" count="0"/>
    <cacheHierarchy uniqueName="[Measures].[Open Email2]" caption="Open Email2" measure="1" displayFolder="" measureGroup="filtered_dataset" count="0"/>
    <cacheHierarchy uniqueName="[Measures].[Open Email3]" caption="Open Email3" measure="1" displayFolder="" measureGroup="filtered_dataset" count="0"/>
    <cacheHierarchy uniqueName="[Measures].[Open Email4]" caption="Open Email4" measure="1" displayFolder="" measureGroup="filtered_dataset" count="0"/>
    <cacheHierarchy uniqueName="[Measures].[Open Email1 Previous year]" caption="Open Email1 Previous year" measure="1" displayFolder="" measureGroup="filtered_dataset" count="0"/>
    <cacheHierarchy uniqueName="[Measures].[Open Email2 Previous year]" caption="Open Email2 Previous year" measure="1" displayFolder="" measureGroup="filtered_dataset" count="0"/>
    <cacheHierarchy uniqueName="[Measures].[Open Email3 Previous year]" caption="Open Email3 Previous year" measure="1" displayFolder="" measureGroup="filtered_dataset" count="0"/>
    <cacheHierarchy uniqueName="[Measures].[Open Email4 Previous year]" caption="Open Email4 Previous year" measure="1" displayFolder="" measureGroup="filtered_dataset" count="0"/>
    <cacheHierarchy uniqueName="[Measures].[Bounce Email1]" caption="Bounce Email1" measure="1" displayFolder="" measureGroup="filtered_dataset" count="0"/>
    <cacheHierarchy uniqueName="[Measures].[Bounce Email2]" caption="Bounce Email2" measure="1" displayFolder="" measureGroup="filtered_dataset" count="0"/>
    <cacheHierarchy uniqueName="[Measures].[Bounce Email3]" caption="Bounce Email3" measure="1" displayFolder="" measureGroup="filtered_dataset" count="0"/>
    <cacheHierarchy uniqueName="[Measures].[Bounce Email4]" caption="Bounce Email4" measure="1" displayFolder="" measureGroup="filtered_dataset" count="0"/>
    <cacheHierarchy uniqueName="[Measures].[Bounced Mail1 Previous Year]" caption="Bounced Mail1 Previous Year" measure="1" displayFolder="" measureGroup="filtered_dataset" count="0"/>
    <cacheHierarchy uniqueName="[Measures].[Bounced Mail2 Previous Year]" caption="Bounced Mail2 Previous Year" measure="1" displayFolder="" measureGroup="filtered_dataset" count="0"/>
    <cacheHierarchy uniqueName="[Measures].[Bounced Mail3 Previous Year]" caption="Bounced Mail3 Previous Year" measure="1" displayFolder="" measureGroup="filtered_dataset" count="0"/>
    <cacheHierarchy uniqueName="[Measures].[Bounced Mail4 Previous Year]" caption="Bounced Mail4 Previous Year" measure="1" displayFolder="" measureGroup="filtered_dataset" count="0"/>
    <cacheHierarchy uniqueName="[Measures].[Transaction Email1]" caption="Transaction Email1" measure="1" displayFolder="" measureGroup="filtered_dataset" count="0"/>
    <cacheHierarchy uniqueName="[Measures].[Transaction Email2]" caption="Transaction Email2" measure="1" displayFolder="" measureGroup="filtered_dataset" count="0"/>
    <cacheHierarchy uniqueName="[Measures].[Transaction Email3]" caption="Transaction Email3" measure="1" displayFolder="" measureGroup="filtered_dataset" count="0"/>
    <cacheHierarchy uniqueName="[Measures].[Transaction Email4]" caption="Transaction Email4" measure="1" displayFolder="" measureGroup="filtered_dataset" count="0"/>
    <cacheHierarchy uniqueName="[Measures].[Transaction Amount Email1]" caption="Transaction Amount Email1" measure="1" displayFolder="" measureGroup="filtered_dataset" count="0"/>
    <cacheHierarchy uniqueName="[Measures].[Transaction Amount Email2]" caption="Transaction Amount Email2" measure="1" displayFolder="" measureGroup="filtered_dataset" count="0"/>
    <cacheHierarchy uniqueName="[Measures].[Transaction Amount Email3]" caption="Transaction Amount Email3" measure="1" displayFolder="" measureGroup="filtered_dataset" count="0"/>
    <cacheHierarchy uniqueName="[Measures].[Transaction Amount Email4]" caption="Transaction Amount Email4" measure="1" displayFolder="" measureGroup="filtered_dataset" count="0"/>
    <cacheHierarchy uniqueName="[Measures].[ClickDate All]" caption="ClickDate All" measure="1" displayFolder="" measureGroup="filtered_dataset" count="0"/>
    <cacheHierarchy uniqueName="[Measures].[Clicked Mail Previous Year]" caption="Clicked Mail Previous Year" measure="1" displayFolder="" measureGroup="filtered_dataset" count="0"/>
    <cacheHierarchy uniqueName="[Measures].[Click Date Email1 Cm]" caption="Click Date Email1 Cm" measure="1" displayFolder="" measureGroup="filtered_dataset" count="0"/>
    <cacheHierarchy uniqueName="[Measures].[Clicked Email1Previous Year]" caption="Clicked Email1Previous Year" measure="1" displayFolder="" measureGroup="filtered_dataset" count="0"/>
    <cacheHierarchy uniqueName="[Measures].[Clicked Email2 CM]" caption="Clicked Email2 CM" measure="1" displayFolder="" measureGroup="filtered_dataset" count="0"/>
    <cacheHierarchy uniqueName="[Measures].[Clicked Email2 Previous Year]" caption="Clicked Email2 Previous Year" measure="1" displayFolder="" measureGroup="filtered_dataset" count="0"/>
    <cacheHierarchy uniqueName="[Measures].[Clicked Email3 CM]" caption="Clicked Email3 CM" measure="1" displayFolder="" measureGroup="filtered_dataset" count="0"/>
    <cacheHierarchy uniqueName="[Measures].[Clicked Email3 Previous Year]" caption="Clicked Email3 Previous Year" measure="1" displayFolder="" measureGroup="filtered_dataset" count="0"/>
    <cacheHierarchy uniqueName="[Measures].[Clicked Email4 CM]" caption="Clicked Email4 CM" measure="1" displayFolder="" measureGroup="filtered_dataset" count="0"/>
    <cacheHierarchy uniqueName="[Measures].[Clicked Email4 Previous Year]" caption="Clicked Email4 Previous Year" measure="1" displayFolder="" measureGroup="filtered_dataset" count="0"/>
    <cacheHierarchy uniqueName="[Measures].[Goal]" caption="Goal" measure="1" displayFolder="" measureGroup="filtered_dataset" count="0" oneField="1">
      <fieldsUsage count="1">
        <fieldUsage x="3"/>
      </fieldsUsage>
    </cacheHierarchy>
    <cacheHierarchy uniqueName="[Measures].[__XL_Count filtered_dataset]" caption="__XL_Count filtered_dataset" measure="1" displayFolder="" measureGroup="filtered_dataset" count="0" hidden="1"/>
    <cacheHierarchy uniqueName="[Measures].[__XL_Count sankey_data]" caption="__XL_Count sankey_data" measure="1" displayFolder="" measureGroup="sankey_data" count="0" hidden="1"/>
    <cacheHierarchy uniqueName="[Measures].[__No measures defined]" caption="__No measures defined" measure="1" displayFolder="" count="0" hidden="1"/>
  </cacheHierarchies>
  <kpis count="0"/>
  <dimensions count="3">
    <dimension name="filtered_dataset" uniqueName="[filtered_dataset]" caption="filtered_dataset"/>
    <dimension measure="1" name="Measures" uniqueName="[Measures]" caption="Measures"/>
    <dimension name="sankey_data" uniqueName="[sankey_data]" caption="sankey_data"/>
  </dimensions>
  <measureGroups count="2">
    <measureGroup name="filtered_dataset" caption="filtered_dataset"/>
    <measureGroup name="sankey_data" caption="sankey_data"/>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B4EBCB-A697-4F7B-87BB-90B2929E3A75}" name="PivotTable2" cacheId="19" applyNumberFormats="0" applyBorderFormats="0" applyFontFormats="0" applyPatternFormats="0" applyAlignmentFormats="0" applyWidthHeightFormats="1" dataCaption="Values" tag="f186b99b-1689-4d66-a718-b7251bdbbad5" updatedVersion="8" minRefreshableVersion="3" visualTotals="0" useAutoFormatting="1" pageOverThenDown="1" subtotalHiddenItems="1" itemPrintTitles="1" mergeItem="1" createdVersion="8" indent="0" outline="1" outlineData="1" multipleFieldFilters="0" chartFormat="54" rowHeaderCaption="Month">
  <location ref="O12:P29"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sortType="ascending"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s>
  <rowFields count="2">
    <field x="1"/>
    <field x="0"/>
  </rowFields>
  <rowItems count="17">
    <i>
      <x/>
    </i>
    <i r="1">
      <x/>
    </i>
    <i>
      <x v="1"/>
    </i>
    <i r="1">
      <x v="1"/>
    </i>
    <i>
      <x v="2"/>
    </i>
    <i r="1">
      <x v="2"/>
    </i>
    <i>
      <x v="3"/>
    </i>
    <i r="1">
      <x v="3"/>
    </i>
    <i>
      <x v="4"/>
    </i>
    <i r="1">
      <x v="4"/>
    </i>
    <i>
      <x v="5"/>
    </i>
    <i r="1">
      <x v="5"/>
    </i>
    <i>
      <x v="6"/>
    </i>
    <i r="1">
      <x v="6"/>
    </i>
    <i>
      <x v="7"/>
    </i>
    <i r="1">
      <x v="7"/>
    </i>
    <i t="grand">
      <x/>
    </i>
  </rowItems>
  <colItems count="1">
    <i/>
  </colItems>
  <dataFields count="1">
    <dataField fld="3" subtotal="count" baseField="0" baseItem="0" numFmtId="1"/>
  </dataFields>
  <formats count="26">
    <format dxfId="93">
      <pivotArea outline="0" collapsedLevelsAreSubtotals="1" fieldPosition="0"/>
    </format>
    <format dxfId="92">
      <pivotArea dataOnly="0" labelOnly="1" outline="0" axis="axisValues" fieldPosition="0"/>
    </format>
    <format dxfId="91">
      <pivotArea collapsedLevelsAreSubtotals="1" fieldPosition="0">
        <references count="2">
          <reference field="0" count="1">
            <x v="0"/>
          </reference>
          <reference field="1" count="1" selected="0">
            <x v="0"/>
          </reference>
        </references>
      </pivotArea>
    </format>
    <format dxfId="90">
      <pivotArea collapsedLevelsAreSubtotals="1" fieldPosition="0">
        <references count="1">
          <reference field="1" count="1">
            <x v="1"/>
          </reference>
        </references>
      </pivotArea>
    </format>
    <format dxfId="89">
      <pivotArea collapsedLevelsAreSubtotals="1" fieldPosition="0">
        <references count="2">
          <reference field="0" count="1">
            <x v="1"/>
          </reference>
          <reference field="1" count="1" selected="0">
            <x v="1"/>
          </reference>
        </references>
      </pivotArea>
    </format>
    <format dxfId="88">
      <pivotArea collapsedLevelsAreSubtotals="1" fieldPosition="0">
        <references count="1">
          <reference field="1" count="1">
            <x v="2"/>
          </reference>
        </references>
      </pivotArea>
    </format>
    <format dxfId="87">
      <pivotArea collapsedLevelsAreSubtotals="1" fieldPosition="0">
        <references count="2">
          <reference field="0" count="1">
            <x v="2"/>
          </reference>
          <reference field="1" count="1" selected="0">
            <x v="2"/>
          </reference>
        </references>
      </pivotArea>
    </format>
    <format dxfId="86">
      <pivotArea collapsedLevelsAreSubtotals="1" fieldPosition="0">
        <references count="1">
          <reference field="1" count="1">
            <x v="3"/>
          </reference>
        </references>
      </pivotArea>
    </format>
    <format dxfId="85">
      <pivotArea collapsedLevelsAreSubtotals="1" fieldPosition="0">
        <references count="2">
          <reference field="0" count="1">
            <x v="3"/>
          </reference>
          <reference field="1" count="1" selected="0">
            <x v="3"/>
          </reference>
        </references>
      </pivotArea>
    </format>
    <format dxfId="84">
      <pivotArea collapsedLevelsAreSubtotals="1" fieldPosition="0">
        <references count="1">
          <reference field="1" count="1">
            <x v="4"/>
          </reference>
        </references>
      </pivotArea>
    </format>
    <format dxfId="83">
      <pivotArea collapsedLevelsAreSubtotals="1" fieldPosition="0">
        <references count="2">
          <reference field="0" count="1">
            <x v="4"/>
          </reference>
          <reference field="1" count="1" selected="0">
            <x v="4"/>
          </reference>
        </references>
      </pivotArea>
    </format>
    <format dxfId="82">
      <pivotArea collapsedLevelsAreSubtotals="1" fieldPosition="0">
        <references count="1">
          <reference field="1" count="1">
            <x v="5"/>
          </reference>
        </references>
      </pivotArea>
    </format>
    <format dxfId="81">
      <pivotArea collapsedLevelsAreSubtotals="1" fieldPosition="0">
        <references count="2">
          <reference field="0" count="1">
            <x v="5"/>
          </reference>
          <reference field="1" count="1" selected="0">
            <x v="5"/>
          </reference>
        </references>
      </pivotArea>
    </format>
    <format dxfId="80">
      <pivotArea collapsedLevelsAreSubtotals="1" fieldPosition="0">
        <references count="1">
          <reference field="1" count="1">
            <x v="6"/>
          </reference>
        </references>
      </pivotArea>
    </format>
    <format dxfId="79">
      <pivotArea collapsedLevelsAreSubtotals="1" fieldPosition="0">
        <references count="2">
          <reference field="0" count="1">
            <x v="6"/>
          </reference>
          <reference field="1" count="1" selected="0">
            <x v="6"/>
          </reference>
        </references>
      </pivotArea>
    </format>
    <format dxfId="78">
      <pivotArea collapsedLevelsAreSubtotals="1" fieldPosition="0">
        <references count="1">
          <reference field="1" count="1">
            <x v="7"/>
          </reference>
        </references>
      </pivotArea>
    </format>
    <format dxfId="77">
      <pivotArea collapsedLevelsAreSubtotals="1" fieldPosition="0">
        <references count="2">
          <reference field="0" count="1">
            <x v="7"/>
          </reference>
          <reference field="1" count="1" selected="0">
            <x v="7"/>
          </reference>
        </references>
      </pivotArea>
    </format>
    <format dxfId="76">
      <pivotArea collapsedLevelsAreSubtotals="1" fieldPosition="0">
        <references count="1">
          <reference field="1" count="1">
            <x v="8"/>
          </reference>
        </references>
      </pivotArea>
    </format>
    <format dxfId="75">
      <pivotArea collapsedLevelsAreSubtotals="1" fieldPosition="0">
        <references count="2">
          <reference field="0" count="1">
            <x v="8"/>
          </reference>
          <reference field="1" count="1" selected="0">
            <x v="8"/>
          </reference>
        </references>
      </pivotArea>
    </format>
    <format dxfId="74">
      <pivotArea collapsedLevelsAreSubtotals="1" fieldPosition="0">
        <references count="1">
          <reference field="1" count="1">
            <x v="9"/>
          </reference>
        </references>
      </pivotArea>
    </format>
    <format dxfId="73">
      <pivotArea collapsedLevelsAreSubtotals="1" fieldPosition="0">
        <references count="2">
          <reference field="0" count="1">
            <x v="9"/>
          </reference>
          <reference field="1" count="1" selected="0">
            <x v="9"/>
          </reference>
        </references>
      </pivotArea>
    </format>
    <format dxfId="72">
      <pivotArea collapsedLevelsAreSubtotals="1" fieldPosition="0">
        <references count="1">
          <reference field="1" count="1">
            <x v="10"/>
          </reference>
        </references>
      </pivotArea>
    </format>
    <format dxfId="71">
      <pivotArea collapsedLevelsAreSubtotals="1" fieldPosition="0">
        <references count="2">
          <reference field="0" count="1">
            <x v="10"/>
          </reference>
          <reference field="1" count="1" selected="0">
            <x v="10"/>
          </reference>
        </references>
      </pivotArea>
    </format>
    <format dxfId="70">
      <pivotArea collapsedLevelsAreSubtotals="1" fieldPosition="0">
        <references count="1">
          <reference field="1" count="1">
            <x v="11"/>
          </reference>
        </references>
      </pivotArea>
    </format>
    <format dxfId="69">
      <pivotArea collapsedLevelsAreSubtotals="1" fieldPosition="0">
        <references count="2">
          <reference field="0" count="1">
            <x v="11"/>
          </reference>
          <reference field="1" count="1" selected="0">
            <x v="11"/>
          </reference>
        </references>
      </pivotArea>
    </format>
    <format dxfId="68">
      <pivotArea grandRow="1" outline="0" collapsedLevelsAreSubtotals="1" fieldPosition="0"/>
    </format>
  </formats>
  <chartFormats count="6">
    <chartFormat chart="23" format="15" series="1">
      <pivotArea type="data" outline="0" fieldPosition="0">
        <references count="1">
          <reference field="4294967294" count="1" selected="0">
            <x v="0"/>
          </reference>
        </references>
      </pivotArea>
    </chartFormat>
    <chartFormat chart="2" format="33" series="1">
      <pivotArea type="data" outline="0" fieldPosition="0">
        <references count="1">
          <reference field="4294967294" count="1" selected="0">
            <x v="0"/>
          </reference>
        </references>
      </pivotArea>
    </chartFormat>
    <chartFormat chart="2" format="34">
      <pivotArea type="data" outline="0" fieldPosition="0">
        <references count="3">
          <reference field="4294967294" count="1" selected="0">
            <x v="0"/>
          </reference>
          <reference field="0" count="1" selected="0">
            <x v="7"/>
          </reference>
          <reference field="1" count="1" selected="0">
            <x v="7"/>
          </reference>
        </references>
      </pivotArea>
    </chartFormat>
    <chartFormat chart="38" format="37" series="1">
      <pivotArea type="data" outline="0" fieldPosition="0">
        <references count="1">
          <reference field="4294967294" count="1" selected="0">
            <x v="0"/>
          </reference>
        </references>
      </pivotArea>
    </chartFormat>
    <chartFormat chart="38" format="38">
      <pivotArea type="data" outline="0" fieldPosition="0">
        <references count="3">
          <reference field="4294967294" count="1" selected="0">
            <x v="0"/>
          </reference>
          <reference field="0" count="1" selected="0">
            <x v="7"/>
          </reference>
          <reference field="1" count="1" selected="0">
            <x v="7"/>
          </reference>
        </references>
      </pivotArea>
    </chartFormat>
    <chartFormat chart="2" format="35">
      <pivotArea type="data" outline="0" fieldPosition="0">
        <references count="3">
          <reference field="4294967294" count="1" selected="0">
            <x v="0"/>
          </reference>
          <reference field="0" count="1" selected="0">
            <x v="6"/>
          </reference>
          <reference field="1" count="1" selected="0">
            <x v="6"/>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ltered_dataset].[Year].&amp;[2023]"/>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tered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0F30B39-8D9D-4CD6-8A69-CB0FA7246E8E}" name="PivotTable1" cacheId="22" applyNumberFormats="0" applyBorderFormats="0" applyFontFormats="0" applyPatternFormats="0" applyAlignmentFormats="0" applyWidthHeightFormats="1" dataCaption="Values" tag="04ab30cf-fdfb-4e91-8089-0d5188c88ff6" updatedVersion="8" minRefreshableVersion="3" useAutoFormatting="1" subtotalHiddenItems="1" itemPrintTitles="1" createdVersion="8" indent="0" outline="1" outlineData="1" multipleFieldFilters="0" chartFormat="56" rowHeaderCaption="Month">
  <location ref="A1:B3" firstHeaderRow="1" firstDataRow="1" firstDataCol="1"/>
  <pivotFields count="3">
    <pivotField allDrilled="1" subtotalTop="0" showAll="0" sortType="ascending"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
        <item s="1" x="0"/>
      </items>
    </pivotField>
    <pivotField dataField="1" subtotalTop="0" showAll="0" defaultSubtotal="0"/>
  </pivotFields>
  <rowFields count="1">
    <field x="1"/>
  </rowFields>
  <rowItems count="2">
    <i>
      <x/>
    </i>
    <i t="grand">
      <x/>
    </i>
  </rowItems>
  <colItems count="1">
    <i/>
  </colItems>
  <dataFields count="1">
    <dataField fld="2" subtotal="count" baseField="0" baseItem="0" numFmtId="1"/>
  </dataFields>
  <formats count="3">
    <format dxfId="67">
      <pivotArea outline="0" collapsedLevelsAreSubtotals="1" fieldPosition="0"/>
    </format>
    <format dxfId="66">
      <pivotArea dataOnly="0" labelOnly="1" outline="0" axis="axisValues" fieldPosition="0"/>
    </format>
    <format dxfId="65">
      <pivotArea grandRow="1" outline="0" collapsedLevelsAreSubtotals="1" fieldPosition="0"/>
    </format>
  </formats>
  <chartFormats count="7">
    <chartFormat chart="23" format="15" series="1">
      <pivotArea type="data" outline="0" fieldPosition="0">
        <references count="1">
          <reference field="4294967294" count="1" selected="0">
            <x v="0"/>
          </reference>
        </references>
      </pivotArea>
    </chartFormat>
    <chartFormat chart="12" format="16"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2" format="33" series="1">
      <pivotArea type="data" outline="0" fieldPosition="0">
        <references count="1">
          <reference field="4294967294" count="1" selected="0">
            <x v="0"/>
          </reference>
        </references>
      </pivotArea>
    </chartFormat>
    <chartFormat chart="35" format="37"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tered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E400CA-95DD-49B3-9B2C-87D38BBDB306}" name="PivotTable6" cacheId="37" applyNumberFormats="0" applyBorderFormats="0" applyFontFormats="0" applyPatternFormats="0" applyAlignmentFormats="0" applyWidthHeightFormats="1" dataCaption="Values" tag="9e2a116e-8f61-4164-b2d4-5f21bf1f83df" updatedVersion="8" minRefreshableVersion="3" useAutoFormatting="1" subtotalHiddenItems="1" itemPrintTitles="1" createdVersion="8" indent="0" outline="1" outlineData="1" multipleFieldFilters="0" chartFormat="34">
  <location ref="AE10:AG27" firstHeaderRow="0" firstDataRow="1" firstDataCol="1"/>
  <pivotFields count="5">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2">
    <field x="1"/>
    <field x="2"/>
  </rowFields>
  <rowItems count="17">
    <i>
      <x/>
    </i>
    <i r="1">
      <x/>
    </i>
    <i>
      <x v="1"/>
    </i>
    <i r="1">
      <x v="1"/>
    </i>
    <i>
      <x v="2"/>
    </i>
    <i r="1">
      <x v="2"/>
    </i>
    <i>
      <x v="3"/>
    </i>
    <i r="1">
      <x v="3"/>
    </i>
    <i>
      <x v="4"/>
    </i>
    <i r="1">
      <x v="4"/>
    </i>
    <i>
      <x v="5"/>
    </i>
    <i r="1">
      <x v="5"/>
    </i>
    <i>
      <x v="6"/>
    </i>
    <i r="1">
      <x v="6"/>
    </i>
    <i>
      <x v="7"/>
    </i>
    <i r="1">
      <x v="7"/>
    </i>
    <i t="grand">
      <x/>
    </i>
  </rowItems>
  <colFields count="1">
    <field x="-2"/>
  </colFields>
  <colItems count="2">
    <i>
      <x/>
    </i>
    <i i="1">
      <x v="1"/>
    </i>
  </colItems>
  <dataFields count="2">
    <dataField name="Revenue" fld="0" baseField="1" baseItem="0"/>
    <dataField fld="3" subtotal="count" baseField="0" baseItem="0"/>
  </dataFields>
  <formats count="24">
    <format dxfId="117">
      <pivotArea collapsedLevelsAreSubtotals="1" fieldPosition="0">
        <references count="2">
          <reference field="1" count="1" selected="0">
            <x v="0"/>
          </reference>
          <reference field="2" count="1">
            <x v="0"/>
          </reference>
        </references>
      </pivotArea>
    </format>
    <format dxfId="116">
      <pivotArea collapsedLevelsAreSubtotals="1" fieldPosition="0">
        <references count="1">
          <reference field="1" count="1">
            <x v="1"/>
          </reference>
        </references>
      </pivotArea>
    </format>
    <format dxfId="115">
      <pivotArea collapsedLevelsAreSubtotals="1" fieldPosition="0">
        <references count="2">
          <reference field="1" count="1" selected="0">
            <x v="1"/>
          </reference>
          <reference field="2" count="1">
            <x v="1"/>
          </reference>
        </references>
      </pivotArea>
    </format>
    <format dxfId="114">
      <pivotArea collapsedLevelsAreSubtotals="1" fieldPosition="0">
        <references count="1">
          <reference field="1" count="1">
            <x v="2"/>
          </reference>
        </references>
      </pivotArea>
    </format>
    <format dxfId="113">
      <pivotArea collapsedLevelsAreSubtotals="1" fieldPosition="0">
        <references count="2">
          <reference field="1" count="1" selected="0">
            <x v="2"/>
          </reference>
          <reference field="2" count="1">
            <x v="2"/>
          </reference>
        </references>
      </pivotArea>
    </format>
    <format dxfId="112">
      <pivotArea collapsedLevelsAreSubtotals="1" fieldPosition="0">
        <references count="1">
          <reference field="1" count="1">
            <x v="3"/>
          </reference>
        </references>
      </pivotArea>
    </format>
    <format dxfId="111">
      <pivotArea collapsedLevelsAreSubtotals="1" fieldPosition="0">
        <references count="2">
          <reference field="1" count="1" selected="0">
            <x v="3"/>
          </reference>
          <reference field="2" count="1">
            <x v="3"/>
          </reference>
        </references>
      </pivotArea>
    </format>
    <format dxfId="110">
      <pivotArea collapsedLevelsAreSubtotals="1" fieldPosition="0">
        <references count="1">
          <reference field="1" count="1">
            <x v="4"/>
          </reference>
        </references>
      </pivotArea>
    </format>
    <format dxfId="109">
      <pivotArea collapsedLevelsAreSubtotals="1" fieldPosition="0">
        <references count="2">
          <reference field="1" count="1" selected="0">
            <x v="4"/>
          </reference>
          <reference field="2" count="1">
            <x v="4"/>
          </reference>
        </references>
      </pivotArea>
    </format>
    <format dxfId="108">
      <pivotArea collapsedLevelsAreSubtotals="1" fieldPosition="0">
        <references count="1">
          <reference field="1" count="1">
            <x v="5"/>
          </reference>
        </references>
      </pivotArea>
    </format>
    <format dxfId="107">
      <pivotArea collapsedLevelsAreSubtotals="1" fieldPosition="0">
        <references count="2">
          <reference field="1" count="1" selected="0">
            <x v="5"/>
          </reference>
          <reference field="2" count="1">
            <x v="5"/>
          </reference>
        </references>
      </pivotArea>
    </format>
    <format dxfId="106">
      <pivotArea collapsedLevelsAreSubtotals="1" fieldPosition="0">
        <references count="1">
          <reference field="1" count="1">
            <x v="6"/>
          </reference>
        </references>
      </pivotArea>
    </format>
    <format dxfId="105">
      <pivotArea collapsedLevelsAreSubtotals="1" fieldPosition="0">
        <references count="2">
          <reference field="1" count="1" selected="0">
            <x v="6"/>
          </reference>
          <reference field="2" count="1">
            <x v="6"/>
          </reference>
        </references>
      </pivotArea>
    </format>
    <format dxfId="104">
      <pivotArea collapsedLevelsAreSubtotals="1" fieldPosition="0">
        <references count="1">
          <reference field="1" count="1">
            <x v="7"/>
          </reference>
        </references>
      </pivotArea>
    </format>
    <format dxfId="103">
      <pivotArea collapsedLevelsAreSubtotals="1" fieldPosition="0">
        <references count="2">
          <reference field="1" count="1" selected="0">
            <x v="7"/>
          </reference>
          <reference field="2" count="1">
            <x v="7"/>
          </reference>
        </references>
      </pivotArea>
    </format>
    <format dxfId="102">
      <pivotArea collapsedLevelsAreSubtotals="1" fieldPosition="0">
        <references count="1">
          <reference field="1" count="1">
            <x v="8"/>
          </reference>
        </references>
      </pivotArea>
    </format>
    <format dxfId="101">
      <pivotArea collapsedLevelsAreSubtotals="1" fieldPosition="0">
        <references count="2">
          <reference field="1" count="1" selected="0">
            <x v="8"/>
          </reference>
          <reference field="2" count="1">
            <x v="8"/>
          </reference>
        </references>
      </pivotArea>
    </format>
    <format dxfId="100">
      <pivotArea collapsedLevelsAreSubtotals="1" fieldPosition="0">
        <references count="1">
          <reference field="1" count="1">
            <x v="9"/>
          </reference>
        </references>
      </pivotArea>
    </format>
    <format dxfId="99">
      <pivotArea collapsedLevelsAreSubtotals="1" fieldPosition="0">
        <references count="2">
          <reference field="1" count="1" selected="0">
            <x v="9"/>
          </reference>
          <reference field="2" count="1">
            <x v="9"/>
          </reference>
        </references>
      </pivotArea>
    </format>
    <format dxfId="98">
      <pivotArea collapsedLevelsAreSubtotals="1" fieldPosition="0">
        <references count="1">
          <reference field="1" count="1">
            <x v="10"/>
          </reference>
        </references>
      </pivotArea>
    </format>
    <format dxfId="97">
      <pivotArea collapsedLevelsAreSubtotals="1" fieldPosition="0">
        <references count="2">
          <reference field="1" count="1" selected="0">
            <x v="10"/>
          </reference>
          <reference field="2" count="1">
            <x v="10"/>
          </reference>
        </references>
      </pivotArea>
    </format>
    <format dxfId="96">
      <pivotArea collapsedLevelsAreSubtotals="1" fieldPosition="0">
        <references count="1">
          <reference field="1" count="1">
            <x v="11"/>
          </reference>
        </references>
      </pivotArea>
    </format>
    <format dxfId="95">
      <pivotArea collapsedLevelsAreSubtotals="1" fieldPosition="0">
        <references count="2">
          <reference field="1" count="1" selected="0">
            <x v="11"/>
          </reference>
          <reference field="2" count="1">
            <x v="11"/>
          </reference>
        </references>
      </pivotArea>
    </format>
    <format dxfId="94">
      <pivotArea grandRow="1" outline="0" collapsedLevelsAreSubtotals="1" fieldPosition="0"/>
    </format>
  </formats>
  <chartFormats count="2">
    <chartFormat chart="31" format="4"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1"/>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ltered_dataset].[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tered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143BF1-EFB5-4AD4-8AE5-FB27834701A9}" name="PivotTable1" cacheId="13" applyNumberFormats="0" applyBorderFormats="0" applyFontFormats="0" applyPatternFormats="0" applyAlignmentFormats="0" applyWidthHeightFormats="1" dataCaption="Values" tag="c9147d3f-8035-4016-b7f3-73f357db8da1" updatedVersion="8" minRefreshableVersion="3" useAutoFormatting="1" subtotalHiddenItems="1" itemPrintTitles="1" createdVersion="8" indent="0" outline="1" outlineData="1" multipleFieldFilters="0">
  <location ref="A1:AN2" firstHeaderRow="0" firstDataRow="1" firstDataCol="0"/>
  <pivotFields count="4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0">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colItems>
  <dataFields count="40">
    <dataField fld="0" subtotal="count" baseField="0" baseItem="0"/>
    <dataField fld="1" subtotal="count" baseField="0" baseItem="0"/>
    <dataField fld="2" subtotal="count" baseField="0" baseItem="0"/>
    <dataField fld="20"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 fld="11" subtotal="count" baseField="0" baseItem="0"/>
    <dataField fld="12" subtotal="count" baseField="0" baseItem="0"/>
    <dataField name="Sum of Year" fld="13" baseField="0" baseItem="0"/>
    <dataField fld="14" subtotal="count" baseField="0" baseItem="0"/>
    <dataField fld="15" subtotal="count" baseField="0" baseItem="0"/>
    <dataField fld="16" subtotal="count" baseField="0" baseItem="0"/>
    <dataField name="Open Email Previous Year" fld="17" subtotal="count" baseField="0" baseItem="0"/>
    <dataField fld="18" subtotal="count" baseField="0" baseItem="0"/>
    <dataField name="Bounced Mail Previous Year" fld="19" subtotal="count" baseField="0" baseItem="19"/>
    <dataField fld="21" subtotal="count" baseField="0" baseItem="0"/>
    <dataField fld="23" subtotal="count" baseField="0" baseItem="0"/>
    <dataField fld="24" subtotal="count" baseField="0" baseItem="0"/>
    <dataField fld="25" subtotal="count" baseField="0" baseItem="0"/>
    <dataField fld="26" subtotal="count" baseField="0" baseItem="0"/>
    <dataField fld="27" subtotal="count" baseField="0" baseItem="0"/>
    <dataField fld="28" subtotal="count" baseField="0" baseItem="0"/>
    <dataField fld="29" subtotal="count" baseField="0" baseItem="0"/>
    <dataField fld="30" subtotal="count" baseField="0" baseItem="0"/>
    <dataField fld="32" subtotal="count" baseField="0" baseItem="0"/>
    <dataField fld="33" subtotal="count" baseField="0" baseItem="0"/>
    <dataField fld="34" subtotal="count" baseField="0" baseItem="0"/>
    <dataField fld="35" subtotal="count" baseField="0" baseItem="0"/>
    <dataField fld="36" subtotal="count" baseField="0" baseItem="0"/>
    <dataField fld="37" subtotal="count" baseField="0" baseItem="0"/>
    <dataField fld="38" subtotal="count" baseField="0" baseItem="0"/>
    <dataField fld="39" subtotal="count" baseField="0" baseItem="0"/>
    <dataField fld="40" subtotal="count" baseField="0" baseItem="0"/>
    <dataField fld="41" subtotal="count" baseField="0" baseItem="0"/>
  </dataField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ltered_dataset].[Year].&amp;[2023]"/>
      </members>
    </pivotHierarchy>
    <pivotHierarchy multipleItemSelectionAllowed="1" dragToData="1">
      <members count="1" level="1">
        <member name="[filtered_dataset].[Month].&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Open Email Previous Year"/>
    <pivotHierarchy dragToRow="0" dragToCol="0" dragToPage="0" dragToData="1"/>
    <pivotHierarchy dragToRow="0" dragToCol="0" dragToPage="0" dragToData="1" caption="Bounced Mail Previous Yea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ankey_data]"/>
        <x15:activeTabTopLevelEntity name="[filtered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8A145B-CDBB-4881-98F9-F64356CDBDF8}" name="PivotTable3" cacheId="25" applyNumberFormats="0" applyBorderFormats="0" applyFontFormats="0" applyPatternFormats="0" applyAlignmentFormats="0" applyWidthHeightFormats="1" dataCaption="Values" tag="8790cb20-9e7c-4952-8b16-832fc4d6b72a" updatedVersion="8" minRefreshableVersion="3" useAutoFormatting="1" subtotalHiddenItems="1" itemPrintTitles="1" createdVersion="8" indent="0" outline="1" outlineData="1" multipleFieldFilters="0">
  <location ref="A43:AF44" firstHeaderRow="0" firstDataRow="1" firstDataCol="0"/>
  <pivotFields count="34">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2">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colItems>
  <dataFields count="32">
    <dataField fld="0" subtotal="count" baseField="0" baseItem="0"/>
    <dataField fld="1" subtotal="count" baseField="0" baseItem="0"/>
    <dataField fld="2" subtotal="count" baseField="0" baseItem="0"/>
    <dataField fld="3"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 fld="11" subtotal="count" baseField="0" baseItem="0"/>
    <dataField fld="12" subtotal="count" baseField="0" baseItem="0"/>
    <dataField fld="13" subtotal="count" baseField="0" baseItem="0"/>
    <dataField fld="14" subtotal="count" baseField="0" baseItem="0"/>
    <dataField fld="15" subtotal="count" baseField="0" baseItem="0"/>
    <dataField fld="16" subtotal="count" baseField="0" baseItem="0"/>
    <dataField fld="17" subtotal="count" baseField="0" baseItem="0"/>
    <dataField fld="18" subtotal="count" baseField="0" baseItem="0"/>
    <dataField fld="19" subtotal="count" baseField="0" baseItem="0"/>
    <dataField fld="20" subtotal="count" baseField="0" baseItem="0"/>
    <dataField fld="21" subtotal="count" baseField="0" baseItem="0"/>
    <dataField fld="22" subtotal="count" baseField="0" baseItem="0"/>
    <dataField fld="23" subtotal="count" baseField="0" baseItem="0"/>
    <dataField fld="24" subtotal="count" baseField="0" baseItem="0"/>
    <dataField fld="25" subtotal="count" baseField="0" baseItem="0"/>
    <dataField fld="26" subtotal="count" baseField="0" baseItem="0"/>
    <dataField fld="27" subtotal="count" baseField="0" baseItem="0"/>
    <dataField fld="28" subtotal="count" baseField="0" baseItem="0"/>
    <dataField fld="29" subtotal="count" baseField="0" baseItem="0"/>
    <dataField fld="30" subtotal="count" baseField="0" baseItem="0"/>
    <dataField fld="31" subtotal="count" baseField="0" baseItem="0"/>
    <dataField fld="32" subtotal="count" baseField="0" baseItem="0"/>
  </dataField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ltered_dataset].[Year].&amp;[2023]"/>
      </members>
    </pivotHierarchy>
    <pivotHierarchy multipleItemSelectionAllowed="1" dragToData="1">
      <members count="1" level="1">
        <member name="[filtered_dataset].[Month].&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tered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D05256-C9DC-4626-979E-4B5BFB1FC5BE}" name="PivotTable7" cacheId="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I32:AL33"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name="Click Email" fld="2" subtotal="count" baseField="0" baseItem="2"/>
    <dataField fld="3" subtotal="count" baseField="0" baseItem="0"/>
  </dataField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ltered_dataset].[Year].&amp;[2023]"/>
      </members>
    </pivotHierarchy>
    <pivotHierarchy multipleItemSelectionAllowed="1" dragToData="1">
      <members count="1" level="1">
        <member name="[filtered_dataset].[Month].&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lick Emai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tered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B2E62D-5E14-4B1A-B60A-453F56339150}" name="PivotTable4" cacheId="28" applyNumberFormats="0" applyBorderFormats="0" applyFontFormats="0" applyPatternFormats="0" applyAlignmentFormats="0" applyWidthHeightFormats="1" dataCaption="Values" tag="d9b45a1b-d5af-445f-8533-881119576fbd" updatedVersion="8" minRefreshableVersion="3" useAutoFormatting="1" subtotalHiddenItems="1" itemPrintTitles="1" createdVersion="8" indent="0" outline="1" outlineData="1" multipleFieldFilters="0" chartFormat="39">
  <location ref="U9:Y26" firstHeaderRow="0" firstDataRow="1" firstDataCol="1"/>
  <pivotFields count="7">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s>
  <rowFields count="2">
    <field x="0"/>
    <field x="1"/>
  </rowFields>
  <rowItems count="17">
    <i>
      <x/>
    </i>
    <i r="1">
      <x/>
    </i>
    <i>
      <x v="1"/>
    </i>
    <i r="1">
      <x v="1"/>
    </i>
    <i>
      <x v="2"/>
    </i>
    <i r="1">
      <x v="2"/>
    </i>
    <i>
      <x v="3"/>
    </i>
    <i r="1">
      <x v="3"/>
    </i>
    <i>
      <x v="4"/>
    </i>
    <i r="1">
      <x v="4"/>
    </i>
    <i>
      <x v="5"/>
    </i>
    <i r="1">
      <x v="5"/>
    </i>
    <i>
      <x v="6"/>
    </i>
    <i r="1">
      <x v="6"/>
    </i>
    <i>
      <x v="7"/>
    </i>
    <i r="1">
      <x v="7"/>
    </i>
    <i t="grand">
      <x/>
    </i>
  </rowItems>
  <colFields count="1">
    <field x="-2"/>
  </colFields>
  <colItems count="4">
    <i>
      <x/>
    </i>
    <i i="1">
      <x v="1"/>
    </i>
    <i i="2">
      <x v="2"/>
    </i>
    <i i="3">
      <x v="3"/>
    </i>
  </colItems>
  <dataFields count="4">
    <dataField fld="2" subtotal="count" baseField="0" baseItem="0"/>
    <dataField fld="3" subtotal="count" baseField="0" baseItem="0"/>
    <dataField name="Click Email" fld="5" subtotal="count" baseField="0" baseItem="0"/>
    <dataField fld="6" subtotal="count" baseField="0" baseItem="0"/>
  </dataFields>
  <chartFormats count="27">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20" format="25" series="1">
      <pivotArea type="data" outline="0" fieldPosition="0">
        <references count="1">
          <reference field="4294967294" count="1" selected="0">
            <x v="0"/>
          </reference>
        </references>
      </pivotArea>
    </chartFormat>
    <chartFormat chart="20" format="26" series="1">
      <pivotArea type="data" outline="0" fieldPosition="0">
        <references count="1">
          <reference field="4294967294" count="1" selected="0">
            <x v="1"/>
          </reference>
        </references>
      </pivotArea>
    </chartFormat>
    <chartFormat chart="27" format="31" series="1">
      <pivotArea type="data" outline="0" fieldPosition="0">
        <references count="1">
          <reference field="4294967294" count="1" selected="0">
            <x v="0"/>
          </reference>
        </references>
      </pivotArea>
    </chartFormat>
    <chartFormat chart="27" format="32" series="1">
      <pivotArea type="data" outline="0" fieldPosition="0">
        <references count="1">
          <reference field="4294967294" count="1" selected="0">
            <x v="1"/>
          </reference>
        </references>
      </pivotArea>
    </chartFormat>
    <chartFormat chart="20" format="41" series="1">
      <pivotArea type="data" outline="0" fieldPosition="0">
        <references count="1">
          <reference field="4294967294" count="1" selected="0">
            <x v="2"/>
          </reference>
        </references>
      </pivotArea>
    </chartFormat>
    <chartFormat chart="27" format="35" series="1">
      <pivotArea type="data" outline="0" fieldPosition="0">
        <references count="1">
          <reference field="4294967294" count="1" selected="0">
            <x v="2"/>
          </reference>
        </references>
      </pivotArea>
    </chartFormat>
    <chartFormat chart="20" format="42">
      <pivotArea type="data" outline="0" fieldPosition="0">
        <references count="3">
          <reference field="4294967294" count="1" selected="0">
            <x v="2"/>
          </reference>
          <reference field="0" count="1" selected="0">
            <x v="2"/>
          </reference>
          <reference field="1" count="1" selected="0">
            <x v="2"/>
          </reference>
        </references>
      </pivotArea>
    </chartFormat>
    <chartFormat chart="20" format="43">
      <pivotArea type="data" outline="0" fieldPosition="0">
        <references count="3">
          <reference field="4294967294" count="1" selected="0">
            <x v="2"/>
          </reference>
          <reference field="0" count="1" selected="0">
            <x v="1"/>
          </reference>
          <reference field="1" count="1" selected="0">
            <x v="1"/>
          </reference>
        </references>
      </pivotArea>
    </chartFormat>
    <chartFormat chart="20" format="44">
      <pivotArea type="data" outline="0" fieldPosition="0">
        <references count="3">
          <reference field="4294967294" count="1" selected="0">
            <x v="2"/>
          </reference>
          <reference field="0" count="1" selected="0">
            <x v="0"/>
          </reference>
          <reference field="1" count="1" selected="0">
            <x v="0"/>
          </reference>
        </references>
      </pivotArea>
    </chartFormat>
    <chartFormat chart="20" format="45">
      <pivotArea type="data" outline="0" fieldPosition="0">
        <references count="3">
          <reference field="4294967294" count="1" selected="0">
            <x v="2"/>
          </reference>
          <reference field="0" count="1" selected="0">
            <x v="3"/>
          </reference>
          <reference field="1" count="1" selected="0">
            <x v="3"/>
          </reference>
        </references>
      </pivotArea>
    </chartFormat>
    <chartFormat chart="20" format="46">
      <pivotArea type="data" outline="0" fieldPosition="0">
        <references count="3">
          <reference field="4294967294" count="1" selected="0">
            <x v="2"/>
          </reference>
          <reference field="0" count="1" selected="0">
            <x v="5"/>
          </reference>
          <reference field="1" count="1" selected="0">
            <x v="5"/>
          </reference>
        </references>
      </pivotArea>
    </chartFormat>
    <chartFormat chart="20" format="47">
      <pivotArea type="data" outline="0" fieldPosition="0">
        <references count="3">
          <reference field="4294967294" count="1" selected="0">
            <x v="2"/>
          </reference>
          <reference field="0" count="1" selected="0">
            <x v="6"/>
          </reference>
          <reference field="1" count="1" selected="0">
            <x v="6"/>
          </reference>
        </references>
      </pivotArea>
    </chartFormat>
    <chartFormat chart="20" format="48">
      <pivotArea type="data" outline="0" fieldPosition="0">
        <references count="3">
          <reference field="4294967294" count="1" selected="0">
            <x v="2"/>
          </reference>
          <reference field="0" count="1" selected="0">
            <x v="7"/>
          </reference>
          <reference field="1" count="1" selected="0">
            <x v="7"/>
          </reference>
        </references>
      </pivotArea>
    </chartFormat>
    <chartFormat chart="20" format="49">
      <pivotArea type="data" outline="0" fieldPosition="0">
        <references count="3">
          <reference field="4294967294" count="1" selected="0">
            <x v="2"/>
          </reference>
          <reference field="0" count="1" selected="0">
            <x v="4"/>
          </reference>
          <reference field="1" count="1" selected="0">
            <x v="4"/>
          </reference>
        </references>
      </pivotArea>
    </chartFormat>
    <chartFormat chart="20" format="50">
      <pivotArea type="data" outline="0" fieldPosition="0">
        <references count="3">
          <reference field="4294967294" count="1" selected="0">
            <x v="2"/>
          </reference>
          <reference field="0" count="1" selected="0">
            <x v="8"/>
          </reference>
          <reference field="1" count="1" selected="0">
            <x v="8"/>
          </reference>
        </references>
      </pivotArea>
    </chartFormat>
    <chartFormat chart="20" format="51">
      <pivotArea type="data" outline="0" fieldPosition="0">
        <references count="3">
          <reference field="4294967294" count="1" selected="0">
            <x v="2"/>
          </reference>
          <reference field="0" count="1" selected="0">
            <x v="9"/>
          </reference>
          <reference field="1" count="1" selected="0">
            <x v="9"/>
          </reference>
        </references>
      </pivotArea>
    </chartFormat>
    <chartFormat chart="20" format="52">
      <pivotArea type="data" outline="0" fieldPosition="0">
        <references count="3">
          <reference field="4294967294" count="1" selected="0">
            <x v="2"/>
          </reference>
          <reference field="0" count="1" selected="0">
            <x v="10"/>
          </reference>
          <reference field="1" count="1" selected="0">
            <x v="10"/>
          </reference>
        </references>
      </pivotArea>
    </chartFormat>
    <chartFormat chart="20" format="53">
      <pivotArea type="data" outline="0" fieldPosition="0">
        <references count="3">
          <reference field="4294967294" count="1" selected="0">
            <x v="2"/>
          </reference>
          <reference field="0" count="1" selected="0">
            <x v="11"/>
          </reference>
          <reference field="1" count="1" selected="0">
            <x v="11"/>
          </reference>
        </references>
      </pivotArea>
    </chartFormat>
    <chartFormat chart="35" format="36" series="1">
      <pivotArea type="data" outline="0" fieldPosition="0">
        <references count="1">
          <reference field="4294967294" count="1" selected="0">
            <x v="0"/>
          </reference>
        </references>
      </pivotArea>
    </chartFormat>
    <chartFormat chart="35" format="37" series="1">
      <pivotArea type="data" outline="0" fieldPosition="0">
        <references count="1">
          <reference field="4294967294" count="1" selected="0">
            <x v="1"/>
          </reference>
        </references>
      </pivotArea>
    </chartFormat>
    <chartFormat chart="35" format="38" series="1">
      <pivotArea type="data" outline="0" fieldPosition="0">
        <references count="1">
          <reference field="4294967294" count="1" selected="0">
            <x v="2"/>
          </reference>
        </references>
      </pivotArea>
    </chartFormat>
    <chartFormat chart="36" format="39" series="1">
      <pivotArea type="data" outline="0" fieldPosition="0">
        <references count="1">
          <reference field="4294967294" count="1" selected="0">
            <x v="0"/>
          </reference>
        </references>
      </pivotArea>
    </chartFormat>
    <chartFormat chart="36" format="40" series="1">
      <pivotArea type="data" outline="0" fieldPosition="0">
        <references count="1">
          <reference field="4294967294" count="1" selected="0">
            <x v="1"/>
          </reference>
        </references>
      </pivotArea>
    </chartFormat>
    <chartFormat chart="36" format="41" series="1">
      <pivotArea type="data" outline="0" fieldPosition="0">
        <references count="1">
          <reference field="4294967294" count="1" selected="0">
            <x v="2"/>
          </reference>
        </references>
      </pivotArea>
    </chartFormat>
    <chartFormat chart="20" format="54" series="1">
      <pivotArea type="data" outline="0" fieldPosition="0">
        <references count="1">
          <reference field="4294967294" count="1" selected="0">
            <x v="3"/>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ltered_dataset].[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lick Email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lick Emai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tered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F61599-2C20-41CB-A585-8D6A7C5BB215}" name="PivotTable5" cacheId="34" applyNumberFormats="0" applyBorderFormats="0" applyFontFormats="0" applyPatternFormats="0" applyAlignmentFormats="0" applyWidthHeightFormats="1" dataCaption="Values" tag="5608baf1-5458-43b1-a442-5ae89c933694" updatedVersion="8" minRefreshableVersion="3" useAutoFormatting="1" subtotalHiddenItems="1" itemPrintTitles="1" createdVersion="8" indent="0" outline="1" outlineData="1" multipleFieldFilters="0" chartFormat="14">
  <location ref="Z9:AC26"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17">
    <i>
      <x/>
    </i>
    <i r="1">
      <x/>
    </i>
    <i>
      <x v="1"/>
    </i>
    <i r="1">
      <x v="1"/>
    </i>
    <i>
      <x v="2"/>
    </i>
    <i r="1">
      <x v="2"/>
    </i>
    <i>
      <x v="3"/>
    </i>
    <i r="1">
      <x v="3"/>
    </i>
    <i>
      <x v="4"/>
    </i>
    <i r="1">
      <x v="4"/>
    </i>
    <i>
      <x v="5"/>
    </i>
    <i r="1">
      <x v="5"/>
    </i>
    <i>
      <x v="6"/>
    </i>
    <i r="1">
      <x v="6"/>
    </i>
    <i>
      <x v="7"/>
    </i>
    <i r="1">
      <x v="7"/>
    </i>
    <i t="grand">
      <x/>
    </i>
  </rowItems>
  <colFields count="1">
    <field x="-2"/>
  </colFields>
  <colItems count="3">
    <i>
      <x/>
    </i>
    <i i="1">
      <x v="1"/>
    </i>
    <i i="2">
      <x v="2"/>
    </i>
  </colItems>
  <dataFields count="3">
    <dataField fld="2" subtotal="count" baseField="0" baseItem="0"/>
    <dataField fld="3" subtotal="count" baseField="0" baseItem="0"/>
    <dataField fld="4" subtotal="count" baseField="0" baseItem="0"/>
  </dataField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2"/>
          </reference>
        </references>
      </pivotArea>
    </chartFormat>
  </chartFormat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ltered_dataset].[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tered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FC083E-F47A-40F9-B0AC-CF2E624941B9}" name="PivotTable1" cacheId="31" applyNumberFormats="0" applyBorderFormats="0" applyFontFormats="0" applyPatternFormats="0" applyAlignmentFormats="0" applyWidthHeightFormats="1" dataCaption="Values" tag="9f6a6560-ea41-4d59-885e-e0f28b48d135" updatedVersion="8" minRefreshableVersion="3" useAutoFormatting="1" itemPrintTitles="1" createdVersion="8" indent="0" outline="1" outlineData="1" multipleFieldFilters="0">
  <location ref="B2:O3" firstHeaderRow="0" firstDataRow="1" firstDataCol="0"/>
  <pivotFields count="1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4">
    <i>
      <x/>
    </i>
    <i i="1">
      <x v="1"/>
    </i>
    <i i="2">
      <x v="2"/>
    </i>
    <i i="3">
      <x v="3"/>
    </i>
    <i i="4">
      <x v="4"/>
    </i>
    <i i="5">
      <x v="5"/>
    </i>
    <i i="6">
      <x v="6"/>
    </i>
    <i i="7">
      <x v="7"/>
    </i>
    <i i="8">
      <x v="8"/>
    </i>
    <i i="9">
      <x v="9"/>
    </i>
    <i i="10">
      <x v="10"/>
    </i>
    <i i="11">
      <x v="11"/>
    </i>
    <i i="12">
      <x v="12"/>
    </i>
    <i i="13">
      <x v="13"/>
    </i>
  </colItems>
  <dataFields count="14">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 fld="11" subtotal="count" baseField="0" baseItem="0"/>
    <dataField fld="12" subtotal="count" baseField="0" baseItem="0"/>
    <dataField fld="13" subtotal="count" baseField="0" baseItem="0"/>
  </dataField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ltered_dataset].[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nk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9BA831-7955-4F84-8539-EF23E3F712C4}" name="PivotTable2" cacheId="16" applyNumberFormats="0" applyBorderFormats="0" applyFontFormats="0" applyPatternFormats="0" applyAlignmentFormats="0" applyWidthHeightFormats="1" dataCaption="Values" tag="f3a27959-4481-401f-ab17-696e37f2a608" updatedVersion="8" minRefreshableVersion="3" useAutoFormatting="1" subtotalHiddenItems="1" itemPrintTitles="1" createdVersion="8"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ent Mail" fld="0" subtotal="count" baseField="0" baseItem="4372"/>
  </dataFields>
  <pivotHierarchies count="1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ltered_dataset].[Year].&amp;[2023]"/>
      </members>
    </pivotHierarchy>
    <pivotHierarchy multipleItemSelectionAllowed="1" dragToData="1">
      <members count="1" level="1">
        <member name="[filtered_dataset].[Month].&amp;[3]"/>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ent Mai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tered_datase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Year" xr10:uid="{22B7EBB7-2DF3-4762-820D-01E2B931C9B6}" sourceName="[sankey_data].[Month/Year]">
  <pivotTables>
    <pivotTable tabId="5" name="PivotTable1"/>
  </pivotTables>
  <data>
    <olap pivotCacheId="104913052">
      <levels count="2">
        <level uniqueName="[sankey_data].[Month/Year].[(All)]" sourceCaption="(All)" count="0"/>
        <level uniqueName="[sankey_data].[Month/Year].[Month/Year]" sourceCaption="Month/Year" count="2">
          <ranges>
            <range startItem="0">
              <i n="[sankey_data].[Month/Year].&amp;[Month]" c="Month"/>
              <i n="[sankey_data].[Month/Year].&amp;[Year]" c="Year"/>
            </range>
          </ranges>
        </level>
      </levels>
      <selections count="1">
        <selection n="[sankey_data].[Month/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ACAB720-A779-44BB-9C3D-38B4C00CE944}" sourceName="[filtered_dataset].[Month Name]">
  <pivotTables>
    <pivotTable tabId="17" name="PivotTable2"/>
  </pivotTables>
  <data>
    <olap pivotCacheId="104913052">
      <levels count="2">
        <level uniqueName="[filtered_dataset].[Month Name].[(All)]" sourceCaption="(All)" count="0"/>
        <level uniqueName="[filtered_dataset].[Month Name].[Month Name]" sourceCaption="Month Name" count="12">
          <ranges>
            <range startItem="0">
              <i n="[filtered_dataset].[Month Name].&amp;[Apr]" c="Apr"/>
              <i n="[filtered_dataset].[Month Name].&amp;[Aug]" c="Aug"/>
              <i n="[filtered_dataset].[Month Name].&amp;[Feb]" c="Feb"/>
              <i n="[filtered_dataset].[Month Name].&amp;[Jan]" c="Jan"/>
              <i n="[filtered_dataset].[Month Name].&amp;[Jul]" c="Jul"/>
              <i n="[filtered_dataset].[Month Name].&amp;[Jun]" c="Jun"/>
              <i n="[filtered_dataset].[Month Name].&amp;[Mar]" c="Mar"/>
              <i n="[filtered_dataset].[Month Name].&amp;[May]" c="May"/>
              <i n="[filtered_dataset].[Month Name].&amp;[Dec]" c="Dec" nd="1"/>
              <i n="[filtered_dataset].[Month Name].&amp;[Nov]" c="Nov" nd="1"/>
              <i n="[filtered_dataset].[Month Name].&amp;[Oct]" c="Oct" nd="1"/>
              <i n="[filtered_dataset].[Month Name].&amp;[Sep]" c="Sep" nd="1"/>
            </range>
          </ranges>
        </level>
      </levels>
      <selections count="1">
        <selection n="[filtered_dataset].[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4881458D-E4D6-4A78-8F5C-2F61335B61E7}" sourceName="[filtered_dataset].[Year]">
  <pivotTables>
    <pivotTable tabId="5" name="PivotTable1"/>
    <pivotTable tabId="17" name="PivotTable2"/>
    <pivotTable tabId="5" name="PivotTable2"/>
    <pivotTable tabId="18" name="PivotTable1"/>
    <pivotTable tabId="5" name="PivotTable3"/>
    <pivotTable tabId="5" name="PivotTable4"/>
    <pivotTable tabId="20" name="PivotTable1"/>
    <pivotTable tabId="5" name="PivotTable5"/>
    <pivotTable tabId="5" name="PivotTable6"/>
    <pivotTable tabId="5" name="PivotTable7"/>
  </pivotTables>
  <data>
    <olap pivotCacheId="104913052">
      <levels count="2">
        <level uniqueName="[filtered_dataset].[Year].[(All)]" sourceCaption="(All)" count="0"/>
        <level uniqueName="[filtered_dataset].[Year].[Year]" sourceCaption="Year" count="5">
          <ranges>
            <range startItem="0">
              <i n="[filtered_dataset].[Year].&amp;[2019]" c="2019"/>
              <i n="[filtered_dataset].[Year].&amp;[2020]" c="2020"/>
              <i n="[filtered_dataset].[Year].&amp;[2021]" c="2021"/>
              <i n="[filtered_dataset].[Year].&amp;[2022]" c="2022"/>
              <i n="[filtered_dataset].[Year].&amp;[2023]" c="2023"/>
            </range>
          </ranges>
        </level>
      </levels>
      <selections count="1">
        <selection n="[filtered_dataset].[Year].&amp;[2023]"/>
      </selections>
    </olap>
  </data>
  <extLst>
    <x:ext xmlns:x15="http://schemas.microsoft.com/office/spreadsheetml/2010/11/main" uri="{470722E0-AACD-4C17-9CDC-17EF765DBC7E}">
      <x15:slicerCacheHideItemsWithNoData count="1">
        <x15:slicerCacheOlapLevelName uniqueName="[filtered_dataset].[Year].[Year]"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2E9D525-F43A-4DF5-A9B4-54A436E0286C}" sourceName="[filtered_dataset].[Month]">
  <pivotTables>
    <pivotTable tabId="5" name="PivotTable1"/>
    <pivotTable tabId="5" name="PivotTable3"/>
    <pivotTable tabId="5" name="PivotTable7"/>
  </pivotTables>
  <data>
    <olap pivotCacheId="104913052">
      <levels count="2">
        <level uniqueName="[filtered_dataset].[Month].[(All)]" sourceCaption="(All)" count="0"/>
        <level uniqueName="[filtered_dataset].[Month].[Month]" sourceCaption="Month" count="12">
          <ranges>
            <range startItem="0">
              <i n="[filtered_dataset].[Month].&amp;[1]" c="1"/>
              <i n="[filtered_dataset].[Month].&amp;[2]" c="2"/>
              <i n="[filtered_dataset].[Month].&amp;[3]" c="3"/>
              <i n="[filtered_dataset].[Month].&amp;[4]" c="4"/>
              <i n="[filtered_dataset].[Month].&amp;[5]" c="5"/>
              <i n="[filtered_dataset].[Month].&amp;[6]" c="6"/>
              <i n="[filtered_dataset].[Month].&amp;[7]" c="7"/>
              <i n="[filtered_dataset].[Month].&amp;[8]" c="8"/>
              <i n="[filtered_dataset].[Month].&amp;[9]" c="9" nd="1"/>
              <i n="[filtered_dataset].[Month].&amp;[10]" c="10" nd="1"/>
              <i n="[filtered_dataset].[Month].&amp;[11]" c="11" nd="1"/>
              <i n="[filtered_dataset].[Month].&amp;[12]" c="12" nd="1"/>
            </range>
          </ranges>
        </level>
      </levels>
      <selections count="1">
        <selection n="[filtered_dataset].[Month].&amp;[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B9540FCA-613F-4FA4-B6AC-BAF01931FE72}" cache="Slicer_Year1" caption="Year" columnCount="4" level="1" style="SlicerStyleOther1" rowHeight="241300"/>
  <slicer name="Month 1" xr10:uid="{B733A9D2-1BB8-476C-9760-112ED409E590}" cache="Slicer_Month" caption="Month" columnCount="6" level="1"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Year" xr10:uid="{4EF57D55-743A-4A74-9CDA-827841CC92B6}" cache="Slicer_Month_Year" caption="Month/Year" level="1" rowHeight="241300"/>
  <slicer name="Year 1" xr10:uid="{B710EF64-DC1F-49C2-B51E-4C46ECE55B15}" cache="Slicer_Year1" caption="Year" level="1" rowHeight="241300"/>
  <slicer name="Year 3" xr10:uid="{A9061A6C-60F7-4C5A-B1F7-4D7C3B3A3808}" cache="Slicer_Year1" caption="Yea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4F4A3673-3A40-4004-A61F-5061686482DF}" cache="Slicer_Month_Name" caption="Month Name" level="1" rowHeight="241300"/>
  <slicer name="Year" xr10:uid="{7BDFCF67-C468-49A2-8CE9-B260207BD035}" cache="Slicer_Year1" caption="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DDC0D-2EF7-4E6E-8B85-3570BD43DDB8}">
  <dimension ref="B1:AL69"/>
  <sheetViews>
    <sheetView showGridLines="0" tabSelected="1" topLeftCell="A43" zoomScale="71" zoomScaleNormal="71" workbookViewId="0">
      <selection activeCell="P59" sqref="P59"/>
    </sheetView>
  </sheetViews>
  <sheetFormatPr defaultRowHeight="15" x14ac:dyDescent="0.25"/>
  <cols>
    <col min="1" max="1" width="0.85546875" style="43" customWidth="1"/>
    <col min="2" max="2" width="14.140625" style="43" customWidth="1"/>
    <col min="3" max="3" width="2" style="43" customWidth="1"/>
    <col min="4" max="4" width="16.7109375" style="43" customWidth="1"/>
    <col min="5" max="5" width="1.42578125" style="43" customWidth="1"/>
    <col min="6" max="6" width="16.28515625" style="43" customWidth="1"/>
    <col min="7" max="7" width="1.42578125" style="43" customWidth="1"/>
    <col min="8" max="8" width="15.7109375" style="43" customWidth="1"/>
    <col min="9" max="9" width="2.28515625" style="43" customWidth="1"/>
    <col min="10" max="10" width="2.5703125" style="43" customWidth="1"/>
    <col min="11" max="11" width="2.28515625" style="43" customWidth="1"/>
    <col min="12" max="12" width="16.140625" style="43" customWidth="1"/>
    <col min="13" max="13" width="1.5703125" style="43" customWidth="1"/>
    <col min="14" max="14" width="15.85546875" style="43" customWidth="1"/>
    <col min="15" max="15" width="1.42578125" style="43" customWidth="1"/>
    <col min="16" max="16" width="15.140625" style="43" customWidth="1"/>
    <col min="17" max="17" width="2.42578125" style="43" customWidth="1"/>
    <col min="18" max="18" width="2.7109375" style="43" customWidth="1"/>
    <col min="19" max="19" width="2.140625" style="43" customWidth="1"/>
    <col min="20" max="20" width="15.7109375" style="43" customWidth="1"/>
    <col min="21" max="21" width="1.5703125" style="43" customWidth="1"/>
    <col min="22" max="22" width="15.85546875" style="43" customWidth="1"/>
    <col min="23" max="23" width="1.5703125" style="43" customWidth="1"/>
    <col min="24" max="24" width="15.140625" style="43" customWidth="1"/>
    <col min="25" max="25" width="1.140625" style="43" customWidth="1"/>
    <col min="26" max="26" width="1.5703125" style="43" customWidth="1"/>
    <col min="27" max="27" width="1.85546875" style="43" customWidth="1"/>
    <col min="28" max="28" width="1.7109375" style="43" customWidth="1"/>
    <col min="29" max="29" width="16.140625" style="43" customWidth="1"/>
    <col min="30" max="30" width="1.85546875" style="43" customWidth="1"/>
    <col min="31" max="31" width="15.85546875" style="43" customWidth="1"/>
    <col min="32" max="32" width="2.28515625" style="43" customWidth="1"/>
    <col min="33" max="33" width="15.28515625" style="43" customWidth="1"/>
    <col min="34" max="34" width="2.140625" style="43" customWidth="1"/>
    <col min="35" max="35" width="9.85546875" style="43" customWidth="1"/>
    <col min="36" max="36" width="4.5703125" style="43" customWidth="1"/>
    <col min="37" max="37" width="9.140625" style="43"/>
    <col min="38" max="38" width="7.42578125" style="43" customWidth="1"/>
    <col min="39" max="16384" width="9.140625" style="43"/>
  </cols>
  <sheetData>
    <row r="1" spans="2:36" ht="4.5" customHeight="1" x14ac:dyDescent="0.25"/>
    <row r="2" spans="2:36" ht="10.5" customHeight="1" x14ac:dyDescent="0.2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2:36" ht="15" customHeight="1" x14ac:dyDescent="0.25">
      <c r="B3" s="5"/>
      <c r="C3" s="5"/>
      <c r="D3" s="181" t="s">
        <v>39</v>
      </c>
      <c r="E3" s="182"/>
      <c r="F3" s="182"/>
      <c r="G3" s="182"/>
      <c r="H3" s="182"/>
      <c r="I3" s="182"/>
      <c r="J3" s="182"/>
      <c r="K3" s="182"/>
      <c r="L3" s="182"/>
      <c r="M3" s="182"/>
      <c r="N3" s="183"/>
      <c r="O3" s="5"/>
      <c r="P3" s="5"/>
      <c r="Q3" s="5"/>
      <c r="R3" s="5"/>
      <c r="S3" s="5"/>
      <c r="T3" s="5"/>
      <c r="U3" s="5"/>
      <c r="V3" s="5"/>
      <c r="W3" s="5"/>
      <c r="X3" s="5"/>
      <c r="Y3" s="5"/>
      <c r="Z3" s="5"/>
      <c r="AA3" s="5"/>
      <c r="AB3" s="5"/>
      <c r="AC3" s="5"/>
      <c r="AD3" s="5"/>
      <c r="AE3" s="5"/>
      <c r="AF3" s="5"/>
      <c r="AG3" s="5"/>
      <c r="AH3" s="5"/>
      <c r="AI3" s="5"/>
      <c r="AJ3" s="5"/>
    </row>
    <row r="4" spans="2:36" ht="15" customHeight="1" x14ac:dyDescent="0.25">
      <c r="B4" s="5"/>
      <c r="C4" s="5"/>
      <c r="D4" s="184"/>
      <c r="E4" s="185"/>
      <c r="F4" s="185"/>
      <c r="G4" s="185"/>
      <c r="H4" s="185"/>
      <c r="I4" s="185"/>
      <c r="J4" s="185"/>
      <c r="K4" s="185"/>
      <c r="L4" s="185"/>
      <c r="M4" s="185"/>
      <c r="N4" s="186"/>
      <c r="O4" s="5"/>
      <c r="P4" s="5"/>
      <c r="Q4" s="5"/>
      <c r="R4" s="5"/>
      <c r="S4" s="5"/>
      <c r="T4" s="5"/>
      <c r="U4" s="5"/>
      <c r="V4" s="5"/>
      <c r="W4" s="5"/>
      <c r="X4" s="5"/>
      <c r="Y4" s="5"/>
      <c r="Z4" s="5"/>
      <c r="AA4" s="5"/>
      <c r="AB4" s="5"/>
      <c r="AC4" s="5"/>
      <c r="AD4" s="5"/>
      <c r="AE4" s="5"/>
      <c r="AF4" s="5"/>
      <c r="AG4" s="5"/>
      <c r="AH4" s="5"/>
      <c r="AI4" s="5"/>
      <c r="AJ4" s="5"/>
    </row>
    <row r="5" spans="2:36" ht="15" customHeight="1" x14ac:dyDescent="0.25">
      <c r="B5" s="5"/>
      <c r="C5" s="5"/>
      <c r="D5" s="184"/>
      <c r="E5" s="185"/>
      <c r="F5" s="185"/>
      <c r="G5" s="185"/>
      <c r="H5" s="185"/>
      <c r="I5" s="185"/>
      <c r="J5" s="185"/>
      <c r="K5" s="185"/>
      <c r="L5" s="185"/>
      <c r="M5" s="185"/>
      <c r="N5" s="186"/>
      <c r="O5" s="5"/>
      <c r="P5" s="75"/>
      <c r="Q5" s="5"/>
      <c r="R5" s="5"/>
      <c r="S5" s="5"/>
      <c r="T5" s="5"/>
      <c r="U5" s="5"/>
      <c r="V5" s="5"/>
      <c r="W5" s="5"/>
      <c r="X5" s="5"/>
      <c r="Y5" s="5"/>
      <c r="Z5" s="5"/>
      <c r="AA5" s="5"/>
      <c r="AB5" s="5"/>
      <c r="AC5" s="5"/>
      <c r="AD5" s="5"/>
      <c r="AE5" s="5"/>
      <c r="AF5" s="5"/>
      <c r="AG5" s="5"/>
      <c r="AH5" s="5"/>
      <c r="AI5" s="5"/>
      <c r="AJ5" s="5"/>
    </row>
    <row r="6" spans="2:36" x14ac:dyDescent="0.25">
      <c r="B6" s="5"/>
      <c r="C6" s="5"/>
      <c r="D6" s="45"/>
      <c r="E6" s="46"/>
      <c r="F6" s="46"/>
      <c r="G6" s="46"/>
      <c r="H6" s="46"/>
      <c r="I6" s="46"/>
      <c r="J6" s="46"/>
      <c r="K6" s="46"/>
      <c r="L6" s="46"/>
      <c r="M6" s="46"/>
      <c r="N6" s="47"/>
      <c r="O6" s="5"/>
      <c r="P6" s="75"/>
      <c r="Q6" s="5"/>
      <c r="R6" s="5"/>
      <c r="S6" s="5"/>
      <c r="T6" s="5"/>
      <c r="U6" s="5"/>
      <c r="V6" s="5"/>
      <c r="W6" s="5"/>
      <c r="X6" s="5"/>
      <c r="Y6" s="5"/>
      <c r="Z6" s="5"/>
      <c r="AA6" s="5"/>
      <c r="AB6" s="5"/>
      <c r="AC6" s="5"/>
      <c r="AD6" s="5"/>
      <c r="AE6" s="5"/>
      <c r="AF6" s="5"/>
      <c r="AG6" s="5"/>
      <c r="AH6" s="5"/>
      <c r="AI6" s="5"/>
      <c r="AJ6" s="5"/>
    </row>
    <row r="7" spans="2:36" x14ac:dyDescent="0.25">
      <c r="B7" s="5"/>
      <c r="C7" s="5"/>
      <c r="D7" s="6"/>
      <c r="E7" s="5"/>
      <c r="F7" s="5"/>
      <c r="G7" s="5"/>
      <c r="H7" s="5"/>
      <c r="I7" s="5"/>
      <c r="J7" s="5"/>
      <c r="K7" s="5"/>
      <c r="L7" s="5"/>
      <c r="M7" s="5"/>
      <c r="N7" s="5"/>
      <c r="O7" s="5"/>
      <c r="P7" s="75"/>
      <c r="Q7" s="5"/>
      <c r="R7" s="5"/>
      <c r="S7" s="5"/>
      <c r="T7" s="5"/>
      <c r="U7" s="5"/>
      <c r="V7" s="5"/>
      <c r="W7" s="5"/>
      <c r="X7" s="5"/>
      <c r="Y7" s="5"/>
      <c r="Z7" s="5"/>
      <c r="AA7" s="5"/>
      <c r="AB7" s="5"/>
      <c r="AC7" s="5"/>
      <c r="AD7" s="5"/>
      <c r="AE7" s="5"/>
      <c r="AF7" s="5"/>
      <c r="AG7" s="5"/>
      <c r="AH7" s="5"/>
      <c r="AI7" s="5"/>
      <c r="AJ7" s="5"/>
    </row>
    <row r="8" spans="2:36" ht="18.75" x14ac:dyDescent="0.3">
      <c r="B8" s="5"/>
      <c r="C8" s="25"/>
      <c r="D8" s="179" t="s">
        <v>0</v>
      </c>
      <c r="E8" s="179"/>
      <c r="F8" s="180"/>
      <c r="G8" s="22"/>
      <c r="H8" s="22"/>
      <c r="I8" s="22"/>
      <c r="J8" s="22"/>
      <c r="K8" s="22"/>
      <c r="L8" s="178" t="s">
        <v>37</v>
      </c>
      <c r="M8" s="179"/>
      <c r="N8" s="180"/>
      <c r="O8" s="22"/>
      <c r="P8" s="76"/>
      <c r="Q8" s="22"/>
      <c r="R8" s="22"/>
      <c r="S8" s="22"/>
      <c r="T8" s="187" t="s">
        <v>38</v>
      </c>
      <c r="U8" s="188"/>
      <c r="V8" s="189"/>
      <c r="W8" s="22"/>
      <c r="X8" s="22"/>
      <c r="Y8" s="22"/>
      <c r="Z8" s="22"/>
      <c r="AA8" s="22"/>
      <c r="AB8" s="23"/>
      <c r="AC8" s="178" t="s">
        <v>48</v>
      </c>
      <c r="AD8" s="179"/>
      <c r="AE8" s="180"/>
      <c r="AF8" s="5"/>
      <c r="AG8" s="5"/>
      <c r="AH8" s="5"/>
      <c r="AI8" s="5"/>
      <c r="AJ8" s="5"/>
    </row>
    <row r="9" spans="2:36" ht="17.25" thickBot="1" x14ac:dyDescent="0.35">
      <c r="B9" s="5"/>
      <c r="C9" s="25"/>
      <c r="D9" s="28" t="s">
        <v>1</v>
      </c>
      <c r="E9" s="40"/>
      <c r="F9" s="40"/>
      <c r="G9" s="27"/>
      <c r="H9" s="5"/>
      <c r="I9" s="27"/>
      <c r="J9" s="27"/>
      <c r="K9" s="27"/>
      <c r="L9" s="29" t="s">
        <v>1</v>
      </c>
      <c r="M9" s="30"/>
      <c r="N9" s="31"/>
      <c r="O9" s="27"/>
      <c r="P9" s="27"/>
      <c r="Q9" s="27"/>
      <c r="R9" s="27"/>
      <c r="S9" s="27"/>
      <c r="T9" s="32" t="s">
        <v>1</v>
      </c>
      <c r="U9" s="41"/>
      <c r="V9" s="42"/>
      <c r="W9" s="22"/>
      <c r="X9" s="22"/>
      <c r="Y9" s="22"/>
      <c r="Z9" s="22"/>
      <c r="AA9" s="22"/>
      <c r="AB9" s="22"/>
      <c r="AC9" s="33" t="s">
        <v>1</v>
      </c>
      <c r="AD9" s="34"/>
      <c r="AE9" s="35"/>
      <c r="AF9" s="5"/>
      <c r="AG9" s="5"/>
      <c r="AH9" s="5"/>
      <c r="AI9" s="5"/>
      <c r="AJ9" s="5"/>
    </row>
    <row r="10" spans="2:36" x14ac:dyDescent="0.25">
      <c r="B10" s="5"/>
      <c r="C10" s="8"/>
      <c r="D10" s="12"/>
      <c r="E10" s="12"/>
      <c r="F10" s="118"/>
      <c r="G10" s="9"/>
      <c r="H10" s="52"/>
      <c r="I10" s="10"/>
      <c r="J10" s="5"/>
      <c r="K10" s="8"/>
      <c r="L10" s="12"/>
      <c r="M10" s="12"/>
      <c r="N10" s="12"/>
      <c r="O10" s="9"/>
      <c r="P10" s="9"/>
      <c r="Q10" s="161"/>
      <c r="R10" s="5"/>
      <c r="S10" s="8"/>
      <c r="T10" s="12"/>
      <c r="U10" s="12"/>
      <c r="V10" s="12"/>
      <c r="W10" s="9"/>
      <c r="X10" s="12"/>
      <c r="Y10" s="10"/>
      <c r="Z10" s="12"/>
      <c r="AA10" s="5"/>
      <c r="AB10" s="8"/>
      <c r="AC10" s="12"/>
      <c r="AD10" s="12"/>
      <c r="AE10" s="12"/>
      <c r="AF10" s="9"/>
      <c r="AG10" s="9"/>
      <c r="AH10" s="10"/>
      <c r="AI10" s="5"/>
      <c r="AJ10" s="5"/>
    </row>
    <row r="11" spans="2:36" ht="16.5" customHeight="1" x14ac:dyDescent="0.3">
      <c r="B11" s="5"/>
      <c r="C11" s="116"/>
      <c r="D11" s="130" t="s">
        <v>2</v>
      </c>
      <c r="E11" s="81"/>
      <c r="F11" s="130" t="s">
        <v>3</v>
      </c>
      <c r="G11" s="81"/>
      <c r="H11" s="130" t="s">
        <v>4</v>
      </c>
      <c r="I11" s="82"/>
      <c r="J11" s="83"/>
      <c r="K11" s="84"/>
      <c r="L11" s="130" t="s">
        <v>2</v>
      </c>
      <c r="M11" s="81"/>
      <c r="N11" s="98" t="s">
        <v>3</v>
      </c>
      <c r="O11" s="81"/>
      <c r="P11" s="154" t="s">
        <v>4</v>
      </c>
      <c r="Q11" s="162"/>
      <c r="R11" s="83"/>
      <c r="S11" s="84"/>
      <c r="T11" s="98" t="s">
        <v>2</v>
      </c>
      <c r="U11" s="81"/>
      <c r="V11" s="98" t="s">
        <v>3</v>
      </c>
      <c r="W11" s="81"/>
      <c r="X11" s="98" t="s">
        <v>4</v>
      </c>
      <c r="Y11" s="82"/>
      <c r="Z11" s="81"/>
      <c r="AA11" s="83"/>
      <c r="AB11" s="84"/>
      <c r="AC11" s="130" t="s">
        <v>2</v>
      </c>
      <c r="AD11" s="81"/>
      <c r="AE11" s="98" t="s">
        <v>3</v>
      </c>
      <c r="AF11" s="81"/>
      <c r="AG11" s="98" t="s">
        <v>4</v>
      </c>
      <c r="AH11" s="13"/>
      <c r="AI11" s="5"/>
      <c r="AJ11" s="5"/>
    </row>
    <row r="12" spans="2:36" ht="16.5" customHeight="1" x14ac:dyDescent="0.3">
      <c r="B12" s="123" t="s">
        <v>5</v>
      </c>
      <c r="C12" s="117"/>
      <c r="D12" s="102">
        <f>GETPIVOTDATA("[Measures].[Sent Email]",'Measure Table '!$A$1)</f>
        <v>677</v>
      </c>
      <c r="E12" s="85"/>
      <c r="F12" s="102">
        <f>GETPIVOTDATA("[Measures].[Open Email]",'Measure Table '!$A$1)</f>
        <v>564</v>
      </c>
      <c r="G12" s="85"/>
      <c r="H12" s="102">
        <f>GETPIVOTDATA("[Measures].[Bounce Total]",'Measure Table '!$A$1)</f>
        <v>10</v>
      </c>
      <c r="I12" s="86"/>
      <c r="J12" s="87"/>
      <c r="K12" s="88"/>
      <c r="L12" s="99">
        <f>GETPIVOTDATA("[Measures].[Sent Measure Email 1]",'Measure Table '!$A$43)</f>
        <v>174</v>
      </c>
      <c r="M12" s="85"/>
      <c r="N12" s="131">
        <f>GETPIVOTDATA("[Measures].[Open Email1]",'Measure Table '!$A$43)</f>
        <v>148</v>
      </c>
      <c r="O12" s="85"/>
      <c r="P12" s="155">
        <f>GETPIVOTDATA("[Measures].[Bounce Email1]",'Measure Table '!$A$43)</f>
        <v>2</v>
      </c>
      <c r="Q12" s="163"/>
      <c r="R12" s="87"/>
      <c r="S12" s="88"/>
      <c r="T12" s="131">
        <f>GETPIVOTDATA("[Measures].[Sent Measure Email 2]",'Measure Table '!$A$43)</f>
        <v>227</v>
      </c>
      <c r="U12" s="85"/>
      <c r="V12" s="131">
        <f>GETPIVOTDATA("[Measures].[Open Email2]",'Measure Table '!$A$43)</f>
        <v>207</v>
      </c>
      <c r="W12" s="85"/>
      <c r="X12" s="131">
        <f>GETPIVOTDATA("[Measures].[Bounce Email2]",'Measure Table '!$A$43)</f>
        <v>3</v>
      </c>
      <c r="Y12" s="89"/>
      <c r="Z12" s="90"/>
      <c r="AA12" s="91"/>
      <c r="AB12" s="92"/>
      <c r="AC12" s="102">
        <f>GETPIVOTDATA("[Measures].[Sent Measure Email 3]",'Measure Table '!$A$43)</f>
        <v>170</v>
      </c>
      <c r="AD12" s="90"/>
      <c r="AE12" s="131">
        <f>GETPIVOTDATA("[Measures].[Open Email3]",'Measure Table '!$A$43)</f>
        <v>127</v>
      </c>
      <c r="AF12" s="81"/>
      <c r="AG12" s="98">
        <f>GETPIVOTDATA("[Measures].[Bounce Email3]",'Measure Table '!$A$43)</f>
        <v>3</v>
      </c>
      <c r="AH12" s="13"/>
      <c r="AI12" s="5"/>
      <c r="AJ12" s="5"/>
    </row>
    <row r="13" spans="2:36" ht="14.25" customHeight="1" x14ac:dyDescent="0.3">
      <c r="B13" s="124" t="s">
        <v>6</v>
      </c>
      <c r="C13" s="12"/>
      <c r="D13" s="103">
        <f>GETPIVOTDATA("[Measures].[PreviousYearMeasure]",'Measure Table '!$A$1)</f>
        <v>792</v>
      </c>
      <c r="E13" s="90"/>
      <c r="F13" s="103">
        <f>GETPIVOTDATA("[Measures].[Previous Year Open Email]",'Measure Table '!$A$1)</f>
        <v>659</v>
      </c>
      <c r="G13" s="90"/>
      <c r="H13" s="103">
        <f>GETPIVOTDATA("[Measures].[Previous Year Bounced Mail]",'Measure Table '!$A$1)</f>
        <v>9</v>
      </c>
      <c r="I13" s="89"/>
      <c r="J13" s="91"/>
      <c r="K13" s="92"/>
      <c r="L13" s="100">
        <f>GETPIVOTDATA("[Measures].[Sent Mail Previous Year1]",'Measure Table '!$A$43)</f>
        <v>210</v>
      </c>
      <c r="M13" s="90"/>
      <c r="N13" s="103">
        <f>GETPIVOTDATA("[Measures].[Open Email1 Previous year]",'Measure Table '!$A$43)</f>
        <v>176</v>
      </c>
      <c r="O13" s="90"/>
      <c r="P13" s="156">
        <f>GETPIVOTDATA("[Measures].[Bounced Mail1 Previous Year]",'Measure Table '!$A$43)</f>
        <v>5</v>
      </c>
      <c r="Q13" s="163"/>
      <c r="R13" s="91"/>
      <c r="S13" s="92"/>
      <c r="T13" s="103">
        <f>GETPIVOTDATA("[Measures].[Sent Mail2 Previous Year]",'Measure Table '!$A$43)</f>
        <v>266</v>
      </c>
      <c r="U13" s="90"/>
      <c r="V13" s="103">
        <f>GETPIVOTDATA("[Measures].[Open Email2 Previous year]",'Measure Table '!$A$43)</f>
        <v>234</v>
      </c>
      <c r="W13" s="90"/>
      <c r="X13" s="103">
        <f>GETPIVOTDATA("[Measures].[Bounced Mail2 Previous Year]",'Measure Table '!$A$43)</f>
        <v>1</v>
      </c>
      <c r="Y13" s="89"/>
      <c r="Z13" s="90"/>
      <c r="AA13" s="91"/>
      <c r="AB13" s="92"/>
      <c r="AC13" s="103">
        <f>GETPIVOTDATA("[Measures].[Sent Mail3 Previous Year]",'Measure Table '!$A$43)</f>
        <v>200</v>
      </c>
      <c r="AD13" s="90"/>
      <c r="AE13" s="103">
        <f>GETPIVOTDATA("[Measures].[Open Email3 Previous year]",'Measure Table '!$A$43)</f>
        <v>158</v>
      </c>
      <c r="AF13" s="81"/>
      <c r="AG13" s="106">
        <f>GETPIVOTDATA("[Measures].[Bounced Mail3 Previous Year]",'Measure Table '!$A$43)</f>
        <v>2</v>
      </c>
      <c r="AH13" s="13"/>
      <c r="AI13" s="5"/>
      <c r="AJ13" s="5"/>
    </row>
    <row r="14" spans="2:36" ht="14.25" customHeight="1" x14ac:dyDescent="0.3">
      <c r="B14" s="124" t="s">
        <v>7</v>
      </c>
      <c r="C14" s="12"/>
      <c r="D14" s="102">
        <f>D12-D13</f>
        <v>-115</v>
      </c>
      <c r="E14" s="90"/>
      <c r="F14" s="102">
        <f>F12-F13</f>
        <v>-95</v>
      </c>
      <c r="G14" s="90"/>
      <c r="H14" s="102">
        <f>H12-H13</f>
        <v>1</v>
      </c>
      <c r="I14" s="89"/>
      <c r="J14" s="91"/>
      <c r="K14" s="92"/>
      <c r="L14" s="99">
        <f>L12-L13</f>
        <v>-36</v>
      </c>
      <c r="M14" s="90"/>
      <c r="N14" s="102">
        <f>N12-N13</f>
        <v>-28</v>
      </c>
      <c r="O14" s="90"/>
      <c r="P14" s="157">
        <f>P12-P13</f>
        <v>-3</v>
      </c>
      <c r="Q14" s="163"/>
      <c r="R14" s="91"/>
      <c r="S14" s="92"/>
      <c r="T14" s="102">
        <f>T12-T13</f>
        <v>-39</v>
      </c>
      <c r="U14" s="90"/>
      <c r="V14" s="102">
        <f>V12-V13</f>
        <v>-27</v>
      </c>
      <c r="W14" s="90"/>
      <c r="X14" s="102">
        <f>X12-X13</f>
        <v>2</v>
      </c>
      <c r="Y14" s="89"/>
      <c r="Z14" s="90"/>
      <c r="AA14" s="91"/>
      <c r="AB14" s="92"/>
      <c r="AC14" s="102">
        <f>AC12-AC13</f>
        <v>-30</v>
      </c>
      <c r="AD14" s="90"/>
      <c r="AE14" s="102">
        <f>AE12-AE13</f>
        <v>-31</v>
      </c>
      <c r="AF14" s="81"/>
      <c r="AG14" s="105">
        <f>AG12-AG13</f>
        <v>1</v>
      </c>
      <c r="AH14" s="13"/>
      <c r="AI14" s="5"/>
      <c r="AJ14" s="5"/>
    </row>
    <row r="15" spans="2:36" ht="18" customHeight="1" x14ac:dyDescent="0.3">
      <c r="B15" s="125" t="s">
        <v>34</v>
      </c>
      <c r="C15" s="26"/>
      <c r="D15" s="104">
        <f>IFERROR((D12-D13)/D12,"-")</f>
        <v>-0.16986706056129985</v>
      </c>
      <c r="E15" s="93"/>
      <c r="F15" s="104">
        <f>IFERROR((F12-F13)/F12,"-")</f>
        <v>-0.16843971631205673</v>
      </c>
      <c r="G15" s="93"/>
      <c r="H15" s="104">
        <f>(H12-H13)/H12</f>
        <v>0.1</v>
      </c>
      <c r="I15" s="94"/>
      <c r="J15" s="95"/>
      <c r="K15" s="96"/>
      <c r="L15" s="101">
        <f>(L12-L13)/L12</f>
        <v>-0.20689655172413793</v>
      </c>
      <c r="M15" s="93"/>
      <c r="N15" s="104">
        <f>(N12-N13)/N12</f>
        <v>-0.1891891891891892</v>
      </c>
      <c r="O15" s="93"/>
      <c r="P15" s="158">
        <f>IFERROR((P12-P13)/P12,"-")</f>
        <v>-1.5</v>
      </c>
      <c r="Q15" s="164"/>
      <c r="R15" s="95"/>
      <c r="S15" s="96"/>
      <c r="T15" s="104">
        <f>(T12-T13)/T12</f>
        <v>-0.17180616740088106</v>
      </c>
      <c r="U15" s="93"/>
      <c r="V15" s="104">
        <f>(V12-V13)/V12</f>
        <v>-0.13043478260869565</v>
      </c>
      <c r="W15" s="93"/>
      <c r="X15" s="104">
        <f>(X12-X13)/X12</f>
        <v>0.66666666666666663</v>
      </c>
      <c r="Y15" s="89"/>
      <c r="Z15" s="90"/>
      <c r="AA15" s="91"/>
      <c r="AB15" s="92"/>
      <c r="AC15" s="104">
        <f>(AC12-AC13)/AC12</f>
        <v>-0.17647058823529413</v>
      </c>
      <c r="AD15" s="93"/>
      <c r="AE15" s="104">
        <f>(AE12-AE13)/AE12</f>
        <v>-0.24409448818897639</v>
      </c>
      <c r="AF15" s="169"/>
      <c r="AG15" s="170">
        <f>(AG12-AG13)/AG12</f>
        <v>0.33333333333333331</v>
      </c>
      <c r="AH15" s="13"/>
      <c r="AI15" s="5"/>
      <c r="AJ15" s="5"/>
    </row>
    <row r="16" spans="2:36" ht="15.75" customHeight="1" thickBot="1" x14ac:dyDescent="0.35">
      <c r="B16" s="119"/>
      <c r="C16" s="12"/>
      <c r="D16" s="12"/>
      <c r="E16" s="12"/>
      <c r="F16" s="12"/>
      <c r="G16" s="12"/>
      <c r="H16" s="173" t="s">
        <v>117</v>
      </c>
      <c r="I16" s="13"/>
      <c r="J16" s="5"/>
      <c r="K16" s="11"/>
      <c r="L16" s="12"/>
      <c r="M16" s="12"/>
      <c r="N16" s="12"/>
      <c r="O16" s="12"/>
      <c r="P16" s="173" t="s">
        <v>117</v>
      </c>
      <c r="Q16" s="161"/>
      <c r="R16" s="5"/>
      <c r="S16" s="11"/>
      <c r="T16" s="12"/>
      <c r="U16" s="12"/>
      <c r="V16" s="12"/>
      <c r="W16" s="12"/>
      <c r="X16" s="173" t="s">
        <v>117</v>
      </c>
      <c r="Y16" s="13"/>
      <c r="Z16" s="12"/>
      <c r="AA16" s="5"/>
      <c r="AB16" s="11"/>
      <c r="AC16" s="12"/>
      <c r="AD16" s="12"/>
      <c r="AE16" s="12"/>
      <c r="AF16" s="12"/>
      <c r="AG16" s="173" t="s">
        <v>117</v>
      </c>
      <c r="AH16" s="13"/>
      <c r="AI16" s="5"/>
      <c r="AJ16" s="5"/>
    </row>
    <row r="17" spans="2:36" ht="18.75" x14ac:dyDescent="0.3">
      <c r="B17" s="122" t="s">
        <v>31</v>
      </c>
      <c r="C17" s="12"/>
      <c r="D17" s="167">
        <f>GETPIVOTDATA("[Measures].[Transaction Amount]",'Measure Table '!$A$1)</f>
        <v>15126.150000000001</v>
      </c>
      <c r="E17" s="77"/>
      <c r="F17" s="107" t="s">
        <v>89</v>
      </c>
      <c r="G17" s="97"/>
      <c r="H17" s="114">
        <f>GETPIVOTDATA("[Measures].[ClickDate All]",'Measure Table '!$A$1)</f>
        <v>55</v>
      </c>
      <c r="I17" s="78"/>
      <c r="J17" s="79"/>
      <c r="K17" s="80"/>
      <c r="L17" s="167">
        <f>GETPIVOTDATA("[Measures].[Transaction Email1]",'Measure Table '!$A$43)</f>
        <v>3590.87</v>
      </c>
      <c r="M17" s="77"/>
      <c r="N17" s="107" t="s">
        <v>89</v>
      </c>
      <c r="O17" s="77"/>
      <c r="P17" s="159">
        <f>GETPIVOTDATA("[Measures].[Click Date Email1 Cm]",'Measure Table '!$A$1)</f>
        <v>21</v>
      </c>
      <c r="Q17" s="165"/>
      <c r="R17" s="79"/>
      <c r="S17" s="77"/>
      <c r="T17" s="166">
        <f>GETPIVOTDATA("[Measures].[Transaction Email2]",'Measure Table '!$A$43)</f>
        <v>5045.71</v>
      </c>
      <c r="U17" s="77"/>
      <c r="V17" s="107" t="s">
        <v>89</v>
      </c>
      <c r="W17" s="77"/>
      <c r="X17" s="98">
        <f>GETPIVOTDATA("[Measures].[Clicked Email2 CM]",'Measure Table '!$A$1)</f>
        <v>22</v>
      </c>
      <c r="Y17" s="77"/>
      <c r="Z17" s="77"/>
      <c r="AA17" s="79"/>
      <c r="AB17" s="77"/>
      <c r="AC17" s="166">
        <f>GETPIVOTDATA("[Measures].[Transaction Email3]",'Measure Table '!$A$43)</f>
        <v>6489.57</v>
      </c>
      <c r="AD17" s="77"/>
      <c r="AE17" s="107" t="s">
        <v>89</v>
      </c>
      <c r="AF17" s="77"/>
      <c r="AG17" s="98">
        <f>GETPIVOTDATA("[Measures].[Clicked Email3 CM]",'Measure Table '!$A$1)</f>
        <v>9</v>
      </c>
      <c r="AH17" s="13"/>
      <c r="AI17" s="5"/>
      <c r="AJ17" s="5"/>
    </row>
    <row r="18" spans="2:36" ht="18.75" x14ac:dyDescent="0.3">
      <c r="B18" s="120" t="s">
        <v>33</v>
      </c>
      <c r="C18" s="12"/>
      <c r="D18" s="176">
        <f>GETPIVOTDATA("[Measures].[Transaction Amount for previuos year]",'Measure Table '!$A$1)</f>
        <v>15074.089999999998</v>
      </c>
      <c r="E18" s="77"/>
      <c r="F18" s="108" t="s">
        <v>93</v>
      </c>
      <c r="G18" s="77"/>
      <c r="H18" s="110">
        <f>GETPIVOTDATA("[Measures].[Clicked Mail Previous Year]",'Measure Table '!$A$1)</f>
        <v>50</v>
      </c>
      <c r="I18" s="78"/>
      <c r="J18" s="79"/>
      <c r="K18" s="80"/>
      <c r="L18" s="176">
        <f>GETPIVOTDATA("[Measures].[Transaction Amount Email1]",'Measure Table '!$A$43)</f>
        <v>5260.8499999999995</v>
      </c>
      <c r="M18" s="77"/>
      <c r="N18" s="108" t="s">
        <v>93</v>
      </c>
      <c r="O18" s="77"/>
      <c r="P18" s="156">
        <f>GETPIVOTDATA("[Measures].[Clicked Email1Previous Year]",'Measure Table '!$A$1)</f>
        <v>20</v>
      </c>
      <c r="Q18" s="165"/>
      <c r="R18" s="79"/>
      <c r="S18" s="77"/>
      <c r="T18" s="168">
        <f>GETPIVOTDATA("[Measures].[Transaction Amount Email2]",'Measure Table '!$A$43)</f>
        <v>6662.67</v>
      </c>
      <c r="U18" s="77"/>
      <c r="V18" s="108" t="s">
        <v>93</v>
      </c>
      <c r="W18" s="77"/>
      <c r="X18" s="105">
        <f>GETPIVOTDATA("[Measures].[Clicked Email2 Previous Year]",'Measure Table '!$A$1)</f>
        <v>28</v>
      </c>
      <c r="Y18" s="77"/>
      <c r="Z18" s="77"/>
      <c r="AA18" s="79"/>
      <c r="AB18" s="77"/>
      <c r="AC18" s="168">
        <f>GETPIVOTDATA("[Measures].[Transaction Amount Email3]",'Measure Table '!$A$43)</f>
        <v>2466.58</v>
      </c>
      <c r="AD18" s="77"/>
      <c r="AE18" s="108" t="s">
        <v>93</v>
      </c>
      <c r="AF18" s="77"/>
      <c r="AG18" s="110">
        <f>GETPIVOTDATA("[Measures].[Clicked Email3 Previous Year]",'Measure Table '!$A$1)</f>
        <v>9</v>
      </c>
      <c r="AH18" s="13"/>
      <c r="AI18" s="5"/>
      <c r="AJ18" s="5"/>
    </row>
    <row r="19" spans="2:36" ht="18.75" x14ac:dyDescent="0.3">
      <c r="B19" s="121" t="s">
        <v>7</v>
      </c>
      <c r="C19" s="12"/>
      <c r="D19" s="176">
        <f>D17-D18</f>
        <v>52.060000000003129</v>
      </c>
      <c r="E19" s="77"/>
      <c r="F19" s="108" t="s">
        <v>91</v>
      </c>
      <c r="G19" s="77"/>
      <c r="H19" s="111">
        <f>H17-H18</f>
        <v>5</v>
      </c>
      <c r="I19" s="78"/>
      <c r="J19" s="79"/>
      <c r="K19" s="80"/>
      <c r="L19" s="176">
        <f>L17-L18</f>
        <v>-1669.9799999999996</v>
      </c>
      <c r="M19" s="77"/>
      <c r="N19" s="108" t="s">
        <v>91</v>
      </c>
      <c r="O19" s="77"/>
      <c r="P19" s="157">
        <f>P17-P18</f>
        <v>1</v>
      </c>
      <c r="Q19" s="165"/>
      <c r="R19" s="79"/>
      <c r="S19" s="77"/>
      <c r="T19" s="168">
        <f>T17-T18</f>
        <v>-1616.96</v>
      </c>
      <c r="U19" s="77"/>
      <c r="V19" s="108" t="s">
        <v>91</v>
      </c>
      <c r="W19" s="77"/>
      <c r="X19" s="106">
        <f>X17-X18</f>
        <v>-6</v>
      </c>
      <c r="Y19" s="77"/>
      <c r="Z19" s="77"/>
      <c r="AA19" s="79"/>
      <c r="AB19" s="77"/>
      <c r="AC19" s="168">
        <f>AC17-AC18</f>
        <v>4022.99</v>
      </c>
      <c r="AD19" s="77"/>
      <c r="AE19" s="108" t="s">
        <v>91</v>
      </c>
      <c r="AF19" s="77"/>
      <c r="AG19" s="111">
        <f>AG17-AG18</f>
        <v>0</v>
      </c>
      <c r="AH19" s="13"/>
      <c r="AI19" s="5"/>
      <c r="AJ19" s="5"/>
    </row>
    <row r="20" spans="2:36" ht="19.5" thickBot="1" x14ac:dyDescent="0.35">
      <c r="B20" s="122" t="s">
        <v>34</v>
      </c>
      <c r="C20" s="12"/>
      <c r="D20" s="152">
        <f>(D17-D18)/D18</f>
        <v>3.4536081448368118E-3</v>
      </c>
      <c r="E20" s="12"/>
      <c r="F20" s="109" t="s">
        <v>92</v>
      </c>
      <c r="G20" s="14"/>
      <c r="H20" s="115">
        <f>(H17-H18)/H18</f>
        <v>0.1</v>
      </c>
      <c r="I20" s="13"/>
      <c r="J20" s="5"/>
      <c r="K20" s="11"/>
      <c r="L20" s="175">
        <f>IFERROR((L17-L18)/L18,"-")</f>
        <v>-0.317435395420892</v>
      </c>
      <c r="M20" s="12"/>
      <c r="N20" s="109" t="s">
        <v>92</v>
      </c>
      <c r="O20" s="12"/>
      <c r="P20" s="160">
        <f>(P17-P18)/P18</f>
        <v>0.05</v>
      </c>
      <c r="Q20" s="161"/>
      <c r="R20" s="5"/>
      <c r="S20" s="12"/>
      <c r="T20" s="152">
        <f>(T17-T18)/T18</f>
        <v>-0.24268949235066423</v>
      </c>
      <c r="U20" s="12"/>
      <c r="V20" s="109" t="s">
        <v>92</v>
      </c>
      <c r="W20" s="12"/>
      <c r="X20" s="113">
        <f>(X17-X18)/X18</f>
        <v>-0.21428571428571427</v>
      </c>
      <c r="Y20" s="12"/>
      <c r="Z20" s="12"/>
      <c r="AA20" s="5"/>
      <c r="AB20" s="12"/>
      <c r="AC20" s="152">
        <f>IFERROR((AC17-AC18)/AC18, "-")</f>
        <v>1.6309991972690931</v>
      </c>
      <c r="AD20" s="12"/>
      <c r="AE20" s="109" t="s">
        <v>92</v>
      </c>
      <c r="AF20" s="12"/>
      <c r="AG20" s="112">
        <f>(AG17-AG18)/AG18</f>
        <v>0</v>
      </c>
      <c r="AH20" s="13"/>
      <c r="AI20" s="5"/>
      <c r="AJ20" s="5"/>
    </row>
    <row r="21" spans="2:36" ht="18.75" x14ac:dyDescent="0.3">
      <c r="B21" s="126"/>
      <c r="C21" s="12"/>
      <c r="D21" s="19"/>
      <c r="E21" s="12"/>
      <c r="F21" s="12"/>
      <c r="G21" s="12"/>
      <c r="H21" s="64"/>
      <c r="I21" s="13"/>
      <c r="J21" s="5"/>
      <c r="K21" s="11"/>
      <c r="L21" s="19"/>
      <c r="M21" s="12"/>
      <c r="N21" s="12"/>
      <c r="O21" s="12"/>
      <c r="P21" s="15"/>
      <c r="Q21" s="153"/>
      <c r="R21" s="5"/>
      <c r="S21" s="11"/>
      <c r="T21" s="19"/>
      <c r="U21" s="12"/>
      <c r="V21" s="15"/>
      <c r="W21" s="12"/>
      <c r="X21" s="15"/>
      <c r="Y21" s="13"/>
      <c r="Z21" s="12"/>
      <c r="AA21" s="5"/>
      <c r="AB21" s="11"/>
      <c r="AC21" s="19"/>
      <c r="AD21" s="12"/>
      <c r="AE21" s="15"/>
      <c r="AF21" s="12"/>
      <c r="AG21" s="15"/>
      <c r="AH21" s="13"/>
      <c r="AI21" s="5"/>
      <c r="AJ21" s="5"/>
    </row>
    <row r="22" spans="2:36" ht="15.75" thickBot="1" x14ac:dyDescent="0.3">
      <c r="B22" s="126"/>
      <c r="C22" s="14"/>
      <c r="D22" s="14"/>
      <c r="E22" s="14"/>
      <c r="F22" s="14"/>
      <c r="G22" s="14"/>
      <c r="H22" s="14"/>
      <c r="I22" s="17"/>
      <c r="J22" s="5"/>
      <c r="K22" s="16"/>
      <c r="L22" s="14"/>
      <c r="M22" s="14"/>
      <c r="N22" s="14"/>
      <c r="O22" s="14"/>
      <c r="P22" s="14"/>
      <c r="Q22" s="17"/>
      <c r="R22" s="5"/>
      <c r="S22" s="16"/>
      <c r="T22" s="14"/>
      <c r="U22" s="14"/>
      <c r="V22" s="14"/>
      <c r="W22" s="14"/>
      <c r="X22" s="14"/>
      <c r="Y22" s="17"/>
      <c r="Z22" s="12"/>
      <c r="AA22" s="5"/>
      <c r="AB22" s="16"/>
      <c r="AC22" s="14"/>
      <c r="AD22" s="14"/>
      <c r="AE22" s="14"/>
      <c r="AF22" s="14"/>
      <c r="AG22" s="14"/>
      <c r="AH22" s="17"/>
      <c r="AI22" s="5"/>
      <c r="AJ22" s="5"/>
    </row>
    <row r="23" spans="2:36" ht="15.75" thickBot="1" x14ac:dyDescent="0.3">
      <c r="B23" s="126"/>
      <c r="C23" s="12"/>
      <c r="D23" s="12"/>
      <c r="E23" s="12"/>
      <c r="F23" s="12"/>
      <c r="G23" s="12"/>
      <c r="H23" s="12"/>
      <c r="I23" s="12"/>
      <c r="J23" s="5"/>
      <c r="K23" s="12"/>
      <c r="L23" s="12"/>
      <c r="M23" s="12"/>
      <c r="N23" s="12"/>
      <c r="O23" s="12"/>
      <c r="P23" s="12"/>
      <c r="Q23" s="12"/>
      <c r="R23" s="5"/>
      <c r="S23" s="12"/>
      <c r="T23" s="12"/>
      <c r="U23" s="12"/>
      <c r="V23" s="12"/>
      <c r="W23" s="12"/>
      <c r="X23" s="12"/>
      <c r="Y23" s="12"/>
      <c r="Z23" s="12"/>
      <c r="AA23" s="5"/>
      <c r="AB23" s="12"/>
      <c r="AC23" s="12"/>
      <c r="AD23" s="12"/>
      <c r="AE23" s="12"/>
      <c r="AF23" s="12"/>
      <c r="AG23" s="12"/>
      <c r="AH23" s="12"/>
      <c r="AI23" s="5"/>
      <c r="AJ23" s="5"/>
    </row>
    <row r="24" spans="2:36" ht="15.75" thickBot="1" x14ac:dyDescent="0.3">
      <c r="B24" s="128" t="s">
        <v>49</v>
      </c>
      <c r="C24" s="12"/>
      <c r="D24" s="12"/>
      <c r="E24" s="12"/>
      <c r="F24" s="12"/>
      <c r="G24" s="12"/>
      <c r="H24" s="12"/>
      <c r="I24" s="12"/>
      <c r="J24" s="5"/>
      <c r="K24" s="8"/>
      <c r="L24" s="9"/>
      <c r="M24" s="9"/>
      <c r="N24" s="9"/>
      <c r="O24" s="9"/>
      <c r="P24" s="9"/>
      <c r="Q24" s="10"/>
      <c r="R24" s="5"/>
      <c r="S24" s="8"/>
      <c r="T24" s="9"/>
      <c r="U24" s="9"/>
      <c r="V24" s="9"/>
      <c r="W24" s="9"/>
      <c r="X24" s="9"/>
      <c r="Y24" s="10"/>
      <c r="Z24" s="12"/>
      <c r="AA24" s="5"/>
      <c r="AB24" s="8"/>
      <c r="AC24" s="9"/>
      <c r="AD24" s="9"/>
      <c r="AE24" s="9"/>
      <c r="AF24" s="9"/>
      <c r="AG24" s="9"/>
      <c r="AH24" s="10"/>
      <c r="AI24" s="5"/>
      <c r="AJ24" s="5"/>
    </row>
    <row r="25" spans="2:36" ht="18.75" x14ac:dyDescent="0.3">
      <c r="B25" s="129" t="s">
        <v>50</v>
      </c>
      <c r="C25" s="12"/>
      <c r="D25" s="12"/>
      <c r="E25" s="12"/>
      <c r="F25" s="12"/>
      <c r="G25" s="12"/>
      <c r="H25" s="12"/>
      <c r="I25" s="12"/>
      <c r="J25" s="5"/>
      <c r="K25" s="11"/>
      <c r="L25" s="18"/>
      <c r="M25" s="12"/>
      <c r="N25" s="18"/>
      <c r="O25" s="12"/>
      <c r="P25" s="18"/>
      <c r="Q25" s="13"/>
      <c r="R25" s="5"/>
      <c r="S25" s="11"/>
      <c r="T25" s="18"/>
      <c r="U25" s="12"/>
      <c r="V25" s="18"/>
      <c r="W25" s="12"/>
      <c r="X25" s="18"/>
      <c r="Y25" s="13"/>
      <c r="Z25" s="12"/>
      <c r="AA25" s="5"/>
      <c r="AB25" s="11"/>
      <c r="AC25" s="18"/>
      <c r="AD25" s="12"/>
      <c r="AE25" s="18"/>
      <c r="AF25" s="12"/>
      <c r="AG25" s="18"/>
      <c r="AH25" s="13"/>
      <c r="AI25" s="5"/>
      <c r="AJ25" s="5"/>
    </row>
    <row r="26" spans="2:36" x14ac:dyDescent="0.25">
      <c r="B26" s="129" t="s">
        <v>51</v>
      </c>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2:36" x14ac:dyDescent="0.25">
      <c r="B27" s="127" t="s">
        <v>52</v>
      </c>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2:36" x14ac:dyDescent="0.2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2:36" x14ac:dyDescent="0.2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2:36" x14ac:dyDescent="0.2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2:36" x14ac:dyDescent="0.2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2:36"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row>
    <row r="33" spans="2:36" x14ac:dyDescent="0.2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row>
    <row r="34" spans="2:36" x14ac:dyDescent="0.2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row>
    <row r="35" spans="2:36" x14ac:dyDescent="0.2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2:36" x14ac:dyDescent="0.2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row>
    <row r="37" spans="2:36" x14ac:dyDescent="0.2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2:36" x14ac:dyDescent="0.2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2:36" ht="21" x14ac:dyDescent="0.35">
      <c r="B39" s="5"/>
      <c r="C39" s="20"/>
      <c r="D39" s="178" t="s">
        <v>86</v>
      </c>
      <c r="E39" s="179"/>
      <c r="F39" s="180"/>
      <c r="G39" s="5"/>
      <c r="H39" s="5"/>
      <c r="I39" s="5"/>
      <c r="J39" s="5"/>
      <c r="K39" s="5"/>
      <c r="L39" s="74"/>
      <c r="M39" s="60"/>
      <c r="N39" s="60"/>
      <c r="O39" s="5"/>
      <c r="P39" s="5"/>
      <c r="Q39" s="5"/>
      <c r="R39" s="5"/>
      <c r="S39" s="5"/>
      <c r="T39" s="5"/>
      <c r="U39" s="5"/>
      <c r="V39" s="5"/>
      <c r="W39" s="5"/>
      <c r="X39" s="5"/>
      <c r="Y39" s="5"/>
      <c r="Z39" s="5"/>
      <c r="AA39" s="5"/>
      <c r="AB39" s="5"/>
      <c r="AC39" s="5"/>
      <c r="AD39" s="5"/>
      <c r="AE39" s="5"/>
      <c r="AF39" s="5"/>
      <c r="AG39" s="5"/>
      <c r="AH39" s="5"/>
      <c r="AI39" s="5"/>
      <c r="AJ39" s="5"/>
    </row>
    <row r="40" spans="2:36" ht="17.25" thickBot="1" x14ac:dyDescent="0.35">
      <c r="B40" s="5"/>
      <c r="C40" s="5"/>
      <c r="D40" s="33" t="s">
        <v>1</v>
      </c>
      <c r="E40" s="34"/>
      <c r="F40" s="35"/>
      <c r="G40" s="5"/>
      <c r="H40" s="5"/>
      <c r="I40" s="5"/>
      <c r="J40" s="5"/>
      <c r="K40" s="5"/>
      <c r="L40" s="140"/>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5"/>
    </row>
    <row r="41" spans="2:36" x14ac:dyDescent="0.25">
      <c r="B41" s="5"/>
      <c r="C41" s="48"/>
      <c r="D41" s="49"/>
      <c r="E41" s="49"/>
      <c r="F41" s="49"/>
      <c r="G41" s="49"/>
      <c r="H41" s="49"/>
      <c r="I41" s="50"/>
      <c r="J41" s="5"/>
      <c r="K41" s="134"/>
      <c r="L41" s="7"/>
      <c r="M41" s="7"/>
      <c r="N41" s="7"/>
      <c r="O41" s="7"/>
      <c r="P41" s="7"/>
      <c r="Q41" s="7"/>
      <c r="R41" s="7"/>
      <c r="S41" s="7"/>
      <c r="T41" s="7"/>
      <c r="U41" s="7"/>
      <c r="V41" s="7"/>
      <c r="W41" s="7"/>
      <c r="X41" s="7"/>
      <c r="Y41" s="7"/>
      <c r="Z41" s="7"/>
      <c r="AA41" s="7"/>
      <c r="AB41" s="7"/>
      <c r="AC41" s="7"/>
      <c r="AD41" s="7"/>
      <c r="AE41" s="7"/>
      <c r="AF41" s="7"/>
      <c r="AG41" s="7"/>
      <c r="AH41" s="7"/>
      <c r="AI41" s="138"/>
      <c r="AJ41" s="5"/>
    </row>
    <row r="42" spans="2:36" ht="19.5" thickBot="1" x14ac:dyDescent="0.35">
      <c r="B42" s="5"/>
      <c r="C42" s="51"/>
      <c r="D42" s="132" t="s">
        <v>2</v>
      </c>
      <c r="E42" s="52"/>
      <c r="F42" s="132" t="s">
        <v>3</v>
      </c>
      <c r="G42" s="52"/>
      <c r="H42" s="132" t="s">
        <v>4</v>
      </c>
      <c r="I42" s="53"/>
      <c r="J42" s="5"/>
      <c r="K42" s="134"/>
      <c r="L42" s="7"/>
      <c r="M42" s="7"/>
      <c r="N42" s="7"/>
      <c r="O42" s="7"/>
      <c r="P42" s="7"/>
      <c r="Q42" s="7"/>
      <c r="R42" s="36"/>
      <c r="S42" s="7"/>
      <c r="T42" s="7"/>
      <c r="U42" s="7"/>
      <c r="V42" s="37"/>
      <c r="W42" s="7"/>
      <c r="X42" s="37"/>
      <c r="Y42" s="38"/>
      <c r="Z42" s="38">
        <f>GETPIVOTDATA("[Measures].[New Leads with Response]",'Measure Table '!$A$1)</f>
        <v>588</v>
      </c>
      <c r="AA42" s="7"/>
      <c r="AB42" s="7"/>
      <c r="AC42" s="7"/>
      <c r="AD42" s="7"/>
      <c r="AE42" s="7"/>
      <c r="AF42" s="7"/>
      <c r="AG42" s="7"/>
      <c r="AH42" s="7"/>
      <c r="AI42" s="137"/>
      <c r="AJ42" s="5"/>
    </row>
    <row r="43" spans="2:36" ht="18.75" x14ac:dyDescent="0.3">
      <c r="B43" s="68" t="s">
        <v>5</v>
      </c>
      <c r="C43" s="51"/>
      <c r="D43" s="114">
        <f>GETPIVOTDATA("[Measures].[Sent Measure Email 4]",'Measure Table '!$A$43)</f>
        <v>106</v>
      </c>
      <c r="E43" s="150"/>
      <c r="F43" s="114">
        <f>GETPIVOTDATA("[Measures].[Open Email4]",'Measure Table '!$A$43)</f>
        <v>82</v>
      </c>
      <c r="G43" s="150"/>
      <c r="H43" s="114">
        <f>GETPIVOTDATA("[Measures].[Bounce Email4]",'Measure Table '!$A$43)</f>
        <v>2</v>
      </c>
      <c r="I43" s="53"/>
      <c r="J43" s="5"/>
      <c r="K43" s="134"/>
      <c r="L43" s="7"/>
      <c r="M43" s="7"/>
      <c r="N43" s="7"/>
      <c r="O43" s="7"/>
      <c r="P43" s="7"/>
      <c r="Q43" s="7"/>
      <c r="R43" s="7"/>
      <c r="S43" s="7"/>
      <c r="T43" s="7"/>
      <c r="U43" s="7"/>
      <c r="V43" s="38"/>
      <c r="W43" s="7"/>
      <c r="X43" s="65"/>
      <c r="Y43" s="7"/>
      <c r="Z43" s="7"/>
      <c r="AA43" s="7"/>
      <c r="AB43" s="7"/>
      <c r="AC43" s="7"/>
      <c r="AD43" s="7"/>
      <c r="AE43" s="38"/>
      <c r="AF43" s="7"/>
      <c r="AG43" s="7"/>
      <c r="AH43" s="7"/>
      <c r="AI43" s="138"/>
      <c r="AJ43" s="5"/>
    </row>
    <row r="44" spans="2:36" ht="18.75" x14ac:dyDescent="0.3">
      <c r="B44" s="69" t="s">
        <v>6</v>
      </c>
      <c r="C44" s="51"/>
      <c r="D44" s="111">
        <f>GETPIVOTDATA("[Measures].[Sent Mail4 Previous Year]",'Measure Table '!$A$43)</f>
        <v>116</v>
      </c>
      <c r="E44" s="150"/>
      <c r="F44" s="111">
        <f>GETPIVOTDATA("[Measures].[Open Email4 Previous year]",'Measure Table '!$A$43)</f>
        <v>91</v>
      </c>
      <c r="G44" s="150"/>
      <c r="H44" s="111">
        <f>GETPIVOTDATA("[Measures].[Bounced Mail4 Previous Year]",'Measure Table '!$A$43)</f>
        <v>1</v>
      </c>
      <c r="I44" s="53"/>
      <c r="J44" s="5"/>
      <c r="K44" s="134"/>
      <c r="L44" s="7"/>
      <c r="M44" s="7"/>
      <c r="N44" s="7"/>
      <c r="O44" s="7"/>
      <c r="P44" s="7"/>
      <c r="Q44" s="7"/>
      <c r="R44" s="7"/>
      <c r="S44" s="7"/>
      <c r="T44" s="7"/>
      <c r="U44" s="7"/>
      <c r="V44" s="7"/>
      <c r="W44" s="7"/>
      <c r="X44" s="7"/>
      <c r="Y44" s="7"/>
      <c r="Z44" s="7"/>
      <c r="AA44" s="7"/>
      <c r="AB44" s="7"/>
      <c r="AC44" s="7"/>
      <c r="AD44" s="7"/>
      <c r="AE44" s="7"/>
      <c r="AF44" s="7"/>
      <c r="AG44" s="7"/>
      <c r="AH44" s="7"/>
      <c r="AI44" s="138"/>
      <c r="AJ44" s="5"/>
    </row>
    <row r="45" spans="2:36" ht="18.75" x14ac:dyDescent="0.3">
      <c r="B45" s="69" t="s">
        <v>7</v>
      </c>
      <c r="C45" s="51"/>
      <c r="D45" s="110">
        <f>D43-D44</f>
        <v>-10</v>
      </c>
      <c r="E45" s="150"/>
      <c r="F45" s="110">
        <f>F43-F44</f>
        <v>-9</v>
      </c>
      <c r="G45" s="150"/>
      <c r="H45" s="110">
        <f>H43-H44</f>
        <v>1</v>
      </c>
      <c r="I45" s="53"/>
      <c r="J45" s="5"/>
      <c r="K45" s="134"/>
      <c r="L45" s="7"/>
      <c r="M45" s="7"/>
      <c r="N45" s="7"/>
      <c r="O45" s="7"/>
      <c r="P45" s="7"/>
      <c r="Q45" s="7"/>
      <c r="R45" s="7"/>
      <c r="S45" s="7"/>
      <c r="T45" s="7"/>
      <c r="U45" s="7"/>
      <c r="V45" s="7"/>
      <c r="W45" s="7"/>
      <c r="X45" s="7"/>
      <c r="Y45" s="7"/>
      <c r="Z45" s="7"/>
      <c r="AA45" s="39">
        <f>GETPIVOTDATA("[Measures].[New Leads with Response and with Dicsount]",'Measure Table '!$A$1)</f>
        <v>392</v>
      </c>
      <c r="AB45" s="37"/>
      <c r="AC45" s="7"/>
      <c r="AD45" s="7"/>
      <c r="AE45" s="7"/>
      <c r="AF45" s="7"/>
      <c r="AG45" s="7"/>
      <c r="AH45" s="7"/>
      <c r="AI45" s="138"/>
      <c r="AJ45" s="5"/>
    </row>
    <row r="46" spans="2:36" ht="19.5" thickBot="1" x14ac:dyDescent="0.35">
      <c r="B46" s="70" t="s">
        <v>34</v>
      </c>
      <c r="C46" s="51"/>
      <c r="D46" s="115">
        <f>(D43-D44)/D43</f>
        <v>-9.4339622641509441E-2</v>
      </c>
      <c r="E46" s="171"/>
      <c r="F46" s="115">
        <f>(F43-F44)/F43</f>
        <v>-0.10975609756097561</v>
      </c>
      <c r="G46" s="171"/>
      <c r="H46" s="115">
        <f>(H43-H44)/H43</f>
        <v>0.5</v>
      </c>
      <c r="I46" s="53"/>
      <c r="J46" s="5"/>
      <c r="K46" s="134"/>
      <c r="L46" s="7"/>
      <c r="M46" s="7"/>
      <c r="N46" s="7"/>
      <c r="O46" s="7"/>
      <c r="P46" s="7"/>
      <c r="Q46" s="7"/>
      <c r="R46" s="7"/>
      <c r="S46" s="7"/>
      <c r="T46" s="7"/>
      <c r="U46" s="7"/>
      <c r="V46" s="7"/>
      <c r="W46" s="7"/>
      <c r="X46" s="7"/>
      <c r="Y46" s="7"/>
      <c r="Z46" s="7"/>
      <c r="AA46" s="7"/>
      <c r="AB46" s="7"/>
      <c r="AC46" s="7"/>
      <c r="AD46" s="7"/>
      <c r="AE46" s="7"/>
      <c r="AF46" s="7"/>
      <c r="AG46" s="7"/>
      <c r="AH46" s="7"/>
      <c r="AI46" s="138"/>
      <c r="AJ46" s="5"/>
    </row>
    <row r="47" spans="2:36" ht="15.75" thickBot="1" x14ac:dyDescent="0.3">
      <c r="B47" s="5"/>
      <c r="C47" s="51"/>
      <c r="D47" s="52"/>
      <c r="E47" s="52"/>
      <c r="F47" s="52"/>
      <c r="G47" s="52"/>
      <c r="H47" s="173" t="s">
        <v>117</v>
      </c>
      <c r="I47" s="52"/>
      <c r="J47" s="5"/>
      <c r="K47" s="134"/>
      <c r="L47" s="193">
        <f>GETPIVOTDATA("[Measures].[New Leads]",'Flow CHart'!$B$2)</f>
        <v>784</v>
      </c>
      <c r="M47" s="7"/>
      <c r="N47" s="7"/>
      <c r="O47" s="7"/>
      <c r="P47" s="7"/>
      <c r="Q47" s="7"/>
      <c r="R47" s="7"/>
      <c r="S47" s="7"/>
      <c r="T47" s="192">
        <f>GETPIVOTDATA("[Measures].[New Leads with Response]",'Flow CHart'!$B$2)</f>
        <v>588</v>
      </c>
      <c r="U47" s="7"/>
      <c r="V47" s="7"/>
      <c r="W47" s="7"/>
      <c r="X47" s="194">
        <f>GETPIVOTDATA("[Measures].[Old Custmoers With Skipped stage and Booked Qualified]",'Flow CHart'!$B$2)</f>
        <v>196</v>
      </c>
      <c r="Y47" s="7"/>
      <c r="Z47" s="7"/>
      <c r="AA47" s="7"/>
      <c r="AB47" s="7"/>
      <c r="AC47" s="37"/>
      <c r="AD47" s="7"/>
      <c r="AE47" s="7"/>
      <c r="AF47" s="7"/>
      <c r="AG47" s="190">
        <v>784</v>
      </c>
      <c r="AH47" s="7"/>
      <c r="AI47" s="138"/>
      <c r="AJ47" s="5"/>
    </row>
    <row r="48" spans="2:36" ht="18.75" x14ac:dyDescent="0.3">
      <c r="B48" s="71" t="s">
        <v>31</v>
      </c>
      <c r="C48" s="51"/>
      <c r="D48" s="177">
        <f>GETPIVOTDATA("[Measures].[Transaction Email4]",'Measure Table '!$A$43)</f>
        <v>0</v>
      </c>
      <c r="E48" s="150"/>
      <c r="F48" s="107" t="s">
        <v>89</v>
      </c>
      <c r="G48" s="151"/>
      <c r="H48" s="114">
        <f>GETPIVOTDATA("[Measures].[Clicked Email4 CM]",'Measure Table '!$A$1)</f>
        <v>3</v>
      </c>
      <c r="I48" s="52"/>
      <c r="J48" s="5"/>
      <c r="K48" s="134"/>
      <c r="L48" s="7"/>
      <c r="M48" s="7"/>
      <c r="N48" s="7"/>
      <c r="O48" s="7"/>
      <c r="P48" s="7"/>
      <c r="Q48" s="38"/>
      <c r="R48" s="7"/>
      <c r="S48" s="7"/>
      <c r="T48" s="7"/>
      <c r="U48" s="7"/>
      <c r="V48" s="7"/>
      <c r="W48" s="7"/>
      <c r="X48" s="7"/>
      <c r="Y48" s="7"/>
      <c r="Z48" s="7">
        <f>GETPIVOTDATA("[Measures].[New Leads with  NOResponse]",'Measure Table '!$A$1)</f>
        <v>196</v>
      </c>
      <c r="AA48" s="7"/>
      <c r="AB48" s="7"/>
      <c r="AC48" s="7"/>
      <c r="AD48" s="7"/>
      <c r="AE48" s="7"/>
      <c r="AF48" s="7"/>
      <c r="AG48" s="7"/>
      <c r="AH48" s="38"/>
      <c r="AI48" s="138"/>
      <c r="AJ48" s="5"/>
    </row>
    <row r="49" spans="2:36" ht="18.75" x14ac:dyDescent="0.3">
      <c r="B49" s="72" t="s">
        <v>33</v>
      </c>
      <c r="C49" s="51"/>
      <c r="D49" s="176">
        <f>GETPIVOTDATA("[Measures].[Transaction Amount Email4]",'Measure Table '!$A$43)</f>
        <v>683.99</v>
      </c>
      <c r="E49" s="150"/>
      <c r="F49" s="108" t="s">
        <v>93</v>
      </c>
      <c r="G49" s="150"/>
      <c r="H49" s="110">
        <f>GETPIVOTDATA("[Measures].[Clicked Email4 Previous Year]",'Measure Table '!$A$1)</f>
        <v>9</v>
      </c>
      <c r="I49" s="52"/>
      <c r="J49" s="5"/>
      <c r="K49" s="134"/>
      <c r="L49" s="7"/>
      <c r="M49" s="7"/>
      <c r="N49" s="7"/>
      <c r="O49" s="7"/>
      <c r="P49" s="7"/>
      <c r="Q49" s="7"/>
      <c r="R49" s="7"/>
      <c r="S49" s="7"/>
      <c r="T49" s="193"/>
      <c r="U49" s="7"/>
      <c r="V49" s="7"/>
      <c r="W49" s="7"/>
      <c r="X49" s="194">
        <f>GETPIVOTDATA("[Measures].[New Leads with Response and with Dicsount]",'Flow CHart'!$B$2)</f>
        <v>392</v>
      </c>
      <c r="Y49" s="7"/>
      <c r="Z49" s="7"/>
      <c r="AA49" s="7">
        <f>GETPIVOTDATA("[Measures].[Old Custmoers With Skipped stage]",'Measure Table '!$A$1)</f>
        <v>196</v>
      </c>
      <c r="AB49" s="7"/>
      <c r="AC49" s="7"/>
      <c r="AD49" s="7"/>
      <c r="AE49" s="7"/>
      <c r="AF49" s="7"/>
      <c r="AG49" s="7"/>
      <c r="AH49" s="7"/>
      <c r="AI49" s="138"/>
      <c r="AJ49" s="5"/>
    </row>
    <row r="50" spans="2:36" ht="18.75" x14ac:dyDescent="0.3">
      <c r="B50" s="72" t="s">
        <v>7</v>
      </c>
      <c r="C50" s="51"/>
      <c r="D50" s="176">
        <f>D48-D49</f>
        <v>-683.99</v>
      </c>
      <c r="E50" s="150"/>
      <c r="F50" s="108" t="s">
        <v>91</v>
      </c>
      <c r="G50" s="150"/>
      <c r="H50" s="111">
        <f>H48-H49</f>
        <v>-6</v>
      </c>
      <c r="I50" s="53"/>
      <c r="J50" s="5"/>
      <c r="K50" s="134"/>
      <c r="L50" s="7"/>
      <c r="M50" s="7"/>
      <c r="N50" s="7"/>
      <c r="O50" s="7"/>
      <c r="P50" s="7"/>
      <c r="Q50" s="7"/>
      <c r="R50" s="7"/>
      <c r="S50" s="7"/>
      <c r="T50" s="7"/>
      <c r="U50" s="7"/>
      <c r="V50" s="7"/>
      <c r="W50" s="7"/>
      <c r="X50" s="7"/>
      <c r="Y50" s="7"/>
      <c r="Z50" s="7"/>
      <c r="AA50" s="7"/>
      <c r="AB50" s="7"/>
      <c r="AC50" s="7"/>
      <c r="AD50" s="7"/>
      <c r="AE50" s="7"/>
      <c r="AF50" s="7"/>
      <c r="AG50" s="7"/>
      <c r="AH50" s="7"/>
      <c r="AI50" s="138"/>
      <c r="AJ50" s="5"/>
    </row>
    <row r="51" spans="2:36" ht="19.5" thickBot="1" x14ac:dyDescent="0.35">
      <c r="B51" s="73" t="s">
        <v>34</v>
      </c>
      <c r="C51" s="51"/>
      <c r="D51" s="152">
        <f>IF(D49 = 0, "-", (D48 - D49) / D49)</f>
        <v>-1</v>
      </c>
      <c r="E51" s="52"/>
      <c r="F51" s="109" t="s">
        <v>92</v>
      </c>
      <c r="G51" s="55"/>
      <c r="H51" s="113">
        <f>(H48-H49)/H49</f>
        <v>-0.66666666666666663</v>
      </c>
      <c r="I51" s="53"/>
      <c r="J51" s="5"/>
      <c r="K51" s="134"/>
      <c r="L51" s="142" t="s">
        <v>104</v>
      </c>
      <c r="M51" s="143"/>
      <c r="N51" s="144"/>
      <c r="O51" s="7"/>
      <c r="P51" s="7"/>
      <c r="Q51" s="7"/>
      <c r="R51" s="7"/>
      <c r="S51" s="7"/>
      <c r="T51" s="7"/>
      <c r="U51" s="7"/>
      <c r="V51" s="37"/>
      <c r="W51" s="7"/>
      <c r="X51" s="7"/>
      <c r="Y51" s="7"/>
      <c r="Z51" s="7"/>
      <c r="AA51" s="7"/>
      <c r="AB51" s="7"/>
      <c r="AC51" s="7"/>
      <c r="AD51" s="7"/>
      <c r="AE51" s="7"/>
      <c r="AF51" s="7"/>
      <c r="AG51" s="7"/>
      <c r="AH51" s="7"/>
      <c r="AI51" s="138"/>
      <c r="AJ51" s="5"/>
    </row>
    <row r="52" spans="2:36" ht="10.5" customHeight="1" x14ac:dyDescent="0.3">
      <c r="B52" s="5"/>
      <c r="C52" s="51"/>
      <c r="D52" s="56"/>
      <c r="E52" s="52"/>
      <c r="F52" s="57"/>
      <c r="G52" s="52"/>
      <c r="H52" s="57"/>
      <c r="I52" s="53"/>
      <c r="J52" s="5"/>
      <c r="K52" s="134"/>
      <c r="L52" s="145"/>
      <c r="M52" s="7"/>
      <c r="N52" s="138"/>
      <c r="O52" s="7"/>
      <c r="P52" s="7"/>
      <c r="Q52" s="7"/>
      <c r="R52" s="7"/>
      <c r="S52" s="7"/>
      <c r="T52" s="7"/>
      <c r="U52" s="7"/>
      <c r="V52" s="7"/>
      <c r="W52" s="7"/>
      <c r="X52" s="7"/>
      <c r="Y52" s="7"/>
      <c r="Z52" s="7">
        <f>GETPIVOTDATA("[Measures].[Existing Customer]",'Measure Table '!$A$1)</f>
        <v>588</v>
      </c>
      <c r="AA52" s="7"/>
      <c r="AB52" s="7"/>
      <c r="AC52" s="7"/>
      <c r="AD52" s="7"/>
      <c r="AE52" s="7"/>
      <c r="AF52" s="7"/>
      <c r="AG52" s="7"/>
      <c r="AH52" s="7"/>
      <c r="AI52" s="138"/>
      <c r="AJ52" s="5"/>
    </row>
    <row r="53" spans="2:36" ht="15.75" thickBot="1" x14ac:dyDescent="0.3">
      <c r="B53" s="5"/>
      <c r="C53" s="58"/>
      <c r="D53" s="55"/>
      <c r="E53" s="55"/>
      <c r="F53" s="55"/>
      <c r="G53" s="55"/>
      <c r="H53" s="55"/>
      <c r="I53" s="59"/>
      <c r="J53" s="5"/>
      <c r="K53" s="134"/>
      <c r="L53" s="146" t="s">
        <v>105</v>
      </c>
      <c r="M53" s="7"/>
      <c r="N53" s="138">
        <f>L47</f>
        <v>784</v>
      </c>
      <c r="O53" s="7"/>
      <c r="P53" s="193">
        <v>588</v>
      </c>
      <c r="Q53" s="7"/>
      <c r="R53" s="7"/>
      <c r="S53" s="7"/>
      <c r="T53" s="192">
        <f>GETPIVOTDATA("[Measures].[New Leads with  NOResponse]",'Flow CHart'!$B$2)</f>
        <v>196</v>
      </c>
      <c r="U53" s="7"/>
      <c r="V53" s="37"/>
      <c r="W53" s="7"/>
      <c r="X53" s="66"/>
      <c r="Y53" s="7"/>
      <c r="Z53" s="7"/>
      <c r="AA53" s="7"/>
      <c r="AB53" s="7"/>
      <c r="AC53" s="192">
        <f>X49+X54</f>
        <v>784</v>
      </c>
      <c r="AD53" s="7"/>
      <c r="AE53" s="195">
        <f>GETPIVOTDATA("[Measures].[New Leads with Provided Interest discount no response]",'Flow CHart'!$B$2)+GETPIVOTDATA("[Measures].[Existing Customers with Provided Interest discount and No Response]",'Flow CHart'!$B$2)</f>
        <v>392</v>
      </c>
      <c r="AF53" s="7"/>
      <c r="AG53" s="196">
        <f>AE53</f>
        <v>392</v>
      </c>
      <c r="AH53" s="7"/>
      <c r="AI53" s="138"/>
      <c r="AJ53" s="5"/>
    </row>
    <row r="54" spans="2:36" ht="15.75" thickBot="1" x14ac:dyDescent="0.3">
      <c r="B54" s="5"/>
      <c r="C54" s="52"/>
      <c r="D54" s="52"/>
      <c r="E54" s="52"/>
      <c r="F54" s="174" t="s">
        <v>118</v>
      </c>
      <c r="G54" s="52"/>
      <c r="H54" s="52"/>
      <c r="I54" s="52"/>
      <c r="J54" s="5"/>
      <c r="K54" s="134"/>
      <c r="L54" s="147" t="s">
        <v>106</v>
      </c>
      <c r="M54" s="133"/>
      <c r="N54" s="138">
        <f>T58</f>
        <v>588</v>
      </c>
      <c r="O54" s="7"/>
      <c r="P54" s="7"/>
      <c r="Q54" s="7"/>
      <c r="R54" s="7"/>
      <c r="S54" s="7"/>
      <c r="T54" s="7"/>
      <c r="U54" s="7"/>
      <c r="V54" s="7"/>
      <c r="W54" s="7"/>
      <c r="X54" s="194">
        <f>GETPIVOTDATA("[Measures].[Old Custmoers With Discount stage]",'Flow CHart'!$B$2)</f>
        <v>392</v>
      </c>
      <c r="Y54" s="7"/>
      <c r="Z54" s="7"/>
      <c r="AA54" s="7"/>
      <c r="AB54" s="7"/>
      <c r="AC54" s="7"/>
      <c r="AD54" s="7"/>
      <c r="AE54" s="7"/>
      <c r="AF54" s="7"/>
      <c r="AG54" s="7"/>
      <c r="AH54" s="7"/>
      <c r="AI54" s="138"/>
      <c r="AJ54" s="5"/>
    </row>
    <row r="55" spans="2:36" ht="15.75" thickBot="1" x14ac:dyDescent="0.3">
      <c r="B55" s="5"/>
      <c r="C55" s="48"/>
      <c r="D55" s="49"/>
      <c r="E55" s="49"/>
      <c r="F55" s="49"/>
      <c r="G55" s="49"/>
      <c r="H55" s="49"/>
      <c r="I55" s="50"/>
      <c r="J55" s="5"/>
      <c r="K55" s="134"/>
      <c r="L55" s="146" t="s">
        <v>107</v>
      </c>
      <c r="M55" s="7"/>
      <c r="N55" s="138">
        <f>N53+N54</f>
        <v>1372</v>
      </c>
      <c r="O55" s="7"/>
      <c r="P55" s="7"/>
      <c r="Q55" s="7"/>
      <c r="R55" s="7"/>
      <c r="S55" s="7"/>
      <c r="T55" s="7"/>
      <c r="U55" s="7"/>
      <c r="V55" s="7"/>
      <c r="W55" s="7"/>
      <c r="X55" s="7"/>
      <c r="Y55" s="7"/>
      <c r="Z55" s="7"/>
      <c r="AA55" s="7"/>
      <c r="AB55" s="7"/>
      <c r="AC55" s="7"/>
      <c r="AD55" s="7"/>
      <c r="AE55" s="7"/>
      <c r="AF55" s="7"/>
      <c r="AG55" s="7"/>
      <c r="AH55" s="7"/>
      <c r="AI55" s="138"/>
      <c r="AJ55" s="5"/>
    </row>
    <row r="56" spans="2:36" ht="18.75" x14ac:dyDescent="0.3">
      <c r="B56" s="5"/>
      <c r="C56" s="51"/>
      <c r="D56" s="54"/>
      <c r="E56" s="52"/>
      <c r="F56" s="54"/>
      <c r="G56" s="52"/>
      <c r="H56" s="54"/>
      <c r="I56" s="53"/>
      <c r="J56" s="5"/>
      <c r="K56" s="134"/>
      <c r="L56" s="146" t="s">
        <v>110</v>
      </c>
      <c r="M56" s="7"/>
      <c r="N56" s="138">
        <f>AG47</f>
        <v>784</v>
      </c>
      <c r="O56" s="7"/>
      <c r="P56" s="67"/>
      <c r="Q56" s="7"/>
      <c r="R56" s="7"/>
      <c r="S56" s="7"/>
      <c r="T56" s="7"/>
      <c r="U56" s="7"/>
      <c r="V56" s="7"/>
      <c r="W56" s="7"/>
      <c r="X56" s="7"/>
      <c r="Y56" s="7"/>
      <c r="Z56" s="7"/>
      <c r="AA56" s="7"/>
      <c r="AB56" s="7"/>
      <c r="AC56" s="7"/>
      <c r="AD56" s="7"/>
      <c r="AE56" s="7"/>
      <c r="AF56" s="7"/>
      <c r="AG56" s="7"/>
      <c r="AH56" s="7"/>
      <c r="AI56" s="138"/>
      <c r="AJ56" s="5"/>
    </row>
    <row r="57" spans="2:36" x14ac:dyDescent="0.25">
      <c r="B57" s="5"/>
      <c r="C57" s="52"/>
      <c r="D57" s="52"/>
      <c r="E57" s="52"/>
      <c r="F57" s="52"/>
      <c r="G57" s="52"/>
      <c r="H57" s="52"/>
      <c r="I57" s="52"/>
      <c r="J57" s="5"/>
      <c r="K57" s="134"/>
      <c r="L57" s="146" t="s">
        <v>111</v>
      </c>
      <c r="M57" s="7"/>
      <c r="N57" s="148">
        <f>AG53</f>
        <v>392</v>
      </c>
      <c r="O57" s="7"/>
      <c r="P57" s="7"/>
      <c r="Q57" s="7"/>
      <c r="R57" s="7"/>
      <c r="S57" s="7"/>
      <c r="T57" s="37"/>
      <c r="U57" s="7"/>
      <c r="V57" s="7"/>
      <c r="W57" s="7"/>
      <c r="X57" s="7"/>
      <c r="Y57" s="7"/>
      <c r="Z57" s="7"/>
      <c r="AA57" s="7"/>
      <c r="AB57" s="7"/>
      <c r="AC57" s="7"/>
      <c r="AD57" s="7"/>
      <c r="AE57" s="7"/>
      <c r="AF57" s="7"/>
      <c r="AG57" s="7"/>
      <c r="AH57" s="7"/>
      <c r="AI57" s="138"/>
      <c r="AJ57" s="5"/>
    </row>
    <row r="58" spans="2:36" x14ac:dyDescent="0.25">
      <c r="B58" s="5"/>
      <c r="C58" s="52"/>
      <c r="D58" s="52"/>
      <c r="E58" s="52"/>
      <c r="F58" s="52"/>
      <c r="G58" s="52"/>
      <c r="H58" s="52"/>
      <c r="I58" s="52"/>
      <c r="J58" s="5"/>
      <c r="K58" s="134"/>
      <c r="L58" s="135" t="s">
        <v>108</v>
      </c>
      <c r="M58" s="136"/>
      <c r="N58" s="149">
        <f>N56/N55</f>
        <v>0.5714285714285714</v>
      </c>
      <c r="O58" s="136"/>
      <c r="P58" s="136"/>
      <c r="Q58" s="136"/>
      <c r="R58" s="136"/>
      <c r="S58" s="136"/>
      <c r="T58" s="191">
        <f>GETPIVOTDATA("[Measures].[Existing Customer]",'Flow CHart'!$B$2)</f>
        <v>588</v>
      </c>
      <c r="U58" s="136"/>
      <c r="V58" s="136"/>
      <c r="W58" s="136"/>
      <c r="X58" s="136"/>
      <c r="Y58" s="136"/>
      <c r="Z58" s="136"/>
      <c r="AA58" s="136"/>
      <c r="AB58" s="136"/>
      <c r="AC58" s="136"/>
      <c r="AD58" s="136"/>
      <c r="AE58" s="136"/>
      <c r="AF58" s="136"/>
      <c r="AG58" s="136"/>
      <c r="AH58" s="136"/>
      <c r="AI58" s="139"/>
      <c r="AJ58" s="5"/>
    </row>
    <row r="59" spans="2:36" x14ac:dyDescent="0.25">
      <c r="B59" s="5"/>
      <c r="C59" s="52"/>
      <c r="D59" s="52"/>
      <c r="E59" s="52"/>
      <c r="F59" s="52"/>
      <c r="G59" s="52"/>
      <c r="H59" s="52"/>
      <c r="I59" s="52"/>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row>
    <row r="60" spans="2:36" x14ac:dyDescent="0.25">
      <c r="B60" s="5"/>
      <c r="C60" s="52"/>
      <c r="D60" s="52"/>
      <c r="E60" s="52"/>
      <c r="F60" s="52"/>
      <c r="G60" s="52"/>
      <c r="H60" s="52"/>
      <c r="I60" s="52"/>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row>
    <row r="61" spans="2:36" x14ac:dyDescent="0.25">
      <c r="B61" s="5"/>
      <c r="C61" s="52"/>
      <c r="D61" s="52"/>
      <c r="E61" s="52"/>
      <c r="F61" s="52"/>
      <c r="G61" s="52"/>
      <c r="H61" s="52"/>
      <c r="I61" s="52"/>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row>
    <row r="62" spans="2:36" x14ac:dyDescent="0.25">
      <c r="B62" s="5"/>
      <c r="C62" s="52"/>
      <c r="D62" s="52"/>
      <c r="E62" s="52"/>
      <c r="F62" s="52"/>
      <c r="G62" s="52"/>
      <c r="H62" s="52"/>
      <c r="I62" s="52"/>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row>
    <row r="63" spans="2:36" x14ac:dyDescent="0.25">
      <c r="B63" s="5"/>
      <c r="C63" s="52"/>
      <c r="D63" s="52"/>
      <c r="E63" s="52"/>
      <c r="F63" s="52"/>
      <c r="G63" s="52"/>
      <c r="H63" s="52"/>
      <c r="I63" s="52"/>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row>
    <row r="64" spans="2:36" x14ac:dyDescent="0.25">
      <c r="B64" s="5"/>
      <c r="C64" s="52"/>
      <c r="D64" s="52"/>
      <c r="E64" s="52"/>
      <c r="F64" s="52"/>
      <c r="G64" s="52"/>
      <c r="H64" s="52"/>
      <c r="I64" s="52"/>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row>
    <row r="65" spans="2:38" x14ac:dyDescent="0.25">
      <c r="B65" s="5"/>
      <c r="C65" s="52"/>
      <c r="D65" s="52"/>
      <c r="E65" s="52"/>
      <c r="F65" s="52"/>
      <c r="G65" s="52"/>
      <c r="H65" s="52"/>
      <c r="I65" s="52"/>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row>
    <row r="66" spans="2:38" x14ac:dyDescent="0.25">
      <c r="B66" s="5"/>
      <c r="C66" s="52"/>
      <c r="D66" s="52"/>
      <c r="E66" s="52"/>
      <c r="F66" s="52"/>
      <c r="G66" s="52"/>
      <c r="H66" s="52"/>
      <c r="I66" s="52"/>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row>
    <row r="67" spans="2:38" x14ac:dyDescent="0.25">
      <c r="B67" s="5"/>
      <c r="C67" s="5"/>
      <c r="D67" s="5"/>
      <c r="E67" s="5"/>
      <c r="F67" s="5"/>
      <c r="G67" s="5"/>
      <c r="H67" s="5"/>
      <c r="I67" s="5"/>
      <c r="J67" s="5"/>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44"/>
      <c r="AL67" s="44"/>
    </row>
    <row r="68" spans="2:38" x14ac:dyDescent="0.2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row>
    <row r="69" spans="2:38" ht="14.25" customHeight="1" x14ac:dyDescent="0.2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sheetData>
  <mergeCells count="6">
    <mergeCell ref="AC8:AE8"/>
    <mergeCell ref="D39:F39"/>
    <mergeCell ref="D3:N5"/>
    <mergeCell ref="T8:V8"/>
    <mergeCell ref="L8:N8"/>
    <mergeCell ref="D8:F8"/>
  </mergeCells>
  <conditionalFormatting sqref="D20">
    <cfRule type="expression" dxfId="64" priority="19">
      <formula>$D$12&lt;$D$13</formula>
    </cfRule>
    <cfRule type="expression" dxfId="63" priority="20">
      <formula>$D$12&gt;$D$13</formula>
    </cfRule>
  </conditionalFormatting>
  <conditionalFormatting sqref="D51">
    <cfRule type="expression" dxfId="62" priority="37">
      <formula>$D$12&lt;$D$13</formula>
    </cfRule>
    <cfRule type="expression" dxfId="61" priority="38">
      <formula>$D$12&gt;$D$13</formula>
    </cfRule>
  </conditionalFormatting>
  <conditionalFormatting sqref="H49:H51">
    <cfRule type="expression" dxfId="60" priority="31">
      <formula>$D$12&lt;$D$13</formula>
    </cfRule>
    <cfRule type="expression" dxfId="59" priority="32">
      <formula>$D$12&gt;$D$13</formula>
    </cfRule>
  </conditionalFormatting>
  <conditionalFormatting sqref="L20">
    <cfRule type="expression" dxfId="58" priority="91">
      <formula>$D$12&lt;$D$13</formula>
    </cfRule>
    <cfRule type="expression" dxfId="57" priority="92">
      <formula>$D$12&gt;$D$13</formula>
    </cfRule>
  </conditionalFormatting>
  <conditionalFormatting sqref="T20">
    <cfRule type="expression" dxfId="56" priority="73">
      <formula>$D$12&lt;$D$13</formula>
    </cfRule>
    <cfRule type="expression" dxfId="55" priority="74">
      <formula>$D$12&gt;$D$13</formula>
    </cfRule>
  </conditionalFormatting>
  <conditionalFormatting sqref="AC20">
    <cfRule type="expression" dxfId="54" priority="55">
      <formula>$D$12&lt;$D$13</formula>
    </cfRule>
    <cfRule type="expression" dxfId="53" priority="56">
      <formula>$D$12&gt;$D$13</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4" id="{493DC334-A820-4894-849B-F863CABB0CBC}">
            <x14:iconSet iconSet="3Arrows" custom="1">
              <x14:cfvo type="percent">
                <xm:f>0</xm:f>
              </x14:cfvo>
              <x14:cfvo type="num">
                <xm:f>0</xm:f>
              </x14:cfvo>
              <x14:cfvo type="num">
                <xm:f>0</xm:f>
              </x14:cfvo>
              <x14:cfIcon iconSet="3Triangles" iconId="0"/>
              <x14:cfIcon iconSet="3Triangles" iconId="2"/>
              <x14:cfIcon iconSet="3Triangles" iconId="2"/>
            </x14:iconSet>
          </x14:cfRule>
          <xm:sqref>D14</xm:sqref>
        </x14:conditionalFormatting>
        <x14:conditionalFormatting xmlns:xm="http://schemas.microsoft.com/office/excel/2006/main">
          <x14:cfRule type="iconSet" priority="18" id="{8379AC22-D980-459F-9B5D-05E9BDDCA491}">
            <x14:iconSet iconSet="3Arrows" custom="1">
              <x14:cfvo type="percent">
                <xm:f>0</xm:f>
              </x14:cfvo>
              <x14:cfvo type="num">
                <xm:f>0</xm:f>
              </x14:cfvo>
              <x14:cfvo type="num">
                <xm:f>0</xm:f>
              </x14:cfvo>
              <x14:cfIcon iconSet="3Triangles" iconId="0"/>
              <x14:cfIcon iconSet="3Triangles" iconId="2"/>
              <x14:cfIcon iconSet="3Triangles" iconId="2"/>
            </x14:iconSet>
          </x14:cfRule>
          <xm:sqref>D20</xm:sqref>
        </x14:conditionalFormatting>
        <x14:conditionalFormatting xmlns:xm="http://schemas.microsoft.com/office/excel/2006/main">
          <x14:cfRule type="iconSet" priority="39" id="{2F6EE641-1A5E-432A-81C3-F72EDAC51FDD}">
            <x14:iconSet iconSet="3Arrows" custom="1">
              <x14:cfvo type="percent">
                <xm:f>0</xm:f>
              </x14:cfvo>
              <x14:cfvo type="num">
                <xm:f>0</xm:f>
              </x14:cfvo>
              <x14:cfvo type="num">
                <xm:f>0</xm:f>
              </x14:cfvo>
              <x14:cfIcon iconSet="3Triangles" iconId="0"/>
              <x14:cfIcon iconSet="3Triangles" iconId="2"/>
              <x14:cfIcon iconSet="3Triangles" iconId="2"/>
            </x14:iconSet>
          </x14:cfRule>
          <xm:sqref>D45</xm:sqref>
        </x14:conditionalFormatting>
        <x14:conditionalFormatting xmlns:xm="http://schemas.microsoft.com/office/excel/2006/main">
          <x14:cfRule type="iconSet" priority="36" id="{3067AC2F-6177-4AE0-B4F9-E9E902B7B40B}">
            <x14:iconSet iconSet="3Arrows" custom="1">
              <x14:cfvo type="percent">
                <xm:f>0</xm:f>
              </x14:cfvo>
              <x14:cfvo type="num">
                <xm:f>0</xm:f>
              </x14:cfvo>
              <x14:cfvo type="num">
                <xm:f>0</xm:f>
              </x14:cfvo>
              <x14:cfIcon iconSet="3Triangles" iconId="0"/>
              <x14:cfIcon iconSet="3Triangles" iconId="2"/>
              <x14:cfIcon iconSet="3Triangles" iconId="2"/>
            </x14:iconSet>
          </x14:cfRule>
          <xm:sqref>D51</xm:sqref>
        </x14:conditionalFormatting>
        <x14:conditionalFormatting xmlns:xm="http://schemas.microsoft.com/office/excel/2006/main">
          <x14:cfRule type="iconSet" priority="10" id="{C31E8377-274C-4A7A-A956-B18F10991D84}">
            <x14:iconSet iconSet="3Arrows" custom="1">
              <x14:cfvo type="percent">
                <xm:f>0</xm:f>
              </x14:cfvo>
              <x14:cfvo type="num">
                <xm:f>0</xm:f>
              </x14:cfvo>
              <x14:cfvo type="num">
                <xm:f>0</xm:f>
              </x14:cfvo>
              <x14:cfIcon iconSet="3Triangles" iconId="0"/>
              <x14:cfIcon iconSet="3Triangles" iconId="2"/>
              <x14:cfIcon iconSet="3Triangles" iconId="2"/>
            </x14:iconSet>
          </x14:cfRule>
          <xm:sqref>F14</xm:sqref>
        </x14:conditionalFormatting>
        <x14:conditionalFormatting xmlns:xm="http://schemas.microsoft.com/office/excel/2006/main">
          <x14:cfRule type="iconSet" priority="27" id="{8307D8F0-32CC-4C7F-B0A9-7F1D5232602B}">
            <x14:iconSet iconSet="3Arrows" custom="1">
              <x14:cfvo type="percent">
                <xm:f>0</xm:f>
              </x14:cfvo>
              <x14:cfvo type="num">
                <xm:f>0</xm:f>
              </x14:cfvo>
              <x14:cfvo type="num">
                <xm:f>0</xm:f>
              </x14:cfvo>
              <x14:cfIcon iconSet="3Triangles" iconId="0"/>
              <x14:cfIcon iconSet="3Triangles" iconId="2"/>
              <x14:cfIcon iconSet="3Triangles" iconId="2"/>
            </x14:iconSet>
          </x14:cfRule>
          <xm:sqref>F45</xm:sqref>
        </x14:conditionalFormatting>
        <x14:conditionalFormatting xmlns:xm="http://schemas.microsoft.com/office/excel/2006/main">
          <x14:cfRule type="iconSet" priority="7" id="{04A65896-0D18-40BD-BBAD-86A3D6F3173E}">
            <x14:iconSet iconSet="3Arrows" custom="1">
              <x14:cfvo type="percent">
                <xm:f>0</xm:f>
              </x14:cfvo>
              <x14:cfvo type="num">
                <xm:f>0</xm:f>
              </x14:cfvo>
              <x14:cfvo type="num">
                <xm:f>0</xm:f>
              </x14:cfvo>
              <x14:cfIcon iconSet="3Triangles" iconId="0"/>
              <x14:cfIcon iconSet="3Triangles" iconId="2"/>
              <x14:cfIcon iconSet="3Triangles" iconId="2"/>
            </x14:iconSet>
          </x14:cfRule>
          <xm:sqref>H14</xm:sqref>
        </x14:conditionalFormatting>
        <x14:conditionalFormatting xmlns:xm="http://schemas.microsoft.com/office/excel/2006/main">
          <x14:cfRule type="iconSet" priority="1" id="{BE2F15D6-76B1-455F-AD4D-7657E77C0770}">
            <x14:iconSet iconSet="3Arrows" custom="1">
              <x14:cfvo type="percent">
                <xm:f>0</xm:f>
              </x14:cfvo>
              <x14:cfvo type="num">
                <xm:f>0</xm:f>
              </x14:cfvo>
              <x14:cfvo type="num">
                <xm:f>0</xm:f>
              </x14:cfvo>
              <x14:cfIcon iconSet="3Triangles" iconId="0"/>
              <x14:cfIcon iconSet="3Triangles" iconId="2"/>
              <x14:cfIcon iconSet="3Triangles" iconId="2"/>
            </x14:iconSet>
          </x14:cfRule>
          <xm:sqref>H20</xm:sqref>
        </x14:conditionalFormatting>
        <x14:conditionalFormatting xmlns:xm="http://schemas.microsoft.com/office/excel/2006/main">
          <x14:cfRule type="iconSet" priority="24" id="{3713D7E4-B765-440C-AB02-7C5AD4E925D8}">
            <x14:iconSet iconSet="3Arrows" custom="1">
              <x14:cfvo type="percent">
                <xm:f>0</xm:f>
              </x14:cfvo>
              <x14:cfvo type="num">
                <xm:f>0</xm:f>
              </x14:cfvo>
              <x14:cfvo type="num">
                <xm:f>0</xm:f>
              </x14:cfvo>
              <x14:cfIcon iconSet="3Triangles" iconId="0"/>
              <x14:cfIcon iconSet="3Triangles" iconId="2"/>
              <x14:cfIcon iconSet="3Triangles" iconId="2"/>
            </x14:iconSet>
          </x14:cfRule>
          <xm:sqref>H45</xm:sqref>
        </x14:conditionalFormatting>
        <x14:conditionalFormatting xmlns:xm="http://schemas.microsoft.com/office/excel/2006/main">
          <x14:cfRule type="iconSet" priority="30" id="{974032BD-3118-4A60-A5D5-4C7417F13A25}">
            <x14:iconSet iconSet="3Arrows" custom="1">
              <x14:cfvo type="percent">
                <xm:f>0</xm:f>
              </x14:cfvo>
              <x14:cfvo type="num">
                <xm:f>0</xm:f>
              </x14:cfvo>
              <x14:cfvo type="num">
                <xm:f>0</xm:f>
              </x14:cfvo>
              <x14:cfIcon iconSet="3Triangles" iconId="0"/>
              <x14:cfIcon iconSet="3Triangles" iconId="2"/>
              <x14:cfIcon iconSet="3Triangles" iconId="2"/>
            </x14:iconSet>
          </x14:cfRule>
          <xm:sqref>H51</xm:sqref>
        </x14:conditionalFormatting>
        <x14:conditionalFormatting xmlns:xm="http://schemas.microsoft.com/office/excel/2006/main">
          <x14:cfRule type="iconSet" priority="21" id="{405CD67A-DC7D-4DE8-A906-824DE8BBD064}">
            <x14:iconSet iconSet="3Arrows" custom="1">
              <x14:cfvo type="percent">
                <xm:f>0</xm:f>
              </x14:cfvo>
              <x14:cfvo type="num">
                <xm:f>0</xm:f>
              </x14:cfvo>
              <x14:cfvo type="num">
                <xm:f>0</xm:f>
              </x14:cfvo>
              <x14:cfIcon iconSet="3Triangles" iconId="0"/>
              <x14:cfIcon iconSet="3Triangles" iconId="2"/>
              <x14:cfIcon iconSet="3Triangles" iconId="2"/>
            </x14:iconSet>
          </x14:cfRule>
          <xm:sqref>L14</xm:sqref>
        </x14:conditionalFormatting>
        <x14:conditionalFormatting xmlns:xm="http://schemas.microsoft.com/office/excel/2006/main">
          <x14:cfRule type="iconSet" priority="90" id="{567F1577-A81D-4B29-A964-07553344A0B9}">
            <x14:iconSet iconSet="3Arrows" custom="1">
              <x14:cfvo type="percent">
                <xm:f>0</xm:f>
              </x14:cfvo>
              <x14:cfvo type="num">
                <xm:f>0</xm:f>
              </x14:cfvo>
              <x14:cfvo type="num">
                <xm:f>0</xm:f>
              </x14:cfvo>
              <x14:cfIcon iconSet="3Triangles" iconId="0"/>
              <x14:cfIcon iconSet="3Triangles" iconId="2"/>
              <x14:cfIcon iconSet="3Triangles" iconId="2"/>
            </x14:iconSet>
          </x14:cfRule>
          <xm:sqref>L20</xm:sqref>
        </x14:conditionalFormatting>
        <x14:conditionalFormatting xmlns:xm="http://schemas.microsoft.com/office/excel/2006/main">
          <x14:cfRule type="iconSet" priority="81" id="{A3971803-917E-4A68-B9D4-CCD256822EAA}">
            <x14:iconSet iconSet="3Arrows" custom="1">
              <x14:cfvo type="percent">
                <xm:f>0</xm:f>
              </x14:cfvo>
              <x14:cfvo type="num">
                <xm:f>0</xm:f>
              </x14:cfvo>
              <x14:cfvo type="num">
                <xm:f>0</xm:f>
              </x14:cfvo>
              <x14:cfIcon iconSet="3Triangles" iconId="0"/>
              <x14:cfIcon iconSet="3Triangles" iconId="2"/>
              <x14:cfIcon iconSet="3Triangles" iconId="2"/>
            </x14:iconSet>
          </x14:cfRule>
          <xm:sqref>N14</xm:sqref>
        </x14:conditionalFormatting>
        <x14:conditionalFormatting xmlns:xm="http://schemas.microsoft.com/office/excel/2006/main">
          <x14:cfRule type="iconSet" priority="78" id="{088A6A2A-A0F3-4EE5-AF25-712AFA641975}">
            <x14:iconSet iconSet="3Arrows" custom="1">
              <x14:cfvo type="percent">
                <xm:f>0</xm:f>
              </x14:cfvo>
              <x14:cfvo type="num">
                <xm:f>0</xm:f>
              </x14:cfvo>
              <x14:cfvo type="num">
                <xm:f>0</xm:f>
              </x14:cfvo>
              <x14:cfIcon iconSet="3Triangles" iconId="0"/>
              <x14:cfIcon iconSet="3Triangles" iconId="2"/>
              <x14:cfIcon iconSet="3Triangles" iconId="2"/>
            </x14:iconSet>
          </x14:cfRule>
          <xm:sqref>P14</xm:sqref>
        </x14:conditionalFormatting>
        <x14:conditionalFormatting xmlns:xm="http://schemas.microsoft.com/office/excel/2006/main">
          <x14:cfRule type="iconSet" priority="75" id="{78DF8C95-DDD5-4207-94A6-65B8C9A83607}">
            <x14:iconSet iconSet="3Arrows" custom="1">
              <x14:cfvo type="percent">
                <xm:f>0</xm:f>
              </x14:cfvo>
              <x14:cfvo type="num">
                <xm:f>0</xm:f>
              </x14:cfvo>
              <x14:cfvo type="num">
                <xm:f>0</xm:f>
              </x14:cfvo>
              <x14:cfIcon iconSet="3Triangles" iconId="0"/>
              <x14:cfIcon iconSet="3Triangles" iconId="2"/>
              <x14:cfIcon iconSet="3Triangles" iconId="2"/>
            </x14:iconSet>
          </x14:cfRule>
          <xm:sqref>T14</xm:sqref>
        </x14:conditionalFormatting>
        <x14:conditionalFormatting xmlns:xm="http://schemas.microsoft.com/office/excel/2006/main">
          <x14:cfRule type="iconSet" priority="72" id="{B952DAD1-26E1-4857-8612-147CED87729C}">
            <x14:iconSet iconSet="3Arrows" custom="1">
              <x14:cfvo type="percent">
                <xm:f>0</xm:f>
              </x14:cfvo>
              <x14:cfvo type="num">
                <xm:f>0</xm:f>
              </x14:cfvo>
              <x14:cfvo type="num">
                <xm:f>0</xm:f>
              </x14:cfvo>
              <x14:cfIcon iconSet="3Triangles" iconId="0"/>
              <x14:cfIcon iconSet="3Triangles" iconId="2"/>
              <x14:cfIcon iconSet="3Triangles" iconId="2"/>
            </x14:iconSet>
          </x14:cfRule>
          <xm:sqref>T20</xm:sqref>
        </x14:conditionalFormatting>
        <x14:conditionalFormatting xmlns:xm="http://schemas.microsoft.com/office/excel/2006/main">
          <x14:cfRule type="iconSet" priority="63" id="{097498C2-BBB4-466A-AD20-CDCCA86EA28E}">
            <x14:iconSet iconSet="3Arrows" custom="1">
              <x14:cfvo type="percent">
                <xm:f>0</xm:f>
              </x14:cfvo>
              <x14:cfvo type="num">
                <xm:f>0</xm:f>
              </x14:cfvo>
              <x14:cfvo type="num">
                <xm:f>0</xm:f>
              </x14:cfvo>
              <x14:cfIcon iconSet="3Triangles" iconId="0"/>
              <x14:cfIcon iconSet="3Triangles" iconId="2"/>
              <x14:cfIcon iconSet="3Triangles" iconId="2"/>
            </x14:iconSet>
          </x14:cfRule>
          <xm:sqref>V14</xm:sqref>
        </x14:conditionalFormatting>
        <x14:conditionalFormatting xmlns:xm="http://schemas.microsoft.com/office/excel/2006/main">
          <x14:cfRule type="iconSet" priority="60" id="{40967BDB-5EC4-41D8-AC7E-D14B246BA5F8}">
            <x14:iconSet iconSet="3Arrows" custom="1">
              <x14:cfvo type="percent">
                <xm:f>0</xm:f>
              </x14:cfvo>
              <x14:cfvo type="num">
                <xm:f>0</xm:f>
              </x14:cfvo>
              <x14:cfvo type="num">
                <xm:f>0</xm:f>
              </x14:cfvo>
              <x14:cfIcon iconSet="3Triangles" iconId="0"/>
              <x14:cfIcon iconSet="3Triangles" iconId="2"/>
              <x14:cfIcon iconSet="3Triangles" iconId="2"/>
            </x14:iconSet>
          </x14:cfRule>
          <xm:sqref>X14</xm:sqref>
        </x14:conditionalFormatting>
        <x14:conditionalFormatting xmlns:xm="http://schemas.microsoft.com/office/excel/2006/main">
          <x14:cfRule type="iconSet" priority="66" id="{321AF086-DB9A-4B2F-B88B-718EF3FA9EDB}">
            <x14:iconSet iconSet="3Arrows" custom="1">
              <x14:cfvo type="percent">
                <xm:f>0</xm:f>
              </x14:cfvo>
              <x14:cfvo type="num">
                <xm:f>0</xm:f>
              </x14:cfvo>
              <x14:cfvo type="num">
                <xm:f>0</xm:f>
              </x14:cfvo>
              <x14:cfIcon iconSet="3Triangles" iconId="0"/>
              <x14:cfIcon iconSet="3Triangles" iconId="2"/>
              <x14:cfIcon iconSet="3Triangles" iconId="2"/>
            </x14:iconSet>
          </x14:cfRule>
          <xm:sqref>X20</xm:sqref>
        </x14:conditionalFormatting>
        <x14:conditionalFormatting xmlns:xm="http://schemas.microsoft.com/office/excel/2006/main">
          <x14:cfRule type="iconSet" priority="57" id="{C80AD463-BC97-4DE0-9975-41EEDEDF570B}">
            <x14:iconSet iconSet="3Arrows" custom="1">
              <x14:cfvo type="percent">
                <xm:f>0</xm:f>
              </x14:cfvo>
              <x14:cfvo type="num">
                <xm:f>0</xm:f>
              </x14:cfvo>
              <x14:cfvo type="num">
                <xm:f>0</xm:f>
              </x14:cfvo>
              <x14:cfIcon iconSet="3Triangles" iconId="0"/>
              <x14:cfIcon iconSet="3Triangles" iconId="2"/>
              <x14:cfIcon iconSet="3Triangles" iconId="2"/>
            </x14:iconSet>
          </x14:cfRule>
          <xm:sqref>AC14</xm:sqref>
        </x14:conditionalFormatting>
        <x14:conditionalFormatting xmlns:xm="http://schemas.microsoft.com/office/excel/2006/main">
          <x14:cfRule type="iconSet" priority="54" id="{42A1F3ED-270E-4081-B735-3CF26A045704}">
            <x14:iconSet iconSet="3Arrows" custom="1">
              <x14:cfvo type="percent">
                <xm:f>0</xm:f>
              </x14:cfvo>
              <x14:cfvo type="num">
                <xm:f>0</xm:f>
              </x14:cfvo>
              <x14:cfvo type="num">
                <xm:f>0</xm:f>
              </x14:cfvo>
              <x14:cfIcon iconSet="3Triangles" iconId="0"/>
              <x14:cfIcon iconSet="3Triangles" iconId="2"/>
              <x14:cfIcon iconSet="3Triangles" iconId="2"/>
            </x14:iconSet>
          </x14:cfRule>
          <xm:sqref>AC20</xm:sqref>
        </x14:conditionalFormatting>
        <x14:conditionalFormatting xmlns:xm="http://schemas.microsoft.com/office/excel/2006/main">
          <x14:cfRule type="iconSet" priority="45" id="{0E8C6B18-A8CE-4B4F-AD5F-B7F23DAE4032}">
            <x14:iconSet iconSet="3Arrows" custom="1">
              <x14:cfvo type="percent">
                <xm:f>0</xm:f>
              </x14:cfvo>
              <x14:cfvo type="num">
                <xm:f>0</xm:f>
              </x14:cfvo>
              <x14:cfvo type="num">
                <xm:f>0</xm:f>
              </x14:cfvo>
              <x14:cfIcon iconSet="3Triangles" iconId="0"/>
              <x14:cfIcon iconSet="3Triangles" iconId="2"/>
              <x14:cfIcon iconSet="3Triangles" iconId="2"/>
            </x14:iconSet>
          </x14:cfRule>
          <xm:sqref>AE14</xm:sqref>
        </x14:conditionalFormatting>
        <x14:conditionalFormatting xmlns:xm="http://schemas.microsoft.com/office/excel/2006/main">
          <x14:cfRule type="iconSet" priority="42" id="{A0BB539D-5417-4709-A34E-E975CE584927}">
            <x14:iconSet iconSet="3Arrows" custom="1">
              <x14:cfvo type="percent">
                <xm:f>0</xm:f>
              </x14:cfvo>
              <x14:cfvo type="num">
                <xm:f>0</xm:f>
              </x14:cfvo>
              <x14:cfvo type="num">
                <xm:f>0</xm:f>
              </x14:cfvo>
              <x14:cfIcon iconSet="3Triangles" iconId="0"/>
              <x14:cfIcon iconSet="3Triangles" iconId="2"/>
              <x14:cfIcon iconSet="3Triangles" iconId="2"/>
            </x14:iconSet>
          </x14:cfRule>
          <xm:sqref>AG14</xm:sqref>
        </x14:conditionalFormatting>
        <x14:conditionalFormatting xmlns:xm="http://schemas.microsoft.com/office/excel/2006/main">
          <x14:cfRule type="iconSet" priority="48" id="{D3F9138B-72FC-47BB-98D8-0B2A7ACC381E}">
            <x14:iconSet iconSet="3Arrows" custom="1">
              <x14:cfvo type="percent">
                <xm:f>0</xm:f>
              </x14:cfvo>
              <x14:cfvo type="num">
                <xm:f>0</xm:f>
              </x14:cfvo>
              <x14:cfvo type="num">
                <xm:f>0</xm:f>
              </x14:cfvo>
              <x14:cfIcon iconSet="3Triangles" iconId="0"/>
              <x14:cfIcon iconSet="3Triangles" iconId="2"/>
              <x14:cfIcon iconSet="3Triangles" iconId="2"/>
            </x14:iconSet>
          </x14:cfRule>
          <xm:sqref>AG20</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57E9-EFA7-46A9-BFA9-90CBE3088B1D}">
  <dimension ref="A1"/>
  <sheetViews>
    <sheetView workbookViewId="0">
      <selection activeCell="B1" sqref="B1"/>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93C73-AED5-4029-B8AC-55538B138F66}">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10877-F09D-418E-8FEF-8150E8D1D884}">
  <dimension ref="A1:AO45"/>
  <sheetViews>
    <sheetView topLeftCell="AF28" workbookViewId="0">
      <selection activeCell="L68" sqref="L68"/>
    </sheetView>
  </sheetViews>
  <sheetFormatPr defaultRowHeight="15" x14ac:dyDescent="0.25"/>
  <cols>
    <col min="1" max="4" width="20.28515625" bestFit="1" customWidth="1"/>
    <col min="5" max="8" width="23.42578125" bestFit="1" customWidth="1"/>
    <col min="9" max="12" width="12.140625" bestFit="1" customWidth="1"/>
    <col min="13" max="16" width="25" bestFit="1" customWidth="1"/>
    <col min="17" max="20" width="14" bestFit="1" customWidth="1"/>
    <col min="21" max="21" width="13.140625" bestFit="1" customWidth="1"/>
    <col min="22" max="22" width="10.28515625" bestFit="1" customWidth="1"/>
    <col min="23" max="23" width="11.140625" bestFit="1" customWidth="1"/>
    <col min="24" max="24" width="10.42578125" bestFit="1" customWidth="1"/>
    <col min="25" max="25" width="12.42578125" bestFit="1" customWidth="1"/>
    <col min="26" max="26" width="13.140625" bestFit="1" customWidth="1"/>
    <col min="27" max="27" width="10.28515625" bestFit="1" customWidth="1"/>
    <col min="28" max="28" width="11.140625" bestFit="1" customWidth="1"/>
    <col min="29" max="29" width="12.42578125" bestFit="1" customWidth="1"/>
    <col min="30" max="30" width="25.5703125" bestFit="1" customWidth="1"/>
    <col min="31" max="31" width="13.140625" bestFit="1" customWidth="1"/>
    <col min="32" max="32" width="8.85546875" bestFit="1" customWidth="1"/>
    <col min="33" max="33" width="6" bestFit="1" customWidth="1"/>
    <col min="34" max="34" width="26.42578125" bestFit="1" customWidth="1"/>
    <col min="35" max="35" width="10.28515625" hidden="1" customWidth="1"/>
    <col min="36" max="36" width="11.140625" bestFit="1" customWidth="1"/>
    <col min="37" max="37" width="10.42578125" bestFit="1" customWidth="1"/>
    <col min="38" max="38" width="12.42578125" bestFit="1" customWidth="1"/>
    <col min="39" max="39" width="17.42578125" bestFit="1" customWidth="1"/>
    <col min="40" max="40" width="26.85546875" bestFit="1" customWidth="1"/>
    <col min="41" max="41" width="12.42578125" bestFit="1" customWidth="1"/>
    <col min="42" max="42" width="10.28515625" bestFit="1" customWidth="1"/>
    <col min="43" max="43" width="11.140625" bestFit="1" customWidth="1"/>
    <col min="44" max="44" width="12.42578125" bestFit="1" customWidth="1"/>
    <col min="45" max="45" width="10.28515625" bestFit="1" customWidth="1"/>
    <col min="46" max="46" width="11.140625" bestFit="1" customWidth="1"/>
    <col min="47" max="47" width="12.42578125" bestFit="1" customWidth="1"/>
    <col min="48" max="48" width="10.28515625" bestFit="1" customWidth="1"/>
    <col min="49" max="49" width="11.140625" bestFit="1" customWidth="1"/>
    <col min="50" max="50" width="12.42578125" bestFit="1" customWidth="1"/>
    <col min="51" max="51" width="10.28515625" bestFit="1" customWidth="1"/>
    <col min="52" max="52" width="11.140625" bestFit="1" customWidth="1"/>
    <col min="53" max="53" width="12.42578125" bestFit="1" customWidth="1"/>
    <col min="54" max="54" width="10.28515625" bestFit="1" customWidth="1"/>
    <col min="55" max="55" width="11.140625" bestFit="1" customWidth="1"/>
    <col min="56" max="56" width="12.42578125" bestFit="1" customWidth="1"/>
    <col min="57" max="57" width="10.28515625" bestFit="1" customWidth="1"/>
    <col min="58" max="58" width="11.140625" bestFit="1" customWidth="1"/>
    <col min="59" max="59" width="12.42578125" bestFit="1" customWidth="1"/>
    <col min="60" max="60" width="10.28515625" bestFit="1" customWidth="1"/>
    <col min="61" max="61" width="11.140625" bestFit="1" customWidth="1"/>
    <col min="62" max="62" width="12.42578125" bestFit="1" customWidth="1"/>
    <col min="63" max="63" width="10.28515625" bestFit="1" customWidth="1"/>
    <col min="64" max="64" width="11.140625" bestFit="1" customWidth="1"/>
    <col min="65" max="65" width="12.42578125" bestFit="1" customWidth="1"/>
    <col min="66" max="66" width="15.28515625" bestFit="1" customWidth="1"/>
    <col min="67" max="67" width="16.140625" bestFit="1" customWidth="1"/>
    <col min="68" max="68" width="17.5703125" bestFit="1" customWidth="1"/>
    <col min="69" max="69" width="10.28515625" bestFit="1" customWidth="1"/>
    <col min="70" max="70" width="11.140625" bestFit="1" customWidth="1"/>
    <col min="71" max="71" width="12.42578125" bestFit="1" customWidth="1"/>
    <col min="72" max="72" width="10.28515625" bestFit="1" customWidth="1"/>
    <col min="73" max="73" width="11.140625" bestFit="1" customWidth="1"/>
    <col min="74" max="74" width="12.42578125" bestFit="1" customWidth="1"/>
    <col min="75" max="75" width="10.28515625" bestFit="1" customWidth="1"/>
    <col min="76" max="76" width="11.140625" bestFit="1" customWidth="1"/>
    <col min="77" max="77" width="12.42578125" bestFit="1" customWidth="1"/>
    <col min="78" max="78" width="10.28515625" bestFit="1" customWidth="1"/>
    <col min="79" max="79" width="11.140625" bestFit="1" customWidth="1"/>
    <col min="80" max="80" width="12.42578125" bestFit="1" customWidth="1"/>
    <col min="81" max="81" width="10.28515625" bestFit="1" customWidth="1"/>
    <col min="82" max="82" width="11.140625" bestFit="1" customWidth="1"/>
    <col min="83" max="83" width="12.42578125" bestFit="1" customWidth="1"/>
    <col min="84" max="84" width="10.28515625" bestFit="1" customWidth="1"/>
    <col min="85" max="85" width="11.140625" bestFit="1" customWidth="1"/>
    <col min="86" max="86" width="12.42578125" bestFit="1" customWidth="1"/>
    <col min="87" max="87" width="10.28515625" bestFit="1" customWidth="1"/>
    <col min="88" max="88" width="11.140625" bestFit="1" customWidth="1"/>
    <col min="89" max="89" width="12.42578125" bestFit="1" customWidth="1"/>
    <col min="90" max="90" width="10.28515625" bestFit="1" customWidth="1"/>
    <col min="91" max="91" width="11.140625" bestFit="1" customWidth="1"/>
    <col min="92" max="92" width="12.42578125" bestFit="1" customWidth="1"/>
    <col min="93" max="93" width="10.28515625" bestFit="1" customWidth="1"/>
    <col min="94" max="94" width="11.140625" bestFit="1" customWidth="1"/>
    <col min="95" max="95" width="12.42578125" bestFit="1" customWidth="1"/>
    <col min="96" max="96" width="10.28515625" bestFit="1" customWidth="1"/>
    <col min="97" max="97" width="11.140625" bestFit="1" customWidth="1"/>
    <col min="98" max="98" width="12.42578125" bestFit="1" customWidth="1"/>
    <col min="99" max="99" width="10.28515625" bestFit="1" customWidth="1"/>
    <col min="100" max="100" width="11.140625" bestFit="1" customWidth="1"/>
    <col min="101" max="101" width="12.42578125" bestFit="1" customWidth="1"/>
    <col min="102" max="102" width="10.28515625" bestFit="1" customWidth="1"/>
    <col min="103" max="103" width="11.140625" bestFit="1" customWidth="1"/>
    <col min="104" max="104" width="12.42578125" bestFit="1" customWidth="1"/>
    <col min="105" max="105" width="10.28515625" bestFit="1" customWidth="1"/>
    <col min="106" max="106" width="11.140625" bestFit="1" customWidth="1"/>
    <col min="107" max="107" width="12.42578125" bestFit="1" customWidth="1"/>
    <col min="108" max="108" width="10.28515625" bestFit="1" customWidth="1"/>
    <col min="109" max="109" width="11.140625" bestFit="1" customWidth="1"/>
    <col min="110" max="110" width="12.42578125" bestFit="1" customWidth="1"/>
    <col min="111" max="111" width="10.28515625" bestFit="1" customWidth="1"/>
    <col min="112" max="112" width="11.140625" bestFit="1" customWidth="1"/>
    <col min="113" max="113" width="12.42578125" bestFit="1" customWidth="1"/>
    <col min="114" max="114" width="10.28515625" bestFit="1" customWidth="1"/>
    <col min="115" max="115" width="11.140625" bestFit="1" customWidth="1"/>
    <col min="116" max="116" width="12.42578125" bestFit="1" customWidth="1"/>
    <col min="117" max="117" width="10.28515625" bestFit="1" customWidth="1"/>
    <col min="118" max="118" width="11.140625" bestFit="1" customWidth="1"/>
    <col min="119" max="119" width="12.42578125" bestFit="1" customWidth="1"/>
    <col min="120" max="120" width="10.28515625" bestFit="1" customWidth="1"/>
    <col min="121" max="121" width="11.140625" bestFit="1" customWidth="1"/>
    <col min="122" max="122" width="12.42578125" bestFit="1" customWidth="1"/>
    <col min="123" max="123" width="10.28515625" bestFit="1" customWidth="1"/>
    <col min="124" max="124" width="11.140625" bestFit="1" customWidth="1"/>
    <col min="125" max="125" width="12.42578125" bestFit="1" customWidth="1"/>
    <col min="126" max="126" width="10.28515625" bestFit="1" customWidth="1"/>
    <col min="127" max="127" width="11.140625" bestFit="1" customWidth="1"/>
    <col min="128" max="128" width="12.42578125" bestFit="1" customWidth="1"/>
    <col min="129" max="129" width="10.28515625" bestFit="1" customWidth="1"/>
    <col min="130" max="130" width="11.140625" bestFit="1" customWidth="1"/>
    <col min="131" max="131" width="12.42578125" bestFit="1" customWidth="1"/>
    <col min="132" max="132" width="10.28515625" bestFit="1" customWidth="1"/>
    <col min="133" max="133" width="11.140625" bestFit="1" customWidth="1"/>
    <col min="134" max="134" width="12.42578125" bestFit="1" customWidth="1"/>
    <col min="135" max="135" width="10.28515625" bestFit="1" customWidth="1"/>
    <col min="136" max="136" width="11.140625" bestFit="1" customWidth="1"/>
    <col min="137" max="137" width="12.42578125" bestFit="1" customWidth="1"/>
    <col min="138" max="138" width="10.28515625" bestFit="1" customWidth="1"/>
    <col min="139" max="139" width="11.140625" bestFit="1" customWidth="1"/>
    <col min="140" max="140" width="12.42578125" bestFit="1" customWidth="1"/>
    <col min="141" max="141" width="10.28515625" bestFit="1" customWidth="1"/>
    <col min="142" max="142" width="11.140625" bestFit="1" customWidth="1"/>
    <col min="143" max="143" width="12.42578125" bestFit="1" customWidth="1"/>
    <col min="144" max="144" width="10.28515625" bestFit="1" customWidth="1"/>
    <col min="145" max="145" width="11.140625" bestFit="1" customWidth="1"/>
    <col min="146" max="146" width="12.42578125" bestFit="1" customWidth="1"/>
    <col min="147" max="147" width="10.28515625" bestFit="1" customWidth="1"/>
    <col min="148" max="148" width="11.140625" bestFit="1" customWidth="1"/>
    <col min="149" max="149" width="12.42578125" bestFit="1" customWidth="1"/>
    <col min="150" max="150" width="10.28515625" bestFit="1" customWidth="1"/>
    <col min="151" max="151" width="11.140625" bestFit="1" customWidth="1"/>
    <col min="152" max="152" width="12.42578125" bestFit="1" customWidth="1"/>
    <col min="153" max="153" width="10.28515625" bestFit="1" customWidth="1"/>
    <col min="154" max="154" width="11.140625" bestFit="1" customWidth="1"/>
    <col min="155" max="155" width="12.42578125" bestFit="1" customWidth="1"/>
    <col min="156" max="156" width="10.28515625" bestFit="1" customWidth="1"/>
    <col min="157" max="157" width="11.140625" bestFit="1" customWidth="1"/>
    <col min="158" max="158" width="12.42578125" bestFit="1" customWidth="1"/>
    <col min="159" max="159" width="10.28515625" bestFit="1" customWidth="1"/>
    <col min="160" max="160" width="11.140625" bestFit="1" customWidth="1"/>
    <col min="161" max="161" width="12.42578125" bestFit="1" customWidth="1"/>
    <col min="162" max="162" width="10.28515625" bestFit="1" customWidth="1"/>
    <col min="163" max="163" width="11.140625" bestFit="1" customWidth="1"/>
    <col min="164" max="164" width="12.42578125" bestFit="1" customWidth="1"/>
    <col min="165" max="165" width="10.28515625" bestFit="1" customWidth="1"/>
    <col min="166" max="166" width="11.140625" bestFit="1" customWidth="1"/>
    <col min="167" max="167" width="12.42578125" bestFit="1" customWidth="1"/>
    <col min="168" max="168" width="10.28515625" bestFit="1" customWidth="1"/>
    <col min="169" max="169" width="11.140625" bestFit="1" customWidth="1"/>
    <col min="170" max="170" width="12.42578125" bestFit="1" customWidth="1"/>
    <col min="171" max="171" width="10.28515625" bestFit="1" customWidth="1"/>
    <col min="172" max="172" width="11.140625" bestFit="1" customWidth="1"/>
    <col min="173" max="173" width="12.42578125" bestFit="1" customWidth="1"/>
    <col min="174" max="174" width="10.28515625" bestFit="1" customWidth="1"/>
    <col min="175" max="175" width="11.140625" bestFit="1" customWidth="1"/>
    <col min="176" max="176" width="12.42578125" bestFit="1" customWidth="1"/>
    <col min="177" max="177" width="10.28515625" bestFit="1" customWidth="1"/>
    <col min="178" max="178" width="11.140625" bestFit="1" customWidth="1"/>
    <col min="179" max="179" width="12.42578125" bestFit="1" customWidth="1"/>
    <col min="180" max="180" width="10.28515625" bestFit="1" customWidth="1"/>
    <col min="181" max="181" width="11.140625" bestFit="1" customWidth="1"/>
    <col min="182" max="182" width="12.42578125" bestFit="1" customWidth="1"/>
    <col min="183" max="183" width="10.28515625" bestFit="1" customWidth="1"/>
    <col min="184" max="184" width="11.140625" bestFit="1" customWidth="1"/>
    <col min="185" max="185" width="12.42578125" bestFit="1" customWidth="1"/>
    <col min="186" max="186" width="10.28515625" bestFit="1" customWidth="1"/>
    <col min="187" max="187" width="11.140625" bestFit="1" customWidth="1"/>
    <col min="188" max="188" width="12.42578125" bestFit="1" customWidth="1"/>
    <col min="189" max="189" width="10.28515625" bestFit="1" customWidth="1"/>
    <col min="190" max="190" width="11.140625" bestFit="1" customWidth="1"/>
    <col min="191" max="191" width="12.42578125" bestFit="1" customWidth="1"/>
    <col min="192" max="192" width="10.28515625" bestFit="1" customWidth="1"/>
    <col min="193" max="193" width="11.140625" bestFit="1" customWidth="1"/>
    <col min="194" max="194" width="12.42578125" bestFit="1" customWidth="1"/>
    <col min="195" max="195" width="10.28515625" bestFit="1" customWidth="1"/>
    <col min="196" max="196" width="11.140625" bestFit="1" customWidth="1"/>
    <col min="197" max="197" width="12.42578125" bestFit="1" customWidth="1"/>
    <col min="198" max="198" width="10.28515625" bestFit="1" customWidth="1"/>
    <col min="199" max="199" width="11.140625" bestFit="1" customWidth="1"/>
    <col min="200" max="200" width="12.42578125" bestFit="1" customWidth="1"/>
    <col min="201" max="201" width="10.28515625" bestFit="1" customWidth="1"/>
    <col min="202" max="202" width="11.140625" bestFit="1" customWidth="1"/>
    <col min="203" max="203" width="12.42578125" bestFit="1" customWidth="1"/>
    <col min="204" max="204" width="10.28515625" bestFit="1" customWidth="1"/>
    <col min="205" max="205" width="11.140625" bestFit="1" customWidth="1"/>
    <col min="206" max="206" width="12.42578125" bestFit="1" customWidth="1"/>
    <col min="207" max="207" width="10.28515625" bestFit="1" customWidth="1"/>
    <col min="208" max="208" width="11.140625" bestFit="1" customWidth="1"/>
    <col min="209" max="209" width="12.42578125" bestFit="1" customWidth="1"/>
    <col min="210" max="210" width="15.28515625" bestFit="1" customWidth="1"/>
    <col min="211" max="211" width="16.140625" bestFit="1" customWidth="1"/>
    <col min="212" max="212" width="17.5703125" bestFit="1" customWidth="1"/>
    <col min="213" max="213" width="15.5703125" bestFit="1" customWidth="1"/>
    <col min="214" max="214" width="11.140625" bestFit="1" customWidth="1"/>
    <col min="215" max="215" width="12.42578125" bestFit="1" customWidth="1"/>
    <col min="216" max="216" width="15.5703125" bestFit="1" customWidth="1"/>
    <col min="217" max="217" width="11.140625" bestFit="1" customWidth="1"/>
    <col min="218" max="218" width="12.42578125" bestFit="1" customWidth="1"/>
    <col min="219" max="219" width="15.5703125" bestFit="1" customWidth="1"/>
    <col min="220" max="220" width="11.140625" bestFit="1" customWidth="1"/>
    <col min="221" max="221" width="12.42578125" bestFit="1" customWidth="1"/>
    <col min="222" max="222" width="15.5703125" bestFit="1" customWidth="1"/>
    <col min="223" max="223" width="11.140625" bestFit="1" customWidth="1"/>
    <col min="224" max="224" width="12.42578125" bestFit="1" customWidth="1"/>
    <col min="225" max="225" width="15.5703125" bestFit="1" customWidth="1"/>
    <col min="226" max="226" width="11.140625" bestFit="1" customWidth="1"/>
    <col min="227" max="227" width="12.42578125" bestFit="1" customWidth="1"/>
    <col min="228" max="228" width="15.5703125" bestFit="1" customWidth="1"/>
    <col min="229" max="229" width="11.140625" bestFit="1" customWidth="1"/>
    <col min="230" max="230" width="12.42578125" bestFit="1" customWidth="1"/>
    <col min="231" max="231" width="15.5703125" bestFit="1" customWidth="1"/>
    <col min="232" max="232" width="11.140625" bestFit="1" customWidth="1"/>
    <col min="233" max="233" width="12.42578125" bestFit="1" customWidth="1"/>
    <col min="234" max="234" width="15.5703125" bestFit="1" customWidth="1"/>
    <col min="235" max="235" width="11.140625" bestFit="1" customWidth="1"/>
    <col min="236" max="236" width="12.42578125" bestFit="1" customWidth="1"/>
    <col min="237" max="237" width="15.5703125" bestFit="1" customWidth="1"/>
    <col min="238" max="238" width="11.140625" bestFit="1" customWidth="1"/>
    <col min="239" max="239" width="12.42578125" bestFit="1" customWidth="1"/>
    <col min="240" max="240" width="15.5703125" bestFit="1" customWidth="1"/>
    <col min="241" max="241" width="11.140625" bestFit="1" customWidth="1"/>
    <col min="242" max="242" width="12.42578125" bestFit="1" customWidth="1"/>
    <col min="243" max="243" width="15.5703125" bestFit="1" customWidth="1"/>
    <col min="244" max="244" width="11.140625" bestFit="1" customWidth="1"/>
    <col min="245" max="245" width="12.42578125" bestFit="1" customWidth="1"/>
    <col min="246" max="246" width="15.5703125" bestFit="1" customWidth="1"/>
    <col min="247" max="247" width="11.140625" bestFit="1" customWidth="1"/>
    <col min="248" max="248" width="12.42578125" bestFit="1" customWidth="1"/>
    <col min="249" max="249" width="15.5703125" bestFit="1" customWidth="1"/>
    <col min="250" max="250" width="11.140625" bestFit="1" customWidth="1"/>
    <col min="251" max="251" width="12.42578125" bestFit="1" customWidth="1"/>
    <col min="252" max="252" width="15.5703125" bestFit="1" customWidth="1"/>
    <col min="253" max="253" width="11.140625" bestFit="1" customWidth="1"/>
    <col min="254" max="254" width="12.42578125" bestFit="1" customWidth="1"/>
    <col min="255" max="255" width="15.5703125" bestFit="1" customWidth="1"/>
    <col min="256" max="256" width="11.140625" bestFit="1" customWidth="1"/>
    <col min="257" max="257" width="12.42578125" bestFit="1" customWidth="1"/>
    <col min="258" max="258" width="15.5703125" bestFit="1" customWidth="1"/>
    <col min="259" max="259" width="11.140625" bestFit="1" customWidth="1"/>
    <col min="260" max="260" width="12.42578125" bestFit="1" customWidth="1"/>
    <col min="261" max="261" width="15.5703125" bestFit="1" customWidth="1"/>
    <col min="262" max="262" width="11.140625" bestFit="1" customWidth="1"/>
    <col min="263" max="263" width="12.42578125" bestFit="1" customWidth="1"/>
    <col min="264" max="264" width="15.5703125" bestFit="1" customWidth="1"/>
    <col min="265" max="265" width="11.140625" bestFit="1" customWidth="1"/>
    <col min="266" max="266" width="12.42578125" bestFit="1" customWidth="1"/>
    <col min="267" max="267" width="15.5703125" bestFit="1" customWidth="1"/>
    <col min="268" max="268" width="11.140625" bestFit="1" customWidth="1"/>
    <col min="269" max="269" width="12.42578125" bestFit="1" customWidth="1"/>
    <col min="270" max="270" width="15.5703125" bestFit="1" customWidth="1"/>
    <col min="271" max="271" width="11.140625" bestFit="1" customWidth="1"/>
    <col min="272" max="272" width="12.42578125" bestFit="1" customWidth="1"/>
    <col min="273" max="273" width="15.5703125" bestFit="1" customWidth="1"/>
    <col min="274" max="274" width="11.140625" bestFit="1" customWidth="1"/>
    <col min="275" max="275" width="12.42578125" bestFit="1" customWidth="1"/>
    <col min="276" max="276" width="15.5703125" bestFit="1" customWidth="1"/>
    <col min="277" max="277" width="11.140625" bestFit="1" customWidth="1"/>
    <col min="278" max="278" width="12.42578125" bestFit="1" customWidth="1"/>
    <col min="279" max="279" width="15.5703125" bestFit="1" customWidth="1"/>
    <col min="280" max="280" width="11.140625" bestFit="1" customWidth="1"/>
    <col min="281" max="281" width="12.42578125" bestFit="1" customWidth="1"/>
    <col min="282" max="282" width="15.5703125" bestFit="1" customWidth="1"/>
    <col min="283" max="283" width="11.140625" bestFit="1" customWidth="1"/>
    <col min="284" max="284" width="12.42578125" bestFit="1" customWidth="1"/>
    <col min="285" max="285" width="15.5703125" bestFit="1" customWidth="1"/>
    <col min="286" max="286" width="11.140625" bestFit="1" customWidth="1"/>
    <col min="287" max="287" width="12.42578125" bestFit="1" customWidth="1"/>
    <col min="288" max="288" width="15.5703125" bestFit="1" customWidth="1"/>
    <col min="289" max="289" width="11.140625" bestFit="1" customWidth="1"/>
    <col min="290" max="290" width="12.42578125" bestFit="1" customWidth="1"/>
    <col min="291" max="291" width="15.5703125" bestFit="1" customWidth="1"/>
    <col min="292" max="292" width="11.140625" bestFit="1" customWidth="1"/>
    <col min="293" max="293" width="12.42578125" bestFit="1" customWidth="1"/>
    <col min="294" max="294" width="15.5703125" bestFit="1" customWidth="1"/>
    <col min="295" max="295" width="11.140625" bestFit="1" customWidth="1"/>
    <col min="296" max="296" width="12.42578125" bestFit="1" customWidth="1"/>
    <col min="297" max="297" width="15.5703125" bestFit="1" customWidth="1"/>
    <col min="298" max="298" width="11.140625" bestFit="1" customWidth="1"/>
    <col min="299" max="299" width="12.42578125" bestFit="1" customWidth="1"/>
    <col min="300" max="300" width="15.5703125" bestFit="1" customWidth="1"/>
    <col min="301" max="301" width="11.140625" bestFit="1" customWidth="1"/>
    <col min="302" max="302" width="12.42578125" bestFit="1" customWidth="1"/>
    <col min="303" max="303" width="15.5703125" bestFit="1" customWidth="1"/>
    <col min="304" max="304" width="11.140625" bestFit="1" customWidth="1"/>
    <col min="305" max="305" width="12.42578125" bestFit="1" customWidth="1"/>
    <col min="306" max="306" width="15.5703125" bestFit="1" customWidth="1"/>
    <col min="307" max="307" width="11.140625" bestFit="1" customWidth="1"/>
    <col min="308" max="308" width="12.42578125" bestFit="1" customWidth="1"/>
    <col min="309" max="309" width="15.5703125" bestFit="1" customWidth="1"/>
    <col min="310" max="310" width="11.140625" bestFit="1" customWidth="1"/>
    <col min="311" max="311" width="12.42578125" bestFit="1" customWidth="1"/>
    <col min="312" max="312" width="15.5703125" bestFit="1" customWidth="1"/>
    <col min="313" max="313" width="11.140625" bestFit="1" customWidth="1"/>
    <col min="314" max="314" width="12.42578125" bestFit="1" customWidth="1"/>
    <col min="315" max="315" width="15.5703125" bestFit="1" customWidth="1"/>
    <col min="316" max="316" width="11.140625" bestFit="1" customWidth="1"/>
    <col min="317" max="317" width="12.42578125" bestFit="1" customWidth="1"/>
    <col min="318" max="318" width="15.5703125" bestFit="1" customWidth="1"/>
    <col min="319" max="319" width="11.140625" bestFit="1" customWidth="1"/>
    <col min="320" max="320" width="12.42578125" bestFit="1" customWidth="1"/>
    <col min="321" max="321" width="15.5703125" bestFit="1" customWidth="1"/>
    <col min="322" max="322" width="11.140625" bestFit="1" customWidth="1"/>
    <col min="323" max="323" width="12.42578125" bestFit="1" customWidth="1"/>
    <col min="324" max="324" width="15.5703125" bestFit="1" customWidth="1"/>
    <col min="325" max="325" width="11.140625" bestFit="1" customWidth="1"/>
    <col min="326" max="326" width="12.42578125" bestFit="1" customWidth="1"/>
    <col min="327" max="327" width="15.5703125" bestFit="1" customWidth="1"/>
    <col min="328" max="328" width="11.140625" bestFit="1" customWidth="1"/>
    <col min="329" max="329" width="12.42578125" bestFit="1" customWidth="1"/>
    <col min="330" max="330" width="15.5703125" bestFit="1" customWidth="1"/>
    <col min="331" max="331" width="11.140625" bestFit="1" customWidth="1"/>
    <col min="332" max="332" width="12.42578125" bestFit="1" customWidth="1"/>
    <col min="333" max="333" width="15.5703125" bestFit="1" customWidth="1"/>
    <col min="334" max="334" width="11.140625" bestFit="1" customWidth="1"/>
    <col min="335" max="335" width="12.42578125" bestFit="1" customWidth="1"/>
    <col min="336" max="336" width="15.5703125" bestFit="1" customWidth="1"/>
    <col min="337" max="337" width="11.140625" bestFit="1" customWidth="1"/>
    <col min="338" max="338" width="12.42578125" bestFit="1" customWidth="1"/>
    <col min="339" max="339" width="15.5703125" bestFit="1" customWidth="1"/>
    <col min="340" max="340" width="11.140625" bestFit="1" customWidth="1"/>
    <col min="341" max="341" width="12.42578125" bestFit="1" customWidth="1"/>
    <col min="342" max="342" width="15.5703125" bestFit="1" customWidth="1"/>
    <col min="343" max="343" width="11.140625" bestFit="1" customWidth="1"/>
    <col min="344" max="344" width="12.42578125" bestFit="1" customWidth="1"/>
    <col min="345" max="345" width="15.5703125" bestFit="1" customWidth="1"/>
    <col min="346" max="346" width="11.140625" bestFit="1" customWidth="1"/>
    <col min="347" max="347" width="12.42578125" bestFit="1" customWidth="1"/>
    <col min="348" max="348" width="15.5703125" bestFit="1" customWidth="1"/>
    <col min="349" max="349" width="11.140625" bestFit="1" customWidth="1"/>
    <col min="350" max="350" width="12.42578125" bestFit="1" customWidth="1"/>
    <col min="351" max="351" width="15.5703125" bestFit="1" customWidth="1"/>
    <col min="352" max="352" width="11.140625" bestFit="1" customWidth="1"/>
    <col min="353" max="353" width="12.42578125" bestFit="1" customWidth="1"/>
    <col min="354" max="354" width="15.5703125" bestFit="1" customWidth="1"/>
    <col min="355" max="355" width="11.140625" bestFit="1" customWidth="1"/>
    <col min="356" max="356" width="12.42578125" bestFit="1" customWidth="1"/>
    <col min="357" max="357" width="15.5703125" bestFit="1" customWidth="1"/>
    <col min="358" max="358" width="11.140625" bestFit="1" customWidth="1"/>
    <col min="359" max="359" width="12.42578125" bestFit="1" customWidth="1"/>
    <col min="360" max="360" width="15.5703125" bestFit="1" customWidth="1"/>
    <col min="361" max="361" width="11.140625" bestFit="1" customWidth="1"/>
    <col min="362" max="362" width="12.42578125" bestFit="1" customWidth="1"/>
    <col min="363" max="363" width="15.5703125" bestFit="1" customWidth="1"/>
    <col min="364" max="364" width="11.140625" bestFit="1" customWidth="1"/>
    <col min="365" max="365" width="12.42578125" bestFit="1" customWidth="1"/>
    <col min="366" max="366" width="15.5703125" bestFit="1" customWidth="1"/>
    <col min="367" max="367" width="11.140625" bestFit="1" customWidth="1"/>
    <col min="368" max="368" width="12.42578125" bestFit="1" customWidth="1"/>
    <col min="369" max="369" width="15.5703125" bestFit="1" customWidth="1"/>
    <col min="370" max="370" width="11.140625" bestFit="1" customWidth="1"/>
    <col min="371" max="371" width="12.42578125" bestFit="1" customWidth="1"/>
    <col min="372" max="372" width="15.5703125" bestFit="1" customWidth="1"/>
    <col min="373" max="373" width="11.140625" bestFit="1" customWidth="1"/>
    <col min="374" max="374" width="12.42578125" bestFit="1" customWidth="1"/>
    <col min="375" max="375" width="15.5703125" bestFit="1" customWidth="1"/>
    <col min="376" max="376" width="11.140625" bestFit="1" customWidth="1"/>
    <col min="377" max="377" width="12.42578125" bestFit="1" customWidth="1"/>
    <col min="378" max="378" width="15.5703125" bestFit="1" customWidth="1"/>
    <col min="379" max="379" width="11.140625" bestFit="1" customWidth="1"/>
    <col min="380" max="380" width="12.42578125" bestFit="1" customWidth="1"/>
    <col min="381" max="381" width="15.5703125" bestFit="1" customWidth="1"/>
    <col min="382" max="382" width="11.140625" bestFit="1" customWidth="1"/>
    <col min="383" max="383" width="12.42578125" bestFit="1" customWidth="1"/>
    <col min="384" max="384" width="15.5703125" bestFit="1" customWidth="1"/>
    <col min="385" max="385" width="11.140625" bestFit="1" customWidth="1"/>
    <col min="386" max="386" width="12.42578125" bestFit="1" customWidth="1"/>
    <col min="387" max="387" width="15.5703125" bestFit="1" customWidth="1"/>
    <col min="388" max="388" width="11.140625" bestFit="1" customWidth="1"/>
    <col min="389" max="389" width="12.42578125" bestFit="1" customWidth="1"/>
    <col min="390" max="390" width="15.5703125" bestFit="1" customWidth="1"/>
    <col min="391" max="391" width="11.140625" bestFit="1" customWidth="1"/>
    <col min="392" max="392" width="12.42578125" bestFit="1" customWidth="1"/>
    <col min="393" max="393" width="15.5703125" bestFit="1" customWidth="1"/>
    <col min="394" max="394" width="11.140625" bestFit="1" customWidth="1"/>
    <col min="395" max="395" width="12.42578125" bestFit="1" customWidth="1"/>
    <col min="396" max="396" width="15.5703125" bestFit="1" customWidth="1"/>
    <col min="397" max="397" width="11.140625" bestFit="1" customWidth="1"/>
    <col min="398" max="398" width="12.42578125" bestFit="1" customWidth="1"/>
    <col min="399" max="399" width="15.5703125" bestFit="1" customWidth="1"/>
    <col min="400" max="400" width="11.140625" bestFit="1" customWidth="1"/>
    <col min="401" max="401" width="12.42578125" bestFit="1" customWidth="1"/>
    <col min="402" max="402" width="15.5703125" bestFit="1" customWidth="1"/>
    <col min="403" max="403" width="11.140625" bestFit="1" customWidth="1"/>
    <col min="404" max="404" width="12.42578125" bestFit="1" customWidth="1"/>
    <col min="405" max="405" width="15.5703125" bestFit="1" customWidth="1"/>
    <col min="406" max="406" width="11.140625" bestFit="1" customWidth="1"/>
    <col min="407" max="407" width="12.42578125" bestFit="1" customWidth="1"/>
    <col min="408" max="408" width="15.5703125" bestFit="1" customWidth="1"/>
    <col min="409" max="409" width="11.140625" bestFit="1" customWidth="1"/>
    <col min="410" max="410" width="12.42578125" bestFit="1" customWidth="1"/>
    <col min="411" max="411" width="15.5703125" bestFit="1" customWidth="1"/>
    <col min="412" max="412" width="11.140625" bestFit="1" customWidth="1"/>
    <col min="413" max="413" width="12.42578125" bestFit="1" customWidth="1"/>
    <col min="414" max="414" width="15.5703125" bestFit="1" customWidth="1"/>
    <col min="415" max="415" width="11.140625" bestFit="1" customWidth="1"/>
    <col min="416" max="416" width="12.42578125" bestFit="1" customWidth="1"/>
    <col min="417" max="417" width="15.5703125" bestFit="1" customWidth="1"/>
    <col min="418" max="418" width="11.140625" bestFit="1" customWidth="1"/>
    <col min="419" max="419" width="12.42578125" bestFit="1" customWidth="1"/>
    <col min="420" max="420" width="15.5703125" bestFit="1" customWidth="1"/>
    <col min="421" max="421" width="11.140625" bestFit="1" customWidth="1"/>
    <col min="422" max="422" width="12.42578125" bestFit="1" customWidth="1"/>
    <col min="423" max="423" width="15.5703125" bestFit="1" customWidth="1"/>
    <col min="424" max="424" width="11.140625" bestFit="1" customWidth="1"/>
    <col min="425" max="425" width="12.42578125" bestFit="1" customWidth="1"/>
    <col min="426" max="426" width="15.5703125" bestFit="1" customWidth="1"/>
    <col min="427" max="427" width="11.140625" bestFit="1" customWidth="1"/>
    <col min="428" max="428" width="12.42578125" bestFit="1" customWidth="1"/>
    <col min="429" max="429" width="15.5703125" bestFit="1" customWidth="1"/>
    <col min="430" max="430" width="11.140625" bestFit="1" customWidth="1"/>
    <col min="431" max="431" width="12.42578125" bestFit="1" customWidth="1"/>
    <col min="432" max="432" width="15.5703125" bestFit="1" customWidth="1"/>
    <col min="433" max="433" width="11.140625" bestFit="1" customWidth="1"/>
    <col min="434" max="434" width="12.42578125" bestFit="1" customWidth="1"/>
    <col min="435" max="435" width="15.5703125" bestFit="1" customWidth="1"/>
    <col min="436" max="436" width="11.140625" bestFit="1" customWidth="1"/>
    <col min="437" max="437" width="12.42578125" bestFit="1" customWidth="1"/>
    <col min="438" max="438" width="15.5703125" bestFit="1" customWidth="1"/>
    <col min="439" max="439" width="11.140625" bestFit="1" customWidth="1"/>
    <col min="440" max="440" width="12.42578125" bestFit="1" customWidth="1"/>
    <col min="441" max="441" width="15.5703125" bestFit="1" customWidth="1"/>
    <col min="442" max="442" width="11.140625" bestFit="1" customWidth="1"/>
    <col min="443" max="443" width="12.42578125" bestFit="1" customWidth="1"/>
    <col min="444" max="444" width="15.5703125" bestFit="1" customWidth="1"/>
    <col min="445" max="445" width="11.140625" bestFit="1" customWidth="1"/>
    <col min="446" max="446" width="12.42578125" bestFit="1" customWidth="1"/>
    <col min="447" max="447" width="15.5703125" bestFit="1" customWidth="1"/>
    <col min="448" max="448" width="11.140625" bestFit="1" customWidth="1"/>
    <col min="449" max="449" width="12.42578125" bestFit="1" customWidth="1"/>
    <col min="450" max="450" width="15.5703125" bestFit="1" customWidth="1"/>
    <col min="451" max="451" width="11.140625" bestFit="1" customWidth="1"/>
    <col min="452" max="452" width="12.42578125" bestFit="1" customWidth="1"/>
    <col min="453" max="453" width="15.5703125" bestFit="1" customWidth="1"/>
    <col min="454" max="454" width="11.140625" bestFit="1" customWidth="1"/>
    <col min="455" max="455" width="12.42578125" bestFit="1" customWidth="1"/>
    <col min="456" max="456" width="15.5703125" bestFit="1" customWidth="1"/>
    <col min="457" max="457" width="11.140625" bestFit="1" customWidth="1"/>
    <col min="458" max="458" width="12.42578125" bestFit="1" customWidth="1"/>
    <col min="459" max="459" width="15.5703125" bestFit="1" customWidth="1"/>
    <col min="460" max="460" width="11.140625" bestFit="1" customWidth="1"/>
    <col min="461" max="461" width="12.42578125" bestFit="1" customWidth="1"/>
    <col min="462" max="462" width="15.5703125" bestFit="1" customWidth="1"/>
    <col min="463" max="463" width="11.140625" bestFit="1" customWidth="1"/>
    <col min="464" max="464" width="12.42578125" bestFit="1" customWidth="1"/>
    <col min="465" max="465" width="15.5703125" bestFit="1" customWidth="1"/>
    <col min="466" max="466" width="11.140625" bestFit="1" customWidth="1"/>
    <col min="467" max="467" width="12.42578125" bestFit="1" customWidth="1"/>
    <col min="468" max="468" width="15.5703125" bestFit="1" customWidth="1"/>
    <col min="469" max="469" width="11.140625" bestFit="1" customWidth="1"/>
    <col min="470" max="470" width="12.42578125" bestFit="1" customWidth="1"/>
    <col min="471" max="471" width="15.5703125" bestFit="1" customWidth="1"/>
    <col min="472" max="472" width="11.140625" bestFit="1" customWidth="1"/>
    <col min="473" max="473" width="12.42578125" bestFit="1" customWidth="1"/>
    <col min="474" max="474" width="15.5703125" bestFit="1" customWidth="1"/>
    <col min="475" max="475" width="11.140625" bestFit="1" customWidth="1"/>
    <col min="476" max="476" width="12.42578125" bestFit="1" customWidth="1"/>
    <col min="477" max="477" width="15.5703125" bestFit="1" customWidth="1"/>
    <col min="478" max="478" width="11.140625" bestFit="1" customWidth="1"/>
    <col min="479" max="479" width="12.42578125" bestFit="1" customWidth="1"/>
    <col min="480" max="480" width="15.5703125" bestFit="1" customWidth="1"/>
    <col min="481" max="481" width="11.140625" bestFit="1" customWidth="1"/>
    <col min="482" max="482" width="12.42578125" bestFit="1" customWidth="1"/>
    <col min="483" max="483" width="15.5703125" bestFit="1" customWidth="1"/>
    <col min="484" max="484" width="11.140625" bestFit="1" customWidth="1"/>
    <col min="485" max="485" width="12.42578125" bestFit="1" customWidth="1"/>
    <col min="486" max="486" width="15.5703125" bestFit="1" customWidth="1"/>
    <col min="487" max="487" width="11.140625" bestFit="1" customWidth="1"/>
    <col min="488" max="488" width="12.42578125" bestFit="1" customWidth="1"/>
    <col min="489" max="489" width="15.5703125" bestFit="1" customWidth="1"/>
    <col min="490" max="490" width="11.140625" bestFit="1" customWidth="1"/>
    <col min="491" max="491" width="12.42578125" bestFit="1" customWidth="1"/>
    <col min="492" max="492" width="15.5703125" bestFit="1" customWidth="1"/>
    <col min="493" max="493" width="11.140625" bestFit="1" customWidth="1"/>
    <col min="494" max="494" width="12.42578125" bestFit="1" customWidth="1"/>
    <col min="495" max="495" width="15.5703125" bestFit="1" customWidth="1"/>
    <col min="496" max="496" width="11.140625" bestFit="1" customWidth="1"/>
    <col min="497" max="497" width="12.42578125" bestFit="1" customWidth="1"/>
    <col min="498" max="498" width="15.5703125" bestFit="1" customWidth="1"/>
    <col min="499" max="499" width="11.140625" bestFit="1" customWidth="1"/>
    <col min="500" max="500" width="12.42578125" bestFit="1" customWidth="1"/>
    <col min="501" max="501" width="15.5703125" bestFit="1" customWidth="1"/>
    <col min="502" max="502" width="11.140625" bestFit="1" customWidth="1"/>
    <col min="503" max="503" width="12.42578125" bestFit="1" customWidth="1"/>
    <col min="504" max="504" width="15.5703125" bestFit="1" customWidth="1"/>
    <col min="505" max="505" width="11.140625" bestFit="1" customWidth="1"/>
    <col min="506" max="506" width="12.42578125" bestFit="1" customWidth="1"/>
    <col min="507" max="507" width="15.5703125" bestFit="1" customWidth="1"/>
    <col min="508" max="508" width="11.140625" bestFit="1" customWidth="1"/>
    <col min="509" max="509" width="12.42578125" bestFit="1" customWidth="1"/>
    <col min="510" max="510" width="15.5703125" bestFit="1" customWidth="1"/>
    <col min="511" max="511" width="11.140625" bestFit="1" customWidth="1"/>
    <col min="512" max="512" width="12.42578125" bestFit="1" customWidth="1"/>
    <col min="513" max="513" width="15.5703125" bestFit="1" customWidth="1"/>
    <col min="514" max="514" width="11.140625" bestFit="1" customWidth="1"/>
    <col min="515" max="515" width="12.42578125" bestFit="1" customWidth="1"/>
    <col min="516" max="516" width="15.5703125" bestFit="1" customWidth="1"/>
    <col min="517" max="517" width="11.140625" bestFit="1" customWidth="1"/>
    <col min="518" max="518" width="12.42578125" bestFit="1" customWidth="1"/>
    <col min="519" max="519" width="15.5703125" bestFit="1" customWidth="1"/>
    <col min="520" max="520" width="11.140625" bestFit="1" customWidth="1"/>
    <col min="521" max="521" width="12.42578125" bestFit="1" customWidth="1"/>
    <col min="522" max="522" width="15.5703125" bestFit="1" customWidth="1"/>
    <col min="523" max="523" width="11.140625" bestFit="1" customWidth="1"/>
    <col min="524" max="524" width="12.42578125" bestFit="1" customWidth="1"/>
    <col min="525" max="525" width="15.5703125" bestFit="1" customWidth="1"/>
    <col min="526" max="526" width="11.140625" bestFit="1" customWidth="1"/>
    <col min="527" max="527" width="12.42578125" bestFit="1" customWidth="1"/>
    <col min="528" max="528" width="15.5703125" bestFit="1" customWidth="1"/>
    <col min="529" max="529" width="11.140625" bestFit="1" customWidth="1"/>
    <col min="530" max="530" width="12.42578125" bestFit="1" customWidth="1"/>
    <col min="531" max="531" width="15.5703125" bestFit="1" customWidth="1"/>
    <col min="532" max="532" width="11.140625" bestFit="1" customWidth="1"/>
    <col min="533" max="533" width="12.42578125" bestFit="1" customWidth="1"/>
    <col min="534" max="534" width="15.5703125" bestFit="1" customWidth="1"/>
    <col min="535" max="535" width="11.140625" bestFit="1" customWidth="1"/>
    <col min="536" max="536" width="12.42578125" bestFit="1" customWidth="1"/>
    <col min="537" max="537" width="15.5703125" bestFit="1" customWidth="1"/>
    <col min="538" max="538" width="11.140625" bestFit="1" customWidth="1"/>
    <col min="539" max="539" width="12.42578125" bestFit="1" customWidth="1"/>
    <col min="540" max="540" width="15.5703125" bestFit="1" customWidth="1"/>
    <col min="541" max="541" width="11.140625" bestFit="1" customWidth="1"/>
    <col min="542" max="542" width="12.42578125" bestFit="1" customWidth="1"/>
    <col min="543" max="543" width="15.5703125" bestFit="1" customWidth="1"/>
    <col min="544" max="544" width="11.140625" bestFit="1" customWidth="1"/>
    <col min="545" max="545" width="12.42578125" bestFit="1" customWidth="1"/>
    <col min="546" max="546" width="15.5703125" bestFit="1" customWidth="1"/>
    <col min="547" max="547" width="11.140625" bestFit="1" customWidth="1"/>
    <col min="548" max="548" width="12.42578125" bestFit="1" customWidth="1"/>
    <col min="549" max="549" width="15.5703125" bestFit="1" customWidth="1"/>
    <col min="550" max="550" width="11.140625" bestFit="1" customWidth="1"/>
    <col min="551" max="551" width="12.42578125" bestFit="1" customWidth="1"/>
    <col min="552" max="552" width="15.5703125" bestFit="1" customWidth="1"/>
    <col min="553" max="553" width="11.140625" bestFit="1" customWidth="1"/>
    <col min="554" max="554" width="12.42578125" bestFit="1" customWidth="1"/>
    <col min="555" max="555" width="15.5703125" bestFit="1" customWidth="1"/>
    <col min="556" max="556" width="11.140625" bestFit="1" customWidth="1"/>
    <col min="557" max="557" width="12.42578125" bestFit="1" customWidth="1"/>
    <col min="558" max="558" width="15.5703125" bestFit="1" customWidth="1"/>
    <col min="559" max="559" width="11.140625" bestFit="1" customWidth="1"/>
    <col min="560" max="560" width="12.42578125" bestFit="1" customWidth="1"/>
    <col min="561" max="561" width="15.5703125" bestFit="1" customWidth="1"/>
    <col min="562" max="562" width="11.140625" bestFit="1" customWidth="1"/>
    <col min="563" max="563" width="12.42578125" bestFit="1" customWidth="1"/>
    <col min="564" max="564" width="15.5703125" bestFit="1" customWidth="1"/>
    <col min="565" max="565" width="11.140625" bestFit="1" customWidth="1"/>
    <col min="566" max="566" width="12.42578125" bestFit="1" customWidth="1"/>
    <col min="567" max="567" width="15.5703125" bestFit="1" customWidth="1"/>
    <col min="568" max="568" width="11.140625" bestFit="1" customWidth="1"/>
    <col min="569" max="569" width="12.42578125" bestFit="1" customWidth="1"/>
    <col min="570" max="570" width="15.5703125" bestFit="1" customWidth="1"/>
    <col min="571" max="571" width="11.140625" bestFit="1" customWidth="1"/>
    <col min="572" max="572" width="12.42578125" bestFit="1" customWidth="1"/>
    <col min="573" max="573" width="15.5703125" bestFit="1" customWidth="1"/>
    <col min="574" max="574" width="11.140625" bestFit="1" customWidth="1"/>
    <col min="575" max="575" width="12.42578125" bestFit="1" customWidth="1"/>
    <col min="576" max="576" width="15.5703125" bestFit="1" customWidth="1"/>
    <col min="577" max="577" width="11.140625" bestFit="1" customWidth="1"/>
    <col min="578" max="578" width="12.42578125" bestFit="1" customWidth="1"/>
    <col min="579" max="579" width="15.5703125" bestFit="1" customWidth="1"/>
    <col min="580" max="580" width="11.140625" bestFit="1" customWidth="1"/>
    <col min="581" max="581" width="12.42578125" bestFit="1" customWidth="1"/>
    <col min="582" max="582" width="15.5703125" bestFit="1" customWidth="1"/>
    <col min="583" max="583" width="11.140625" bestFit="1" customWidth="1"/>
    <col min="584" max="584" width="12.42578125" bestFit="1" customWidth="1"/>
    <col min="585" max="585" width="15.5703125" bestFit="1" customWidth="1"/>
    <col min="586" max="586" width="11.140625" bestFit="1" customWidth="1"/>
    <col min="587" max="587" width="12.42578125" bestFit="1" customWidth="1"/>
    <col min="588" max="588" width="15.5703125" bestFit="1" customWidth="1"/>
    <col min="589" max="589" width="11.140625" bestFit="1" customWidth="1"/>
    <col min="590" max="590" width="12.42578125" bestFit="1" customWidth="1"/>
    <col min="591" max="591" width="15.5703125" bestFit="1" customWidth="1"/>
    <col min="592" max="592" width="11.140625" bestFit="1" customWidth="1"/>
    <col min="593" max="593" width="12.42578125" bestFit="1" customWidth="1"/>
    <col min="594" max="594" width="15.5703125" bestFit="1" customWidth="1"/>
    <col min="595" max="595" width="11.140625" bestFit="1" customWidth="1"/>
    <col min="596" max="596" width="12.42578125" bestFit="1" customWidth="1"/>
    <col min="597" max="597" width="15.5703125" bestFit="1" customWidth="1"/>
    <col min="598" max="598" width="11.140625" bestFit="1" customWidth="1"/>
    <col min="599" max="599" width="12.42578125" bestFit="1" customWidth="1"/>
    <col min="600" max="600" width="15.5703125" bestFit="1" customWidth="1"/>
    <col min="601" max="601" width="11.140625" bestFit="1" customWidth="1"/>
    <col min="602" max="602" width="12.42578125" bestFit="1" customWidth="1"/>
    <col min="603" max="603" width="15.5703125" bestFit="1" customWidth="1"/>
    <col min="604" max="604" width="11.140625" bestFit="1" customWidth="1"/>
    <col min="605" max="605" width="12.42578125" bestFit="1" customWidth="1"/>
    <col min="606" max="606" width="15.5703125" bestFit="1" customWidth="1"/>
    <col min="607" max="607" width="11.140625" bestFit="1" customWidth="1"/>
    <col min="608" max="608" width="12.42578125" bestFit="1" customWidth="1"/>
    <col min="609" max="609" width="15.5703125" bestFit="1" customWidth="1"/>
    <col min="610" max="610" width="11.140625" bestFit="1" customWidth="1"/>
    <col min="611" max="611" width="12.42578125" bestFit="1" customWidth="1"/>
    <col min="612" max="612" width="15.5703125" bestFit="1" customWidth="1"/>
    <col min="613" max="613" width="11.140625" bestFit="1" customWidth="1"/>
    <col min="614" max="614" width="12.42578125" bestFit="1" customWidth="1"/>
    <col min="615" max="615" width="15.5703125" bestFit="1" customWidth="1"/>
    <col min="616" max="616" width="11.140625" bestFit="1" customWidth="1"/>
    <col min="617" max="617" width="12.42578125" bestFit="1" customWidth="1"/>
    <col min="618" max="618" width="15.5703125" bestFit="1" customWidth="1"/>
    <col min="619" max="619" width="11.140625" bestFit="1" customWidth="1"/>
    <col min="620" max="620" width="12.42578125" bestFit="1" customWidth="1"/>
    <col min="621" max="621" width="15.5703125" bestFit="1" customWidth="1"/>
    <col min="622" max="622" width="11.140625" bestFit="1" customWidth="1"/>
    <col min="623" max="623" width="12.42578125" bestFit="1" customWidth="1"/>
    <col min="624" max="624" width="15.5703125" bestFit="1" customWidth="1"/>
    <col min="625" max="625" width="11.140625" bestFit="1" customWidth="1"/>
    <col min="626" max="626" width="12.42578125" bestFit="1" customWidth="1"/>
    <col min="627" max="627" width="15.5703125" bestFit="1" customWidth="1"/>
    <col min="628" max="628" width="11.140625" bestFit="1" customWidth="1"/>
    <col min="629" max="629" width="12.42578125" bestFit="1" customWidth="1"/>
    <col min="630" max="630" width="15.5703125" bestFit="1" customWidth="1"/>
    <col min="631" max="631" width="11.140625" bestFit="1" customWidth="1"/>
    <col min="632" max="632" width="12.42578125" bestFit="1" customWidth="1"/>
    <col min="633" max="633" width="15.5703125" bestFit="1" customWidth="1"/>
    <col min="634" max="634" width="11.140625" bestFit="1" customWidth="1"/>
    <col min="635" max="635" width="12.42578125" bestFit="1" customWidth="1"/>
    <col min="636" max="636" width="15.5703125" bestFit="1" customWidth="1"/>
    <col min="637" max="637" width="11.140625" bestFit="1" customWidth="1"/>
    <col min="638" max="638" width="12.42578125" bestFit="1" customWidth="1"/>
    <col min="639" max="639" width="15.5703125" bestFit="1" customWidth="1"/>
    <col min="640" max="640" width="11.140625" bestFit="1" customWidth="1"/>
    <col min="641" max="641" width="12.42578125" bestFit="1" customWidth="1"/>
    <col min="642" max="642" width="15.5703125" bestFit="1" customWidth="1"/>
    <col min="643" max="643" width="11.140625" bestFit="1" customWidth="1"/>
    <col min="644" max="644" width="12.42578125" bestFit="1" customWidth="1"/>
    <col min="645" max="645" width="15.5703125" bestFit="1" customWidth="1"/>
    <col min="646" max="646" width="11.140625" bestFit="1" customWidth="1"/>
    <col min="647" max="647" width="12.42578125" bestFit="1" customWidth="1"/>
    <col min="648" max="648" width="15.5703125" bestFit="1" customWidth="1"/>
    <col min="649" max="649" width="11.140625" bestFit="1" customWidth="1"/>
    <col min="650" max="650" width="12.42578125" bestFit="1" customWidth="1"/>
    <col min="651" max="651" width="15.5703125" bestFit="1" customWidth="1"/>
    <col min="652" max="652" width="11.140625" bestFit="1" customWidth="1"/>
    <col min="653" max="653" width="12.42578125" bestFit="1" customWidth="1"/>
    <col min="654" max="654" width="15.5703125" bestFit="1" customWidth="1"/>
    <col min="655" max="655" width="11.140625" bestFit="1" customWidth="1"/>
    <col min="656" max="656" width="12.42578125" bestFit="1" customWidth="1"/>
    <col min="657" max="657" width="15.5703125" bestFit="1" customWidth="1"/>
    <col min="658" max="658" width="11.140625" bestFit="1" customWidth="1"/>
    <col min="659" max="659" width="12.42578125" bestFit="1" customWidth="1"/>
    <col min="660" max="660" width="15.5703125" bestFit="1" customWidth="1"/>
    <col min="661" max="661" width="11.140625" bestFit="1" customWidth="1"/>
    <col min="662" max="662" width="12.42578125" bestFit="1" customWidth="1"/>
    <col min="663" max="663" width="15.5703125" bestFit="1" customWidth="1"/>
    <col min="664" max="664" width="11.140625" bestFit="1" customWidth="1"/>
    <col min="665" max="665" width="12.42578125" bestFit="1" customWidth="1"/>
    <col min="666" max="666" width="15.5703125" bestFit="1" customWidth="1"/>
    <col min="667" max="667" width="11.140625" bestFit="1" customWidth="1"/>
    <col min="668" max="668" width="12.42578125" bestFit="1" customWidth="1"/>
    <col min="669" max="669" width="15.5703125" bestFit="1" customWidth="1"/>
    <col min="670" max="670" width="11.140625" bestFit="1" customWidth="1"/>
    <col min="671" max="671" width="12.42578125" bestFit="1" customWidth="1"/>
    <col min="672" max="672" width="15.5703125" bestFit="1" customWidth="1"/>
    <col min="673" max="673" width="11.140625" bestFit="1" customWidth="1"/>
    <col min="674" max="674" width="12.42578125" bestFit="1" customWidth="1"/>
    <col min="675" max="675" width="15.5703125" bestFit="1" customWidth="1"/>
    <col min="676" max="676" width="11.140625" bestFit="1" customWidth="1"/>
    <col min="677" max="677" width="12.42578125" bestFit="1" customWidth="1"/>
    <col min="678" max="678" width="15.5703125" bestFit="1" customWidth="1"/>
    <col min="679" max="679" width="11.140625" bestFit="1" customWidth="1"/>
    <col min="680" max="680" width="12.42578125" bestFit="1" customWidth="1"/>
    <col min="681" max="681" width="15.5703125" bestFit="1" customWidth="1"/>
    <col min="682" max="682" width="11.140625" bestFit="1" customWidth="1"/>
    <col min="683" max="683" width="12.42578125" bestFit="1" customWidth="1"/>
    <col min="684" max="684" width="15.5703125" bestFit="1" customWidth="1"/>
    <col min="685" max="685" width="11.140625" bestFit="1" customWidth="1"/>
    <col min="686" max="686" width="12.42578125" bestFit="1" customWidth="1"/>
    <col min="687" max="687" width="15.5703125" bestFit="1" customWidth="1"/>
    <col min="688" max="688" width="11.140625" bestFit="1" customWidth="1"/>
    <col min="689" max="689" width="12.42578125" bestFit="1" customWidth="1"/>
    <col min="690" max="690" width="15.5703125" bestFit="1" customWidth="1"/>
    <col min="691" max="691" width="11.140625" bestFit="1" customWidth="1"/>
    <col min="692" max="692" width="12.42578125" bestFit="1" customWidth="1"/>
    <col min="693" max="693" width="15.5703125" bestFit="1" customWidth="1"/>
    <col min="694" max="694" width="11.140625" bestFit="1" customWidth="1"/>
    <col min="695" max="695" width="12.42578125" bestFit="1" customWidth="1"/>
    <col min="696" max="696" width="15.5703125" bestFit="1" customWidth="1"/>
    <col min="697" max="697" width="11.140625" bestFit="1" customWidth="1"/>
    <col min="698" max="698" width="12.42578125" bestFit="1" customWidth="1"/>
    <col min="699" max="699" width="15.5703125" bestFit="1" customWidth="1"/>
    <col min="700" max="700" width="11.140625" bestFit="1" customWidth="1"/>
    <col min="701" max="701" width="12.42578125" bestFit="1" customWidth="1"/>
    <col min="702" max="702" width="15.5703125" bestFit="1" customWidth="1"/>
    <col min="703" max="703" width="11.140625" bestFit="1" customWidth="1"/>
    <col min="704" max="704" width="12.42578125" bestFit="1" customWidth="1"/>
    <col min="705" max="705" width="15.5703125" bestFit="1" customWidth="1"/>
    <col min="706" max="706" width="11.140625" bestFit="1" customWidth="1"/>
    <col min="707" max="707" width="12.42578125" bestFit="1" customWidth="1"/>
    <col min="708" max="708" width="15.5703125" bestFit="1" customWidth="1"/>
    <col min="709" max="709" width="11.140625" bestFit="1" customWidth="1"/>
    <col min="710" max="710" width="12.42578125" bestFit="1" customWidth="1"/>
    <col min="711" max="711" width="15.5703125" bestFit="1" customWidth="1"/>
    <col min="712" max="712" width="11.140625" bestFit="1" customWidth="1"/>
    <col min="713" max="713" width="12.42578125" bestFit="1" customWidth="1"/>
    <col min="714" max="714" width="15.5703125" bestFit="1" customWidth="1"/>
    <col min="715" max="715" width="11.140625" bestFit="1" customWidth="1"/>
    <col min="716" max="716" width="12.42578125" bestFit="1" customWidth="1"/>
    <col min="717" max="717" width="15.5703125" bestFit="1" customWidth="1"/>
    <col min="718" max="718" width="11.140625" bestFit="1" customWidth="1"/>
    <col min="719" max="719" width="12.42578125" bestFit="1" customWidth="1"/>
    <col min="720" max="720" width="15.5703125" bestFit="1" customWidth="1"/>
    <col min="721" max="721" width="11.140625" bestFit="1" customWidth="1"/>
    <col min="722" max="722" width="12.42578125" bestFit="1" customWidth="1"/>
    <col min="723" max="723" width="15.5703125" bestFit="1" customWidth="1"/>
    <col min="724" max="724" width="11.140625" bestFit="1" customWidth="1"/>
    <col min="725" max="725" width="12.42578125" bestFit="1" customWidth="1"/>
    <col min="726" max="726" width="15.5703125" bestFit="1" customWidth="1"/>
    <col min="727" max="727" width="11.140625" bestFit="1" customWidth="1"/>
    <col min="728" max="728" width="12.42578125" bestFit="1" customWidth="1"/>
    <col min="729" max="729" width="15.5703125" bestFit="1" customWidth="1"/>
    <col min="730" max="730" width="11.140625" bestFit="1" customWidth="1"/>
    <col min="731" max="731" width="12.42578125" bestFit="1" customWidth="1"/>
    <col min="732" max="732" width="15.5703125" bestFit="1" customWidth="1"/>
    <col min="733" max="733" width="11.140625" bestFit="1" customWidth="1"/>
    <col min="734" max="734" width="12.42578125" bestFit="1" customWidth="1"/>
    <col min="735" max="735" width="15.5703125" bestFit="1" customWidth="1"/>
    <col min="736" max="736" width="11.140625" bestFit="1" customWidth="1"/>
    <col min="737" max="737" width="12.42578125" bestFit="1" customWidth="1"/>
    <col min="738" max="738" width="15.5703125" bestFit="1" customWidth="1"/>
    <col min="739" max="739" width="11.140625" bestFit="1" customWidth="1"/>
    <col min="740" max="740" width="12.42578125" bestFit="1" customWidth="1"/>
    <col min="741" max="741" width="15.5703125" bestFit="1" customWidth="1"/>
    <col min="742" max="742" width="11.140625" bestFit="1" customWidth="1"/>
    <col min="743" max="743" width="12.42578125" bestFit="1" customWidth="1"/>
    <col min="744" max="744" width="15.5703125" bestFit="1" customWidth="1"/>
    <col min="745" max="745" width="11.140625" bestFit="1" customWidth="1"/>
    <col min="746" max="746" width="12.42578125" bestFit="1" customWidth="1"/>
    <col min="747" max="747" width="15.5703125" bestFit="1" customWidth="1"/>
    <col min="748" max="748" width="11.140625" bestFit="1" customWidth="1"/>
    <col min="749" max="749" width="12.42578125" bestFit="1" customWidth="1"/>
    <col min="750" max="750" width="15.5703125" bestFit="1" customWidth="1"/>
    <col min="751" max="751" width="11.140625" bestFit="1" customWidth="1"/>
    <col min="752" max="752" width="12.42578125" bestFit="1" customWidth="1"/>
    <col min="753" max="753" width="15.5703125" bestFit="1" customWidth="1"/>
    <col min="754" max="754" width="11.140625" bestFit="1" customWidth="1"/>
    <col min="755" max="755" width="12.42578125" bestFit="1" customWidth="1"/>
    <col min="756" max="756" width="15.5703125" bestFit="1" customWidth="1"/>
    <col min="757" max="757" width="11.140625" bestFit="1" customWidth="1"/>
    <col min="758" max="758" width="12.42578125" bestFit="1" customWidth="1"/>
    <col min="759" max="759" width="15.5703125" bestFit="1" customWidth="1"/>
    <col min="760" max="760" width="11.140625" bestFit="1" customWidth="1"/>
    <col min="761" max="761" width="12.42578125" bestFit="1" customWidth="1"/>
    <col min="762" max="762" width="15.5703125" bestFit="1" customWidth="1"/>
    <col min="763" max="763" width="11.140625" bestFit="1" customWidth="1"/>
    <col min="764" max="764" width="12.42578125" bestFit="1" customWidth="1"/>
    <col min="765" max="765" width="15.5703125" bestFit="1" customWidth="1"/>
    <col min="766" max="766" width="11.140625" bestFit="1" customWidth="1"/>
    <col min="767" max="767" width="12.42578125" bestFit="1" customWidth="1"/>
    <col min="768" max="768" width="15.5703125" bestFit="1" customWidth="1"/>
    <col min="769" max="769" width="11.140625" bestFit="1" customWidth="1"/>
    <col min="770" max="770" width="12.42578125" bestFit="1" customWidth="1"/>
    <col min="771" max="771" width="15.5703125" bestFit="1" customWidth="1"/>
    <col min="772" max="772" width="11.140625" bestFit="1" customWidth="1"/>
    <col min="773" max="773" width="12.42578125" bestFit="1" customWidth="1"/>
    <col min="774" max="774" width="15.5703125" bestFit="1" customWidth="1"/>
    <col min="775" max="775" width="11.140625" bestFit="1" customWidth="1"/>
    <col min="776" max="776" width="12.42578125" bestFit="1" customWidth="1"/>
    <col min="777" max="777" width="15.5703125" bestFit="1" customWidth="1"/>
    <col min="778" max="778" width="11.140625" bestFit="1" customWidth="1"/>
    <col min="779" max="779" width="12.42578125" bestFit="1" customWidth="1"/>
    <col min="780" max="780" width="15.5703125" bestFit="1" customWidth="1"/>
    <col min="781" max="781" width="11.140625" bestFit="1" customWidth="1"/>
    <col min="782" max="782" width="12.42578125" bestFit="1" customWidth="1"/>
    <col min="783" max="783" width="15.5703125" bestFit="1" customWidth="1"/>
    <col min="784" max="784" width="11.140625" bestFit="1" customWidth="1"/>
    <col min="785" max="785" width="12.42578125" bestFit="1" customWidth="1"/>
    <col min="786" max="786" width="15.5703125" bestFit="1" customWidth="1"/>
    <col min="787" max="787" width="11.140625" bestFit="1" customWidth="1"/>
    <col min="788" max="788" width="12.42578125" bestFit="1" customWidth="1"/>
    <col min="789" max="789" width="15.5703125" bestFit="1" customWidth="1"/>
    <col min="790" max="790" width="11.140625" bestFit="1" customWidth="1"/>
    <col min="791" max="791" width="12.42578125" bestFit="1" customWidth="1"/>
    <col min="792" max="792" width="15.5703125" bestFit="1" customWidth="1"/>
    <col min="793" max="793" width="11.140625" bestFit="1" customWidth="1"/>
    <col min="794" max="794" width="12.42578125" bestFit="1" customWidth="1"/>
    <col min="795" max="795" width="15.5703125" bestFit="1" customWidth="1"/>
    <col min="796" max="796" width="11.140625" bestFit="1" customWidth="1"/>
    <col min="797" max="797" width="12.42578125" bestFit="1" customWidth="1"/>
    <col min="798" max="798" width="15.5703125" bestFit="1" customWidth="1"/>
    <col min="799" max="799" width="11.140625" bestFit="1" customWidth="1"/>
    <col min="800" max="800" width="12.42578125" bestFit="1" customWidth="1"/>
    <col min="801" max="801" width="15.5703125" bestFit="1" customWidth="1"/>
    <col min="802" max="802" width="11.140625" bestFit="1" customWidth="1"/>
    <col min="803" max="803" width="12.42578125" bestFit="1" customWidth="1"/>
    <col min="804" max="804" width="15.5703125" bestFit="1" customWidth="1"/>
    <col min="805" max="805" width="11.140625" bestFit="1" customWidth="1"/>
    <col min="806" max="806" width="12.42578125" bestFit="1" customWidth="1"/>
    <col min="807" max="807" width="15.5703125" bestFit="1" customWidth="1"/>
    <col min="808" max="808" width="11.140625" bestFit="1" customWidth="1"/>
    <col min="809" max="809" width="12.42578125" bestFit="1" customWidth="1"/>
    <col min="810" max="810" width="15.5703125" bestFit="1" customWidth="1"/>
    <col min="811" max="811" width="11.140625" bestFit="1" customWidth="1"/>
    <col min="812" max="812" width="12.42578125" bestFit="1" customWidth="1"/>
    <col min="813" max="813" width="15.5703125" bestFit="1" customWidth="1"/>
    <col min="814" max="814" width="11.140625" bestFit="1" customWidth="1"/>
    <col min="815" max="815" width="12.42578125" bestFit="1" customWidth="1"/>
    <col min="816" max="816" width="15.5703125" bestFit="1" customWidth="1"/>
    <col min="817" max="817" width="11.140625" bestFit="1" customWidth="1"/>
    <col min="818" max="818" width="12.42578125" bestFit="1" customWidth="1"/>
    <col min="819" max="819" width="15.5703125" bestFit="1" customWidth="1"/>
    <col min="820" max="820" width="11.140625" bestFit="1" customWidth="1"/>
    <col min="821" max="821" width="12.42578125" bestFit="1" customWidth="1"/>
    <col min="822" max="822" width="15.5703125" bestFit="1" customWidth="1"/>
    <col min="823" max="823" width="11.140625" bestFit="1" customWidth="1"/>
    <col min="824" max="824" width="12.42578125" bestFit="1" customWidth="1"/>
    <col min="825" max="825" width="15.5703125" bestFit="1" customWidth="1"/>
    <col min="826" max="826" width="11.140625" bestFit="1" customWidth="1"/>
    <col min="827" max="827" width="12.42578125" bestFit="1" customWidth="1"/>
    <col min="828" max="828" width="15.5703125" bestFit="1" customWidth="1"/>
    <col min="829" max="829" width="11.140625" bestFit="1" customWidth="1"/>
    <col min="830" max="830" width="12.42578125" bestFit="1" customWidth="1"/>
    <col min="831" max="831" width="15.5703125" bestFit="1" customWidth="1"/>
    <col min="832" max="832" width="11.140625" bestFit="1" customWidth="1"/>
    <col min="833" max="833" width="12.42578125" bestFit="1" customWidth="1"/>
    <col min="834" max="834" width="15.5703125" bestFit="1" customWidth="1"/>
    <col min="835" max="835" width="11.140625" bestFit="1" customWidth="1"/>
    <col min="836" max="836" width="12.42578125" bestFit="1" customWidth="1"/>
    <col min="837" max="837" width="15.5703125" bestFit="1" customWidth="1"/>
    <col min="838" max="838" width="11.140625" bestFit="1" customWidth="1"/>
    <col min="839" max="839" width="12.42578125" bestFit="1" customWidth="1"/>
    <col min="840" max="840" width="15.5703125" bestFit="1" customWidth="1"/>
    <col min="841" max="841" width="11.140625" bestFit="1" customWidth="1"/>
    <col min="842" max="842" width="12.42578125" bestFit="1" customWidth="1"/>
    <col min="843" max="843" width="15.5703125" bestFit="1" customWidth="1"/>
    <col min="844" max="844" width="11.140625" bestFit="1" customWidth="1"/>
    <col min="845" max="845" width="12.42578125" bestFit="1" customWidth="1"/>
    <col min="846" max="846" width="15.5703125" bestFit="1" customWidth="1"/>
    <col min="847" max="847" width="11.140625" bestFit="1" customWidth="1"/>
    <col min="848" max="848" width="12.42578125" bestFit="1" customWidth="1"/>
    <col min="849" max="849" width="15.5703125" bestFit="1" customWidth="1"/>
    <col min="850" max="850" width="11.140625" bestFit="1" customWidth="1"/>
    <col min="851" max="851" width="12.42578125" bestFit="1" customWidth="1"/>
    <col min="852" max="852" width="15.5703125" bestFit="1" customWidth="1"/>
    <col min="853" max="853" width="11.140625" bestFit="1" customWidth="1"/>
    <col min="854" max="854" width="12.42578125" bestFit="1" customWidth="1"/>
    <col min="855" max="855" width="15.5703125" bestFit="1" customWidth="1"/>
    <col min="856" max="856" width="11.140625" bestFit="1" customWidth="1"/>
    <col min="857" max="857" width="12.42578125" bestFit="1" customWidth="1"/>
    <col min="858" max="858" width="15.5703125" bestFit="1" customWidth="1"/>
    <col min="859" max="859" width="11.140625" bestFit="1" customWidth="1"/>
    <col min="860" max="860" width="12.42578125" bestFit="1" customWidth="1"/>
    <col min="861" max="861" width="15.5703125" bestFit="1" customWidth="1"/>
    <col min="862" max="862" width="11.140625" bestFit="1" customWidth="1"/>
    <col min="863" max="863" width="12.42578125" bestFit="1" customWidth="1"/>
    <col min="864" max="864" width="15.5703125" bestFit="1" customWidth="1"/>
    <col min="865" max="865" width="11.140625" bestFit="1" customWidth="1"/>
    <col min="866" max="866" width="12.42578125" bestFit="1" customWidth="1"/>
    <col min="867" max="867" width="15.5703125" bestFit="1" customWidth="1"/>
    <col min="868" max="868" width="11.140625" bestFit="1" customWidth="1"/>
    <col min="869" max="869" width="12.42578125" bestFit="1" customWidth="1"/>
    <col min="870" max="870" width="15.5703125" bestFit="1" customWidth="1"/>
    <col min="871" max="871" width="11.140625" bestFit="1" customWidth="1"/>
    <col min="872" max="872" width="12.42578125" bestFit="1" customWidth="1"/>
    <col min="873" max="873" width="15.5703125" bestFit="1" customWidth="1"/>
    <col min="874" max="874" width="11.140625" bestFit="1" customWidth="1"/>
    <col min="875" max="875" width="12.42578125" bestFit="1" customWidth="1"/>
    <col min="876" max="876" width="15.5703125" bestFit="1" customWidth="1"/>
    <col min="877" max="877" width="11.140625" bestFit="1" customWidth="1"/>
    <col min="878" max="878" width="12.42578125" bestFit="1" customWidth="1"/>
    <col min="879" max="879" width="15.5703125" bestFit="1" customWidth="1"/>
    <col min="880" max="880" width="11.140625" bestFit="1" customWidth="1"/>
    <col min="881" max="881" width="12.42578125" bestFit="1" customWidth="1"/>
    <col min="882" max="882" width="15.5703125" bestFit="1" customWidth="1"/>
    <col min="883" max="883" width="11.140625" bestFit="1" customWidth="1"/>
    <col min="884" max="884" width="12.42578125" bestFit="1" customWidth="1"/>
    <col min="885" max="885" width="15.5703125" bestFit="1" customWidth="1"/>
    <col min="886" max="886" width="11.140625" bestFit="1" customWidth="1"/>
    <col min="887" max="887" width="12.42578125" bestFit="1" customWidth="1"/>
    <col min="888" max="888" width="15.5703125" bestFit="1" customWidth="1"/>
    <col min="889" max="889" width="11.140625" bestFit="1" customWidth="1"/>
    <col min="890" max="890" width="12.42578125" bestFit="1" customWidth="1"/>
    <col min="891" max="891" width="15.5703125" bestFit="1" customWidth="1"/>
    <col min="892" max="892" width="11.140625" bestFit="1" customWidth="1"/>
    <col min="893" max="893" width="12.42578125" bestFit="1" customWidth="1"/>
    <col min="894" max="894" width="15.5703125" bestFit="1" customWidth="1"/>
    <col min="895" max="895" width="11.140625" bestFit="1" customWidth="1"/>
    <col min="896" max="896" width="12.42578125" bestFit="1" customWidth="1"/>
    <col min="897" max="897" width="15.5703125" bestFit="1" customWidth="1"/>
    <col min="898" max="898" width="11.140625" bestFit="1" customWidth="1"/>
    <col min="899" max="899" width="12.42578125" bestFit="1" customWidth="1"/>
    <col min="900" max="900" width="15.5703125" bestFit="1" customWidth="1"/>
    <col min="901" max="901" width="11.140625" bestFit="1" customWidth="1"/>
    <col min="902" max="902" width="12.42578125" bestFit="1" customWidth="1"/>
    <col min="903" max="903" width="15.5703125" bestFit="1" customWidth="1"/>
    <col min="904" max="904" width="11.140625" bestFit="1" customWidth="1"/>
    <col min="905" max="905" width="12.42578125" bestFit="1" customWidth="1"/>
    <col min="906" max="906" width="15.5703125" bestFit="1" customWidth="1"/>
    <col min="907" max="907" width="11.140625" bestFit="1" customWidth="1"/>
    <col min="908" max="908" width="12.42578125" bestFit="1" customWidth="1"/>
    <col min="909" max="909" width="15.5703125" bestFit="1" customWidth="1"/>
    <col min="910" max="910" width="11.140625" bestFit="1" customWidth="1"/>
    <col min="911" max="911" width="12.42578125" bestFit="1" customWidth="1"/>
    <col min="912" max="912" width="15.5703125" bestFit="1" customWidth="1"/>
    <col min="913" max="913" width="11.140625" bestFit="1" customWidth="1"/>
    <col min="914" max="914" width="12.42578125" bestFit="1" customWidth="1"/>
    <col min="915" max="915" width="15.5703125" bestFit="1" customWidth="1"/>
    <col min="916" max="916" width="11.140625" bestFit="1" customWidth="1"/>
    <col min="917" max="917" width="12.42578125" bestFit="1" customWidth="1"/>
    <col min="918" max="918" width="15.5703125" bestFit="1" customWidth="1"/>
    <col min="919" max="919" width="11.140625" bestFit="1" customWidth="1"/>
    <col min="920" max="920" width="12.42578125" bestFit="1" customWidth="1"/>
    <col min="921" max="921" width="15.5703125" bestFit="1" customWidth="1"/>
    <col min="922" max="922" width="11.140625" bestFit="1" customWidth="1"/>
    <col min="923" max="923" width="12.42578125" bestFit="1" customWidth="1"/>
    <col min="924" max="924" width="15.5703125" bestFit="1" customWidth="1"/>
    <col min="925" max="925" width="11.140625" bestFit="1" customWidth="1"/>
    <col min="926" max="926" width="12.42578125" bestFit="1" customWidth="1"/>
    <col min="927" max="927" width="15.5703125" bestFit="1" customWidth="1"/>
    <col min="928" max="928" width="11.140625" bestFit="1" customWidth="1"/>
    <col min="929" max="929" width="12.42578125" bestFit="1" customWidth="1"/>
    <col min="930" max="930" width="15.5703125" bestFit="1" customWidth="1"/>
    <col min="931" max="931" width="11.140625" bestFit="1" customWidth="1"/>
    <col min="932" max="932" width="12.42578125" bestFit="1" customWidth="1"/>
    <col min="933" max="933" width="15.5703125" bestFit="1" customWidth="1"/>
    <col min="934" max="934" width="11.140625" bestFit="1" customWidth="1"/>
    <col min="935" max="935" width="12.42578125" bestFit="1" customWidth="1"/>
    <col min="936" max="936" width="15.5703125" bestFit="1" customWidth="1"/>
    <col min="937" max="937" width="11.140625" bestFit="1" customWidth="1"/>
    <col min="938" max="938" width="12.42578125" bestFit="1" customWidth="1"/>
    <col min="939" max="939" width="15.5703125" bestFit="1" customWidth="1"/>
    <col min="940" max="940" width="11.140625" bestFit="1" customWidth="1"/>
    <col min="941" max="941" width="12.42578125" bestFit="1" customWidth="1"/>
    <col min="942" max="942" width="15.5703125" bestFit="1" customWidth="1"/>
    <col min="943" max="943" width="11.140625" bestFit="1" customWidth="1"/>
    <col min="944" max="944" width="12.42578125" bestFit="1" customWidth="1"/>
    <col min="945" max="945" width="15.5703125" bestFit="1" customWidth="1"/>
    <col min="946" max="946" width="11.140625" bestFit="1" customWidth="1"/>
    <col min="947" max="947" width="12.42578125" bestFit="1" customWidth="1"/>
    <col min="948" max="948" width="15.5703125" bestFit="1" customWidth="1"/>
    <col min="949" max="949" width="11.140625" bestFit="1" customWidth="1"/>
    <col min="950" max="950" width="12.42578125" bestFit="1" customWidth="1"/>
    <col min="951" max="951" width="15.5703125" bestFit="1" customWidth="1"/>
    <col min="952" max="952" width="11.140625" bestFit="1" customWidth="1"/>
    <col min="953" max="953" width="12.42578125" bestFit="1" customWidth="1"/>
    <col min="954" max="954" width="15.5703125" bestFit="1" customWidth="1"/>
    <col min="955" max="955" width="11.140625" bestFit="1" customWidth="1"/>
    <col min="956" max="956" width="12.42578125" bestFit="1" customWidth="1"/>
    <col min="957" max="957" width="15.5703125" bestFit="1" customWidth="1"/>
    <col min="958" max="958" width="11.140625" bestFit="1" customWidth="1"/>
    <col min="959" max="959" width="12.42578125" bestFit="1" customWidth="1"/>
    <col min="960" max="960" width="15.5703125" bestFit="1" customWidth="1"/>
    <col min="961" max="961" width="11.140625" bestFit="1" customWidth="1"/>
    <col min="962" max="962" width="12.42578125" bestFit="1" customWidth="1"/>
    <col min="963" max="963" width="15.5703125" bestFit="1" customWidth="1"/>
    <col min="964" max="964" width="11.140625" bestFit="1" customWidth="1"/>
    <col min="965" max="965" width="12.42578125" bestFit="1" customWidth="1"/>
    <col min="966" max="966" width="15.5703125" bestFit="1" customWidth="1"/>
    <col min="967" max="967" width="11.140625" bestFit="1" customWidth="1"/>
    <col min="968" max="968" width="12.42578125" bestFit="1" customWidth="1"/>
    <col min="969" max="969" width="15.5703125" bestFit="1" customWidth="1"/>
    <col min="970" max="970" width="11.140625" bestFit="1" customWidth="1"/>
    <col min="971" max="971" width="12.42578125" bestFit="1" customWidth="1"/>
    <col min="972" max="972" width="15.5703125" bestFit="1" customWidth="1"/>
    <col min="973" max="973" width="11.140625" bestFit="1" customWidth="1"/>
    <col min="974" max="974" width="12.42578125" bestFit="1" customWidth="1"/>
    <col min="975" max="975" width="15.5703125" bestFit="1" customWidth="1"/>
    <col min="976" max="976" width="11.140625" bestFit="1" customWidth="1"/>
    <col min="977" max="977" width="12.42578125" bestFit="1" customWidth="1"/>
    <col min="978" max="978" width="15.5703125" bestFit="1" customWidth="1"/>
    <col min="979" max="979" width="11.140625" bestFit="1" customWidth="1"/>
    <col min="980" max="980" width="12.42578125" bestFit="1" customWidth="1"/>
    <col min="981" max="981" width="15.5703125" bestFit="1" customWidth="1"/>
    <col min="982" max="982" width="11.140625" bestFit="1" customWidth="1"/>
    <col min="983" max="983" width="12.42578125" bestFit="1" customWidth="1"/>
    <col min="984" max="984" width="15.5703125" bestFit="1" customWidth="1"/>
    <col min="985" max="985" width="11.140625" bestFit="1" customWidth="1"/>
    <col min="986" max="986" width="12.42578125" bestFit="1" customWidth="1"/>
    <col min="987" max="987" width="15.5703125" bestFit="1" customWidth="1"/>
    <col min="988" max="988" width="11.140625" bestFit="1" customWidth="1"/>
    <col min="989" max="989" width="12.42578125" bestFit="1" customWidth="1"/>
    <col min="990" max="990" width="15.5703125" bestFit="1" customWidth="1"/>
    <col min="991" max="991" width="11.140625" bestFit="1" customWidth="1"/>
    <col min="992" max="992" width="12.42578125" bestFit="1" customWidth="1"/>
    <col min="993" max="993" width="15.5703125" bestFit="1" customWidth="1"/>
    <col min="994" max="994" width="11.140625" bestFit="1" customWidth="1"/>
    <col min="995" max="995" width="12.42578125" bestFit="1" customWidth="1"/>
    <col min="996" max="996" width="15.5703125" bestFit="1" customWidth="1"/>
    <col min="997" max="997" width="11.140625" bestFit="1" customWidth="1"/>
    <col min="998" max="998" width="12.42578125" bestFit="1" customWidth="1"/>
    <col min="999" max="999" width="15.5703125" bestFit="1" customWidth="1"/>
    <col min="1000" max="1000" width="11.140625" bestFit="1" customWidth="1"/>
    <col min="1001" max="1001" width="12.42578125" bestFit="1" customWidth="1"/>
    <col min="1002" max="1002" width="15.5703125" bestFit="1" customWidth="1"/>
    <col min="1003" max="1003" width="11.140625" bestFit="1" customWidth="1"/>
    <col min="1004" max="1004" width="12.42578125" bestFit="1" customWidth="1"/>
    <col min="1005" max="1005" width="15.5703125" bestFit="1" customWidth="1"/>
    <col min="1006" max="1006" width="11.140625" bestFit="1" customWidth="1"/>
    <col min="1007" max="1007" width="12.42578125" bestFit="1" customWidth="1"/>
    <col min="1008" max="1008" width="15.5703125" bestFit="1" customWidth="1"/>
    <col min="1009" max="1009" width="11.140625" bestFit="1" customWidth="1"/>
    <col min="1010" max="1010" width="12.42578125" bestFit="1" customWidth="1"/>
    <col min="1011" max="1011" width="15.5703125" bestFit="1" customWidth="1"/>
    <col min="1012" max="1012" width="11.140625" bestFit="1" customWidth="1"/>
    <col min="1013" max="1013" width="12.42578125" bestFit="1" customWidth="1"/>
    <col min="1014" max="1014" width="15.5703125" bestFit="1" customWidth="1"/>
    <col min="1015" max="1015" width="11.140625" bestFit="1" customWidth="1"/>
    <col min="1016" max="1016" width="12.42578125" bestFit="1" customWidth="1"/>
    <col min="1017" max="1017" width="15.5703125" bestFit="1" customWidth="1"/>
    <col min="1018" max="1018" width="11.140625" bestFit="1" customWidth="1"/>
    <col min="1019" max="1019" width="12.42578125" bestFit="1" customWidth="1"/>
    <col min="1020" max="1020" width="15.5703125" bestFit="1" customWidth="1"/>
    <col min="1021" max="1021" width="11.140625" bestFit="1" customWidth="1"/>
    <col min="1022" max="1022" width="12.42578125" bestFit="1" customWidth="1"/>
    <col min="1023" max="1023" width="15.5703125" bestFit="1" customWidth="1"/>
    <col min="1024" max="1024" width="11.140625" bestFit="1" customWidth="1"/>
    <col min="1025" max="1025" width="12.42578125" bestFit="1" customWidth="1"/>
    <col min="1026" max="1026" width="15.5703125" bestFit="1" customWidth="1"/>
    <col min="1027" max="1027" width="11.140625" bestFit="1" customWidth="1"/>
    <col min="1028" max="1028" width="12.42578125" bestFit="1" customWidth="1"/>
    <col min="1029" max="1029" width="15.5703125" bestFit="1" customWidth="1"/>
    <col min="1030" max="1030" width="11.140625" bestFit="1" customWidth="1"/>
    <col min="1031" max="1031" width="12.42578125" bestFit="1" customWidth="1"/>
    <col min="1032" max="1032" width="15.5703125" bestFit="1" customWidth="1"/>
    <col min="1033" max="1033" width="11.140625" bestFit="1" customWidth="1"/>
    <col min="1034" max="1034" width="12.42578125" bestFit="1" customWidth="1"/>
    <col min="1035" max="1035" width="15.5703125" bestFit="1" customWidth="1"/>
    <col min="1036" max="1036" width="11.140625" bestFit="1" customWidth="1"/>
    <col min="1037" max="1037" width="12.42578125" bestFit="1" customWidth="1"/>
    <col min="1038" max="1038" width="15.5703125" bestFit="1" customWidth="1"/>
    <col min="1039" max="1039" width="11.140625" bestFit="1" customWidth="1"/>
    <col min="1040" max="1040" width="12.42578125" bestFit="1" customWidth="1"/>
    <col min="1041" max="1041" width="15.5703125" bestFit="1" customWidth="1"/>
    <col min="1042" max="1042" width="11.140625" bestFit="1" customWidth="1"/>
    <col min="1043" max="1043" width="12.42578125" bestFit="1" customWidth="1"/>
    <col min="1044" max="1044" width="15.5703125" bestFit="1" customWidth="1"/>
    <col min="1045" max="1045" width="11.140625" bestFit="1" customWidth="1"/>
    <col min="1046" max="1046" width="12.42578125" bestFit="1" customWidth="1"/>
    <col min="1047" max="1047" width="15.5703125" bestFit="1" customWidth="1"/>
    <col min="1048" max="1048" width="11.140625" bestFit="1" customWidth="1"/>
    <col min="1049" max="1049" width="12.42578125" bestFit="1" customWidth="1"/>
    <col min="1050" max="1050" width="15.5703125" bestFit="1" customWidth="1"/>
    <col min="1051" max="1051" width="11.140625" bestFit="1" customWidth="1"/>
    <col min="1052" max="1052" width="12.42578125" bestFit="1" customWidth="1"/>
    <col min="1053" max="1053" width="15.5703125" bestFit="1" customWidth="1"/>
    <col min="1054" max="1054" width="11.140625" bestFit="1" customWidth="1"/>
    <col min="1055" max="1055" width="12.42578125" bestFit="1" customWidth="1"/>
    <col min="1056" max="1056" width="15.5703125" bestFit="1" customWidth="1"/>
    <col min="1057" max="1057" width="11.140625" bestFit="1" customWidth="1"/>
    <col min="1058" max="1058" width="12.42578125" bestFit="1" customWidth="1"/>
    <col min="1059" max="1059" width="15.5703125" bestFit="1" customWidth="1"/>
    <col min="1060" max="1060" width="11.140625" bestFit="1" customWidth="1"/>
    <col min="1061" max="1061" width="12.42578125" bestFit="1" customWidth="1"/>
    <col min="1062" max="1062" width="15.5703125" bestFit="1" customWidth="1"/>
    <col min="1063" max="1063" width="11.140625" bestFit="1" customWidth="1"/>
    <col min="1064" max="1064" width="12.42578125" bestFit="1" customWidth="1"/>
    <col min="1065" max="1065" width="15.5703125" bestFit="1" customWidth="1"/>
    <col min="1066" max="1066" width="11.140625" bestFit="1" customWidth="1"/>
    <col min="1067" max="1067" width="12.42578125" bestFit="1" customWidth="1"/>
    <col min="1068" max="1068" width="15.5703125" bestFit="1" customWidth="1"/>
    <col min="1069" max="1069" width="11.140625" bestFit="1" customWidth="1"/>
    <col min="1070" max="1070" width="12.42578125" bestFit="1" customWidth="1"/>
    <col min="1071" max="1071" width="15.5703125" bestFit="1" customWidth="1"/>
    <col min="1072" max="1072" width="11.140625" bestFit="1" customWidth="1"/>
    <col min="1073" max="1073" width="12.42578125" bestFit="1" customWidth="1"/>
    <col min="1074" max="1074" width="15.5703125" bestFit="1" customWidth="1"/>
    <col min="1075" max="1075" width="11.140625" bestFit="1" customWidth="1"/>
    <col min="1076" max="1076" width="12.42578125" bestFit="1" customWidth="1"/>
    <col min="1077" max="1077" width="15.5703125" bestFit="1" customWidth="1"/>
    <col min="1078" max="1078" width="11.140625" bestFit="1" customWidth="1"/>
    <col min="1079" max="1079" width="12.42578125" bestFit="1" customWidth="1"/>
    <col min="1080" max="1080" width="15.5703125" bestFit="1" customWidth="1"/>
    <col min="1081" max="1081" width="11.140625" bestFit="1" customWidth="1"/>
    <col min="1082" max="1082" width="12.42578125" bestFit="1" customWidth="1"/>
    <col min="1083" max="1083" width="15.5703125" bestFit="1" customWidth="1"/>
    <col min="1084" max="1084" width="11.140625" bestFit="1" customWidth="1"/>
    <col min="1085" max="1085" width="12.42578125" bestFit="1" customWidth="1"/>
    <col min="1086" max="1086" width="15.5703125" bestFit="1" customWidth="1"/>
    <col min="1087" max="1087" width="11.140625" bestFit="1" customWidth="1"/>
    <col min="1088" max="1088" width="12.42578125" bestFit="1" customWidth="1"/>
    <col min="1089" max="1089" width="15.5703125" bestFit="1" customWidth="1"/>
    <col min="1090" max="1090" width="11.140625" bestFit="1" customWidth="1"/>
    <col min="1091" max="1091" width="12.42578125" bestFit="1" customWidth="1"/>
    <col min="1092" max="1092" width="15.5703125" bestFit="1" customWidth="1"/>
    <col min="1093" max="1093" width="11.140625" bestFit="1" customWidth="1"/>
    <col min="1094" max="1094" width="12.42578125" bestFit="1" customWidth="1"/>
    <col min="1095" max="1095" width="15.5703125" bestFit="1" customWidth="1"/>
    <col min="1096" max="1096" width="11.140625" bestFit="1" customWidth="1"/>
    <col min="1097" max="1097" width="12.42578125" bestFit="1" customWidth="1"/>
    <col min="1098" max="1098" width="15.5703125" bestFit="1" customWidth="1"/>
    <col min="1099" max="1099" width="11.140625" bestFit="1" customWidth="1"/>
    <col min="1100" max="1100" width="12.42578125" bestFit="1" customWidth="1"/>
    <col min="1101" max="1101" width="15.5703125" bestFit="1" customWidth="1"/>
    <col min="1102" max="1102" width="11.140625" bestFit="1" customWidth="1"/>
    <col min="1103" max="1103" width="12.42578125" bestFit="1" customWidth="1"/>
    <col min="1104" max="1104" width="15.5703125" bestFit="1" customWidth="1"/>
    <col min="1105" max="1105" width="11.140625" bestFit="1" customWidth="1"/>
    <col min="1106" max="1106" width="12.42578125" bestFit="1" customWidth="1"/>
    <col min="1107" max="1107" width="15.5703125" bestFit="1" customWidth="1"/>
    <col min="1108" max="1108" width="11.140625" bestFit="1" customWidth="1"/>
    <col min="1109" max="1109" width="12.42578125" bestFit="1" customWidth="1"/>
    <col min="1110" max="1110" width="15.5703125" bestFit="1" customWidth="1"/>
    <col min="1111" max="1111" width="11.140625" bestFit="1" customWidth="1"/>
    <col min="1112" max="1112" width="12.42578125" bestFit="1" customWidth="1"/>
    <col min="1113" max="1113" width="15.5703125" bestFit="1" customWidth="1"/>
    <col min="1114" max="1114" width="11.140625" bestFit="1" customWidth="1"/>
    <col min="1115" max="1115" width="12.42578125" bestFit="1" customWidth="1"/>
    <col min="1116" max="1116" width="15.5703125" bestFit="1" customWidth="1"/>
    <col min="1117" max="1117" width="11.140625" bestFit="1" customWidth="1"/>
    <col min="1118" max="1118" width="12.42578125" bestFit="1" customWidth="1"/>
    <col min="1119" max="1119" width="15.5703125" bestFit="1" customWidth="1"/>
    <col min="1120" max="1120" width="11.140625" bestFit="1" customWidth="1"/>
    <col min="1121" max="1121" width="12.42578125" bestFit="1" customWidth="1"/>
    <col min="1122" max="1122" width="15.5703125" bestFit="1" customWidth="1"/>
    <col min="1123" max="1123" width="11.140625" bestFit="1" customWidth="1"/>
    <col min="1124" max="1124" width="12.42578125" bestFit="1" customWidth="1"/>
    <col min="1125" max="1125" width="15.5703125" bestFit="1" customWidth="1"/>
    <col min="1126" max="1126" width="11.140625" bestFit="1" customWidth="1"/>
    <col min="1127" max="1127" width="12.42578125" bestFit="1" customWidth="1"/>
    <col min="1128" max="1128" width="15.5703125" bestFit="1" customWidth="1"/>
    <col min="1129" max="1129" width="11.140625" bestFit="1" customWidth="1"/>
    <col min="1130" max="1130" width="12.42578125" bestFit="1" customWidth="1"/>
    <col min="1131" max="1131" width="15.5703125" bestFit="1" customWidth="1"/>
    <col min="1132" max="1132" width="11.140625" bestFit="1" customWidth="1"/>
    <col min="1133" max="1133" width="12.42578125" bestFit="1" customWidth="1"/>
    <col min="1134" max="1134" width="15.5703125" bestFit="1" customWidth="1"/>
    <col min="1135" max="1135" width="11.140625" bestFit="1" customWidth="1"/>
    <col min="1136" max="1136" width="12.42578125" bestFit="1" customWidth="1"/>
    <col min="1137" max="1137" width="15.5703125" bestFit="1" customWidth="1"/>
    <col min="1138" max="1138" width="11.140625" bestFit="1" customWidth="1"/>
    <col min="1139" max="1139" width="12.42578125" bestFit="1" customWidth="1"/>
    <col min="1140" max="1140" width="15.5703125" bestFit="1" customWidth="1"/>
    <col min="1141" max="1141" width="11.140625" bestFit="1" customWidth="1"/>
    <col min="1142" max="1142" width="12.42578125" bestFit="1" customWidth="1"/>
    <col min="1143" max="1143" width="15.5703125" bestFit="1" customWidth="1"/>
    <col min="1144" max="1144" width="11.140625" bestFit="1" customWidth="1"/>
    <col min="1145" max="1145" width="12.42578125" bestFit="1" customWidth="1"/>
    <col min="1146" max="1146" width="15.5703125" bestFit="1" customWidth="1"/>
    <col min="1147" max="1147" width="11.140625" bestFit="1" customWidth="1"/>
    <col min="1148" max="1148" width="12.42578125" bestFit="1" customWidth="1"/>
    <col min="1149" max="1149" width="15.5703125" bestFit="1" customWidth="1"/>
    <col min="1150" max="1150" width="11.140625" bestFit="1" customWidth="1"/>
    <col min="1151" max="1151" width="12.42578125" bestFit="1" customWidth="1"/>
    <col min="1152" max="1152" width="15.5703125" bestFit="1" customWidth="1"/>
    <col min="1153" max="1153" width="11.140625" bestFit="1" customWidth="1"/>
    <col min="1154" max="1154" width="12.42578125" bestFit="1" customWidth="1"/>
    <col min="1155" max="1155" width="15.5703125" bestFit="1" customWidth="1"/>
    <col min="1156" max="1156" width="11.140625" bestFit="1" customWidth="1"/>
    <col min="1157" max="1157" width="12.42578125" bestFit="1" customWidth="1"/>
    <col min="1158" max="1158" width="15.5703125" bestFit="1" customWidth="1"/>
    <col min="1159" max="1159" width="11.140625" bestFit="1" customWidth="1"/>
    <col min="1160" max="1160" width="12.42578125" bestFit="1" customWidth="1"/>
    <col min="1161" max="1161" width="15.5703125" bestFit="1" customWidth="1"/>
    <col min="1162" max="1162" width="11.140625" bestFit="1" customWidth="1"/>
    <col min="1163" max="1163" width="12.42578125" bestFit="1" customWidth="1"/>
    <col min="1164" max="1164" width="15.5703125" bestFit="1" customWidth="1"/>
    <col min="1165" max="1165" width="11.140625" bestFit="1" customWidth="1"/>
    <col min="1166" max="1166" width="12.42578125" bestFit="1" customWidth="1"/>
    <col min="1167" max="1167" width="15.5703125" bestFit="1" customWidth="1"/>
    <col min="1168" max="1168" width="11.140625" bestFit="1" customWidth="1"/>
    <col min="1169" max="1169" width="12.42578125" bestFit="1" customWidth="1"/>
    <col min="1170" max="1170" width="15.5703125" bestFit="1" customWidth="1"/>
    <col min="1171" max="1171" width="11.140625" bestFit="1" customWidth="1"/>
    <col min="1172" max="1172" width="12.42578125" bestFit="1" customWidth="1"/>
    <col min="1173" max="1173" width="15.5703125" bestFit="1" customWidth="1"/>
    <col min="1174" max="1174" width="11.140625" bestFit="1" customWidth="1"/>
    <col min="1175" max="1175" width="12.42578125" bestFit="1" customWidth="1"/>
    <col min="1176" max="1176" width="15.5703125" bestFit="1" customWidth="1"/>
    <col min="1177" max="1177" width="11.140625" bestFit="1" customWidth="1"/>
    <col min="1178" max="1178" width="12.42578125" bestFit="1" customWidth="1"/>
    <col min="1179" max="1179" width="15.5703125" bestFit="1" customWidth="1"/>
    <col min="1180" max="1180" width="11.140625" bestFit="1" customWidth="1"/>
    <col min="1181" max="1181" width="12.42578125" bestFit="1" customWidth="1"/>
    <col min="1182" max="1182" width="15.5703125" bestFit="1" customWidth="1"/>
    <col min="1183" max="1183" width="11.140625" bestFit="1" customWidth="1"/>
    <col min="1184" max="1184" width="12.42578125" bestFit="1" customWidth="1"/>
    <col min="1185" max="1185" width="15.5703125" bestFit="1" customWidth="1"/>
    <col min="1186" max="1186" width="11.140625" bestFit="1" customWidth="1"/>
    <col min="1187" max="1187" width="12.42578125" bestFit="1" customWidth="1"/>
    <col min="1188" max="1188" width="15.5703125" bestFit="1" customWidth="1"/>
    <col min="1189" max="1189" width="11.140625" bestFit="1" customWidth="1"/>
    <col min="1190" max="1190" width="12.42578125" bestFit="1" customWidth="1"/>
    <col min="1191" max="1191" width="15.5703125" bestFit="1" customWidth="1"/>
    <col min="1192" max="1192" width="11.140625" bestFit="1" customWidth="1"/>
    <col min="1193" max="1193" width="12.42578125" bestFit="1" customWidth="1"/>
    <col min="1194" max="1194" width="15.5703125" bestFit="1" customWidth="1"/>
    <col min="1195" max="1195" width="11.140625" bestFit="1" customWidth="1"/>
    <col min="1196" max="1196" width="12.42578125" bestFit="1" customWidth="1"/>
    <col min="1197" max="1197" width="15.5703125" bestFit="1" customWidth="1"/>
    <col min="1198" max="1198" width="11.140625" bestFit="1" customWidth="1"/>
    <col min="1199" max="1199" width="12.42578125" bestFit="1" customWidth="1"/>
    <col min="1200" max="1200" width="15.5703125" bestFit="1" customWidth="1"/>
    <col min="1201" max="1201" width="11.140625" bestFit="1" customWidth="1"/>
    <col min="1202" max="1202" width="12.42578125" bestFit="1" customWidth="1"/>
    <col min="1203" max="1203" width="15.5703125" bestFit="1" customWidth="1"/>
    <col min="1204" max="1204" width="11.140625" bestFit="1" customWidth="1"/>
    <col min="1205" max="1205" width="12.42578125" bestFit="1" customWidth="1"/>
    <col min="1206" max="1206" width="15.5703125" bestFit="1" customWidth="1"/>
    <col min="1207" max="1207" width="11.140625" bestFit="1" customWidth="1"/>
    <col min="1208" max="1208" width="12.42578125" bestFit="1" customWidth="1"/>
    <col min="1209" max="1209" width="15.5703125" bestFit="1" customWidth="1"/>
    <col min="1210" max="1210" width="11.140625" bestFit="1" customWidth="1"/>
    <col min="1211" max="1211" width="12.42578125" bestFit="1" customWidth="1"/>
    <col min="1212" max="1212" width="15.5703125" bestFit="1" customWidth="1"/>
    <col min="1213" max="1213" width="11.140625" bestFit="1" customWidth="1"/>
    <col min="1214" max="1214" width="12.42578125" bestFit="1" customWidth="1"/>
    <col min="1215" max="1215" width="15.5703125" bestFit="1" customWidth="1"/>
    <col min="1216" max="1216" width="11.140625" bestFit="1" customWidth="1"/>
    <col min="1217" max="1217" width="12.42578125" bestFit="1" customWidth="1"/>
    <col min="1218" max="1218" width="15.5703125" bestFit="1" customWidth="1"/>
    <col min="1219" max="1219" width="11.140625" bestFit="1" customWidth="1"/>
    <col min="1220" max="1220" width="12.42578125" bestFit="1" customWidth="1"/>
    <col min="1221" max="1221" width="15.5703125" bestFit="1" customWidth="1"/>
    <col min="1222" max="1222" width="11.140625" bestFit="1" customWidth="1"/>
    <col min="1223" max="1223" width="12.42578125" bestFit="1" customWidth="1"/>
    <col min="1224" max="1224" width="15.5703125" bestFit="1" customWidth="1"/>
    <col min="1225" max="1225" width="11.140625" bestFit="1" customWidth="1"/>
    <col min="1226" max="1226" width="12.42578125" bestFit="1" customWidth="1"/>
    <col min="1227" max="1227" width="15.5703125" bestFit="1" customWidth="1"/>
    <col min="1228" max="1228" width="11.140625" bestFit="1" customWidth="1"/>
    <col min="1229" max="1229" width="12.42578125" bestFit="1" customWidth="1"/>
    <col min="1230" max="1230" width="15.5703125" bestFit="1" customWidth="1"/>
    <col min="1231" max="1231" width="11.140625" bestFit="1" customWidth="1"/>
    <col min="1232" max="1232" width="12.42578125" bestFit="1" customWidth="1"/>
    <col min="1233" max="1233" width="15.5703125" bestFit="1" customWidth="1"/>
    <col min="1234" max="1234" width="11.140625" bestFit="1" customWidth="1"/>
    <col min="1235" max="1235" width="12.42578125" bestFit="1" customWidth="1"/>
    <col min="1236" max="1236" width="15.5703125" bestFit="1" customWidth="1"/>
    <col min="1237" max="1237" width="11.140625" bestFit="1" customWidth="1"/>
    <col min="1238" max="1238" width="12.42578125" bestFit="1" customWidth="1"/>
    <col min="1239" max="1239" width="15.5703125" bestFit="1" customWidth="1"/>
    <col min="1240" max="1240" width="11.140625" bestFit="1" customWidth="1"/>
    <col min="1241" max="1241" width="12.42578125" bestFit="1" customWidth="1"/>
    <col min="1242" max="1242" width="15.5703125" bestFit="1" customWidth="1"/>
    <col min="1243" max="1243" width="11.140625" bestFit="1" customWidth="1"/>
    <col min="1244" max="1244" width="12.42578125" bestFit="1" customWidth="1"/>
    <col min="1245" max="1245" width="15.5703125" bestFit="1" customWidth="1"/>
    <col min="1246" max="1246" width="11.140625" bestFit="1" customWidth="1"/>
    <col min="1247" max="1247" width="12.42578125" bestFit="1" customWidth="1"/>
    <col min="1248" max="1248" width="15.5703125" bestFit="1" customWidth="1"/>
    <col min="1249" max="1249" width="11.140625" bestFit="1" customWidth="1"/>
    <col min="1250" max="1250" width="12.42578125" bestFit="1" customWidth="1"/>
    <col min="1251" max="1251" width="15.5703125" bestFit="1" customWidth="1"/>
    <col min="1252" max="1252" width="11.140625" bestFit="1" customWidth="1"/>
    <col min="1253" max="1253" width="12.42578125" bestFit="1" customWidth="1"/>
    <col min="1254" max="1254" width="15.5703125" bestFit="1" customWidth="1"/>
    <col min="1255" max="1255" width="11.140625" bestFit="1" customWidth="1"/>
    <col min="1256" max="1256" width="12.42578125" bestFit="1" customWidth="1"/>
    <col min="1257" max="1257" width="15.5703125" bestFit="1" customWidth="1"/>
    <col min="1258" max="1258" width="11.140625" bestFit="1" customWidth="1"/>
    <col min="1259" max="1259" width="12.42578125" bestFit="1" customWidth="1"/>
    <col min="1260" max="1260" width="15.5703125" bestFit="1" customWidth="1"/>
    <col min="1261" max="1261" width="11.140625" bestFit="1" customWidth="1"/>
    <col min="1262" max="1262" width="12.42578125" bestFit="1" customWidth="1"/>
    <col min="1263" max="1263" width="15.5703125" bestFit="1" customWidth="1"/>
    <col min="1264" max="1264" width="11.140625" bestFit="1" customWidth="1"/>
    <col min="1265" max="1265" width="12.42578125" bestFit="1" customWidth="1"/>
    <col min="1266" max="1266" width="15.5703125" bestFit="1" customWidth="1"/>
    <col min="1267" max="1267" width="11.140625" bestFit="1" customWidth="1"/>
    <col min="1268" max="1268" width="12.42578125" bestFit="1" customWidth="1"/>
    <col min="1269" max="1269" width="15.5703125" bestFit="1" customWidth="1"/>
    <col min="1270" max="1270" width="11.140625" bestFit="1" customWidth="1"/>
    <col min="1271" max="1271" width="12.42578125" bestFit="1" customWidth="1"/>
    <col min="1272" max="1272" width="15.5703125" bestFit="1" customWidth="1"/>
    <col min="1273" max="1273" width="11.140625" bestFit="1" customWidth="1"/>
    <col min="1274" max="1274" width="12.42578125" bestFit="1" customWidth="1"/>
    <col min="1275" max="1275" width="15.5703125" bestFit="1" customWidth="1"/>
    <col min="1276" max="1276" width="11.140625" bestFit="1" customWidth="1"/>
    <col min="1277" max="1277" width="12.42578125" bestFit="1" customWidth="1"/>
    <col min="1278" max="1278" width="15.5703125" bestFit="1" customWidth="1"/>
    <col min="1279" max="1279" width="11.140625" bestFit="1" customWidth="1"/>
    <col min="1280" max="1280" width="12.42578125" bestFit="1" customWidth="1"/>
    <col min="1281" max="1281" width="15.5703125" bestFit="1" customWidth="1"/>
    <col min="1282" max="1282" width="11.140625" bestFit="1" customWidth="1"/>
    <col min="1283" max="1283" width="12.42578125" bestFit="1" customWidth="1"/>
    <col min="1284" max="1284" width="15.5703125" bestFit="1" customWidth="1"/>
    <col min="1285" max="1285" width="11.140625" bestFit="1" customWidth="1"/>
    <col min="1286" max="1286" width="12.42578125" bestFit="1" customWidth="1"/>
    <col min="1287" max="1287" width="15.5703125" bestFit="1" customWidth="1"/>
    <col min="1288" max="1288" width="11.140625" bestFit="1" customWidth="1"/>
    <col min="1289" max="1289" width="12.42578125" bestFit="1" customWidth="1"/>
    <col min="1290" max="1290" width="15.5703125" bestFit="1" customWidth="1"/>
    <col min="1291" max="1291" width="11.140625" bestFit="1" customWidth="1"/>
    <col min="1292" max="1292" width="12.42578125" bestFit="1" customWidth="1"/>
    <col min="1293" max="1293" width="15.5703125" bestFit="1" customWidth="1"/>
    <col min="1294" max="1294" width="11.140625" bestFit="1" customWidth="1"/>
    <col min="1295" max="1295" width="12.42578125" bestFit="1" customWidth="1"/>
    <col min="1296" max="1296" width="15.5703125" bestFit="1" customWidth="1"/>
    <col min="1297" max="1297" width="11.140625" bestFit="1" customWidth="1"/>
    <col min="1298" max="1298" width="12.42578125" bestFit="1" customWidth="1"/>
    <col min="1299" max="1299" width="15.5703125" bestFit="1" customWidth="1"/>
    <col min="1300" max="1300" width="11.140625" bestFit="1" customWidth="1"/>
    <col min="1301" max="1301" width="12.42578125" bestFit="1" customWidth="1"/>
    <col min="1302" max="1302" width="15.5703125" bestFit="1" customWidth="1"/>
    <col min="1303" max="1303" width="11.140625" bestFit="1" customWidth="1"/>
    <col min="1304" max="1304" width="12.42578125" bestFit="1" customWidth="1"/>
    <col min="1305" max="1305" width="15.5703125" bestFit="1" customWidth="1"/>
    <col min="1306" max="1306" width="11.140625" bestFit="1" customWidth="1"/>
    <col min="1307" max="1307" width="12.42578125" bestFit="1" customWidth="1"/>
    <col min="1308" max="1308" width="15.5703125" bestFit="1" customWidth="1"/>
    <col min="1309" max="1309" width="11.140625" bestFit="1" customWidth="1"/>
    <col min="1310" max="1310" width="12.42578125" bestFit="1" customWidth="1"/>
    <col min="1311" max="1311" width="15.5703125" bestFit="1" customWidth="1"/>
    <col min="1312" max="1312" width="11.140625" bestFit="1" customWidth="1"/>
    <col min="1313" max="1313" width="12.42578125" bestFit="1" customWidth="1"/>
    <col min="1314" max="1314" width="15.5703125" bestFit="1" customWidth="1"/>
    <col min="1315" max="1315" width="11.140625" bestFit="1" customWidth="1"/>
    <col min="1316" max="1316" width="12.42578125" bestFit="1" customWidth="1"/>
    <col min="1317" max="1317" width="15.5703125" bestFit="1" customWidth="1"/>
    <col min="1318" max="1318" width="11.140625" bestFit="1" customWidth="1"/>
    <col min="1319" max="1319" width="12.42578125" bestFit="1" customWidth="1"/>
    <col min="1320" max="1320" width="15.5703125" bestFit="1" customWidth="1"/>
    <col min="1321" max="1321" width="11.140625" bestFit="1" customWidth="1"/>
    <col min="1322" max="1322" width="12.42578125" bestFit="1" customWidth="1"/>
    <col min="1323" max="1323" width="15.5703125" bestFit="1" customWidth="1"/>
    <col min="1324" max="1324" width="11.140625" bestFit="1" customWidth="1"/>
    <col min="1325" max="1325" width="12.42578125" bestFit="1" customWidth="1"/>
    <col min="1326" max="1326" width="15.5703125" bestFit="1" customWidth="1"/>
    <col min="1327" max="1327" width="11.140625" bestFit="1" customWidth="1"/>
    <col min="1328" max="1328" width="12.42578125" bestFit="1" customWidth="1"/>
    <col min="1329" max="1329" width="15.5703125" bestFit="1" customWidth="1"/>
    <col min="1330" max="1330" width="11.140625" bestFit="1" customWidth="1"/>
    <col min="1331" max="1331" width="12.42578125" bestFit="1" customWidth="1"/>
    <col min="1332" max="1332" width="15.5703125" bestFit="1" customWidth="1"/>
    <col min="1333" max="1333" width="11.140625" bestFit="1" customWidth="1"/>
    <col min="1334" max="1334" width="12.42578125" bestFit="1" customWidth="1"/>
    <col min="1335" max="1335" width="15.5703125" bestFit="1" customWidth="1"/>
    <col min="1336" max="1336" width="11.140625" bestFit="1" customWidth="1"/>
    <col min="1337" max="1337" width="12.42578125" bestFit="1" customWidth="1"/>
    <col min="1338" max="1338" width="15.5703125" bestFit="1" customWidth="1"/>
    <col min="1339" max="1339" width="11.140625" bestFit="1" customWidth="1"/>
    <col min="1340" max="1340" width="12.42578125" bestFit="1" customWidth="1"/>
    <col min="1341" max="1341" width="15.5703125" bestFit="1" customWidth="1"/>
    <col min="1342" max="1342" width="11.140625" bestFit="1" customWidth="1"/>
    <col min="1343" max="1343" width="12.42578125" bestFit="1" customWidth="1"/>
    <col min="1344" max="1344" width="15.5703125" bestFit="1" customWidth="1"/>
    <col min="1345" max="1345" width="11.140625" bestFit="1" customWidth="1"/>
    <col min="1346" max="1346" width="12.42578125" bestFit="1" customWidth="1"/>
    <col min="1347" max="1347" width="15.5703125" bestFit="1" customWidth="1"/>
    <col min="1348" max="1348" width="11.140625" bestFit="1" customWidth="1"/>
    <col min="1349" max="1349" width="12.42578125" bestFit="1" customWidth="1"/>
    <col min="1350" max="1350" width="15.5703125" bestFit="1" customWidth="1"/>
    <col min="1351" max="1351" width="11.140625" bestFit="1" customWidth="1"/>
    <col min="1352" max="1352" width="12.42578125" bestFit="1" customWidth="1"/>
    <col min="1353" max="1353" width="15.5703125" bestFit="1" customWidth="1"/>
    <col min="1354" max="1354" width="11.140625" bestFit="1" customWidth="1"/>
    <col min="1355" max="1355" width="12.42578125" bestFit="1" customWidth="1"/>
    <col min="1356" max="1356" width="15.5703125" bestFit="1" customWidth="1"/>
    <col min="1357" max="1357" width="11.140625" bestFit="1" customWidth="1"/>
    <col min="1358" max="1358" width="12.42578125" bestFit="1" customWidth="1"/>
    <col min="1359" max="1359" width="15.5703125" bestFit="1" customWidth="1"/>
    <col min="1360" max="1360" width="11.140625" bestFit="1" customWidth="1"/>
    <col min="1361" max="1361" width="12.42578125" bestFit="1" customWidth="1"/>
    <col min="1362" max="1362" width="15.5703125" bestFit="1" customWidth="1"/>
    <col min="1363" max="1363" width="11.140625" bestFit="1" customWidth="1"/>
    <col min="1364" max="1364" width="12.42578125" bestFit="1" customWidth="1"/>
    <col min="1365" max="1365" width="15.5703125" bestFit="1" customWidth="1"/>
    <col min="1366" max="1366" width="11.140625" bestFit="1" customWidth="1"/>
    <col min="1367" max="1367" width="12.42578125" bestFit="1" customWidth="1"/>
    <col min="1368" max="1368" width="15.5703125" bestFit="1" customWidth="1"/>
    <col min="1369" max="1369" width="11.140625" bestFit="1" customWidth="1"/>
    <col min="1370" max="1370" width="12.42578125" bestFit="1" customWidth="1"/>
    <col min="1371" max="1371" width="15.5703125" bestFit="1" customWidth="1"/>
    <col min="1372" max="1372" width="11.140625" bestFit="1" customWidth="1"/>
    <col min="1373" max="1373" width="12.42578125" bestFit="1" customWidth="1"/>
    <col min="1374" max="1374" width="15.5703125" bestFit="1" customWidth="1"/>
    <col min="1375" max="1375" width="11.140625" bestFit="1" customWidth="1"/>
    <col min="1376" max="1376" width="12.42578125" bestFit="1" customWidth="1"/>
    <col min="1377" max="1377" width="15.5703125" bestFit="1" customWidth="1"/>
    <col min="1378" max="1378" width="11.140625" bestFit="1" customWidth="1"/>
    <col min="1379" max="1379" width="12.42578125" bestFit="1" customWidth="1"/>
    <col min="1380" max="1380" width="15.5703125" bestFit="1" customWidth="1"/>
    <col min="1381" max="1381" width="11.140625" bestFit="1" customWidth="1"/>
    <col min="1382" max="1382" width="12.42578125" bestFit="1" customWidth="1"/>
    <col min="1383" max="1383" width="15.5703125" bestFit="1" customWidth="1"/>
    <col min="1384" max="1384" width="11.140625" bestFit="1" customWidth="1"/>
    <col min="1385" max="1385" width="12.42578125" bestFit="1" customWidth="1"/>
    <col min="1386" max="1386" width="15.5703125" bestFit="1" customWidth="1"/>
    <col min="1387" max="1387" width="11.140625" bestFit="1" customWidth="1"/>
    <col min="1388" max="1388" width="12.42578125" bestFit="1" customWidth="1"/>
    <col min="1389" max="1389" width="15.5703125" bestFit="1" customWidth="1"/>
    <col min="1390" max="1390" width="11.140625" bestFit="1" customWidth="1"/>
    <col min="1391" max="1391" width="12.42578125" bestFit="1" customWidth="1"/>
    <col min="1392" max="1392" width="15.5703125" bestFit="1" customWidth="1"/>
    <col min="1393" max="1393" width="11.140625" bestFit="1" customWidth="1"/>
    <col min="1394" max="1394" width="12.42578125" bestFit="1" customWidth="1"/>
    <col min="1395" max="1395" width="15.5703125" bestFit="1" customWidth="1"/>
    <col min="1396" max="1396" width="11.140625" bestFit="1" customWidth="1"/>
    <col min="1397" max="1397" width="12.42578125" bestFit="1" customWidth="1"/>
    <col min="1398" max="1398" width="15.5703125" bestFit="1" customWidth="1"/>
    <col min="1399" max="1399" width="11.140625" bestFit="1" customWidth="1"/>
    <col min="1400" max="1400" width="12.42578125" bestFit="1" customWidth="1"/>
    <col min="1401" max="1401" width="15.5703125" bestFit="1" customWidth="1"/>
    <col min="1402" max="1402" width="11.140625" bestFit="1" customWidth="1"/>
    <col min="1403" max="1403" width="12.42578125" bestFit="1" customWidth="1"/>
    <col min="1404" max="1404" width="15.5703125" bestFit="1" customWidth="1"/>
    <col min="1405" max="1405" width="11.140625" bestFit="1" customWidth="1"/>
    <col min="1406" max="1406" width="12.42578125" bestFit="1" customWidth="1"/>
    <col min="1407" max="1407" width="15.5703125" bestFit="1" customWidth="1"/>
    <col min="1408" max="1408" width="11.140625" bestFit="1" customWidth="1"/>
    <col min="1409" max="1409" width="12.42578125" bestFit="1" customWidth="1"/>
    <col min="1410" max="1410" width="15.5703125" bestFit="1" customWidth="1"/>
    <col min="1411" max="1411" width="11.140625" bestFit="1" customWidth="1"/>
    <col min="1412" max="1412" width="12.42578125" bestFit="1" customWidth="1"/>
    <col min="1413" max="1413" width="15.5703125" bestFit="1" customWidth="1"/>
    <col min="1414" max="1414" width="11.140625" bestFit="1" customWidth="1"/>
    <col min="1415" max="1415" width="12.42578125" bestFit="1" customWidth="1"/>
    <col min="1416" max="1416" width="15.5703125" bestFit="1" customWidth="1"/>
    <col min="1417" max="1417" width="11.140625" bestFit="1" customWidth="1"/>
    <col min="1418" max="1418" width="12.42578125" bestFit="1" customWidth="1"/>
    <col min="1419" max="1419" width="15.5703125" bestFit="1" customWidth="1"/>
    <col min="1420" max="1420" width="11.140625" bestFit="1" customWidth="1"/>
    <col min="1421" max="1421" width="12.42578125" bestFit="1" customWidth="1"/>
    <col min="1422" max="1422" width="15.5703125" bestFit="1" customWidth="1"/>
    <col min="1423" max="1423" width="11.140625" bestFit="1" customWidth="1"/>
    <col min="1424" max="1424" width="12.42578125" bestFit="1" customWidth="1"/>
    <col min="1425" max="1425" width="15.5703125" bestFit="1" customWidth="1"/>
    <col min="1426" max="1426" width="11.140625" bestFit="1" customWidth="1"/>
    <col min="1427" max="1427" width="12.42578125" bestFit="1" customWidth="1"/>
    <col min="1428" max="1428" width="15.5703125" bestFit="1" customWidth="1"/>
    <col min="1429" max="1429" width="11.140625" bestFit="1" customWidth="1"/>
    <col min="1430" max="1430" width="12.42578125" bestFit="1" customWidth="1"/>
    <col min="1431" max="1431" width="15.5703125" bestFit="1" customWidth="1"/>
    <col min="1432" max="1432" width="11.140625" bestFit="1" customWidth="1"/>
    <col min="1433" max="1433" width="12.42578125" bestFit="1" customWidth="1"/>
    <col min="1434" max="1434" width="15.5703125" bestFit="1" customWidth="1"/>
    <col min="1435" max="1435" width="11.140625" bestFit="1" customWidth="1"/>
    <col min="1436" max="1436" width="12.42578125" bestFit="1" customWidth="1"/>
    <col min="1437" max="1437" width="15.5703125" bestFit="1" customWidth="1"/>
    <col min="1438" max="1438" width="11.140625" bestFit="1" customWidth="1"/>
    <col min="1439" max="1439" width="12.42578125" bestFit="1" customWidth="1"/>
    <col min="1440" max="1440" width="15.5703125" bestFit="1" customWidth="1"/>
    <col min="1441" max="1441" width="11.140625" bestFit="1" customWidth="1"/>
    <col min="1442" max="1442" width="12.42578125" bestFit="1" customWidth="1"/>
    <col min="1443" max="1443" width="15.5703125" bestFit="1" customWidth="1"/>
    <col min="1444" max="1444" width="11.140625" bestFit="1" customWidth="1"/>
    <col min="1445" max="1445" width="12.42578125" bestFit="1" customWidth="1"/>
    <col min="1446" max="1446" width="15.5703125" bestFit="1" customWidth="1"/>
    <col min="1447" max="1447" width="11.140625" bestFit="1" customWidth="1"/>
    <col min="1448" max="1448" width="12.42578125" bestFit="1" customWidth="1"/>
    <col min="1449" max="1449" width="15.5703125" bestFit="1" customWidth="1"/>
    <col min="1450" max="1450" width="11.140625" bestFit="1" customWidth="1"/>
    <col min="1451" max="1451" width="12.42578125" bestFit="1" customWidth="1"/>
    <col min="1452" max="1452" width="15.5703125" bestFit="1" customWidth="1"/>
    <col min="1453" max="1453" width="11.140625" bestFit="1" customWidth="1"/>
    <col min="1454" max="1454" width="12.42578125" bestFit="1" customWidth="1"/>
    <col min="1455" max="1455" width="15.5703125" bestFit="1" customWidth="1"/>
    <col min="1456" max="1456" width="11.140625" bestFit="1" customWidth="1"/>
    <col min="1457" max="1457" width="12.42578125" bestFit="1" customWidth="1"/>
    <col min="1458" max="1458" width="15.5703125" bestFit="1" customWidth="1"/>
    <col min="1459" max="1459" width="11.140625" bestFit="1" customWidth="1"/>
    <col min="1460" max="1460" width="12.42578125" bestFit="1" customWidth="1"/>
    <col min="1461" max="1461" width="15.5703125" bestFit="1" customWidth="1"/>
    <col min="1462" max="1462" width="11.140625" bestFit="1" customWidth="1"/>
    <col min="1463" max="1463" width="12.42578125" bestFit="1" customWidth="1"/>
    <col min="1464" max="1464" width="15.5703125" bestFit="1" customWidth="1"/>
    <col min="1465" max="1465" width="11.140625" bestFit="1" customWidth="1"/>
    <col min="1466" max="1466" width="12.42578125" bestFit="1" customWidth="1"/>
    <col min="1467" max="1467" width="15.5703125" bestFit="1" customWidth="1"/>
    <col min="1468" max="1468" width="11.140625" bestFit="1" customWidth="1"/>
    <col min="1469" max="1469" width="12.42578125" bestFit="1" customWidth="1"/>
    <col min="1470" max="1470" width="15.5703125" bestFit="1" customWidth="1"/>
    <col min="1471" max="1471" width="11.140625" bestFit="1" customWidth="1"/>
    <col min="1472" max="1472" width="12.42578125" bestFit="1" customWidth="1"/>
    <col min="1473" max="1473" width="15.5703125" bestFit="1" customWidth="1"/>
    <col min="1474" max="1474" width="11.140625" bestFit="1" customWidth="1"/>
    <col min="1475" max="1475" width="12.42578125" bestFit="1" customWidth="1"/>
    <col min="1476" max="1476" width="15.5703125" bestFit="1" customWidth="1"/>
    <col min="1477" max="1477" width="11.140625" bestFit="1" customWidth="1"/>
    <col min="1478" max="1478" width="12.42578125" bestFit="1" customWidth="1"/>
    <col min="1479" max="1479" width="15.5703125" bestFit="1" customWidth="1"/>
    <col min="1480" max="1480" width="11.140625" bestFit="1" customWidth="1"/>
    <col min="1481" max="1481" width="12.42578125" bestFit="1" customWidth="1"/>
    <col min="1482" max="1482" width="15.5703125" bestFit="1" customWidth="1"/>
    <col min="1483" max="1483" width="11.140625" bestFit="1" customWidth="1"/>
    <col min="1484" max="1484" width="12.42578125" bestFit="1" customWidth="1"/>
    <col min="1485" max="1485" width="15.5703125" bestFit="1" customWidth="1"/>
    <col min="1486" max="1486" width="11.140625" bestFit="1" customWidth="1"/>
    <col min="1487" max="1487" width="12.42578125" bestFit="1" customWidth="1"/>
    <col min="1488" max="1488" width="15.5703125" bestFit="1" customWidth="1"/>
    <col min="1489" max="1489" width="11.140625" bestFit="1" customWidth="1"/>
    <col min="1490" max="1490" width="12.42578125" bestFit="1" customWidth="1"/>
    <col min="1491" max="1491" width="15.5703125" bestFit="1" customWidth="1"/>
    <col min="1492" max="1492" width="11.140625" bestFit="1" customWidth="1"/>
    <col min="1493" max="1493" width="12.42578125" bestFit="1" customWidth="1"/>
    <col min="1494" max="1494" width="15.5703125" bestFit="1" customWidth="1"/>
    <col min="1495" max="1495" width="11.140625" bestFit="1" customWidth="1"/>
    <col min="1496" max="1496" width="12.42578125" bestFit="1" customWidth="1"/>
    <col min="1497" max="1497" width="15.5703125" bestFit="1" customWidth="1"/>
    <col min="1498" max="1498" width="11.140625" bestFit="1" customWidth="1"/>
    <col min="1499" max="1499" width="12.42578125" bestFit="1" customWidth="1"/>
    <col min="1500" max="1500" width="15.5703125" bestFit="1" customWidth="1"/>
    <col min="1501" max="1501" width="11.140625" bestFit="1" customWidth="1"/>
    <col min="1502" max="1502" width="12.42578125" bestFit="1" customWidth="1"/>
    <col min="1503" max="1503" width="15.5703125" bestFit="1" customWidth="1"/>
    <col min="1504" max="1504" width="11.140625" bestFit="1" customWidth="1"/>
    <col min="1505" max="1505" width="12.42578125" bestFit="1" customWidth="1"/>
    <col min="1506" max="1506" width="15.5703125" bestFit="1" customWidth="1"/>
    <col min="1507" max="1507" width="11.140625" bestFit="1" customWidth="1"/>
    <col min="1508" max="1508" width="12.42578125" bestFit="1" customWidth="1"/>
    <col min="1509" max="1509" width="15.5703125" bestFit="1" customWidth="1"/>
    <col min="1510" max="1510" width="11.140625" bestFit="1" customWidth="1"/>
    <col min="1511" max="1511" width="12.42578125" bestFit="1" customWidth="1"/>
    <col min="1512" max="1512" width="15.5703125" bestFit="1" customWidth="1"/>
    <col min="1513" max="1513" width="11.140625" bestFit="1" customWidth="1"/>
    <col min="1514" max="1514" width="12.42578125" bestFit="1" customWidth="1"/>
    <col min="1515" max="1515" width="15.5703125" bestFit="1" customWidth="1"/>
    <col min="1516" max="1516" width="11.140625" bestFit="1" customWidth="1"/>
    <col min="1517" max="1517" width="12.42578125" bestFit="1" customWidth="1"/>
    <col min="1518" max="1518" width="15.5703125" bestFit="1" customWidth="1"/>
    <col min="1519" max="1519" width="11.140625" bestFit="1" customWidth="1"/>
    <col min="1520" max="1520" width="12.42578125" bestFit="1" customWidth="1"/>
    <col min="1521" max="1521" width="15.5703125" bestFit="1" customWidth="1"/>
    <col min="1522" max="1522" width="11.140625" bestFit="1" customWidth="1"/>
    <col min="1523" max="1523" width="12.42578125" bestFit="1" customWidth="1"/>
    <col min="1524" max="1524" width="15.5703125" bestFit="1" customWidth="1"/>
    <col min="1525" max="1525" width="11.140625" bestFit="1" customWidth="1"/>
    <col min="1526" max="1526" width="12.42578125" bestFit="1" customWidth="1"/>
    <col min="1527" max="1527" width="15.5703125" bestFit="1" customWidth="1"/>
    <col min="1528" max="1528" width="11.140625" bestFit="1" customWidth="1"/>
    <col min="1529" max="1529" width="12.42578125" bestFit="1" customWidth="1"/>
    <col min="1530" max="1530" width="15.5703125" bestFit="1" customWidth="1"/>
    <col min="1531" max="1531" width="11.140625" bestFit="1" customWidth="1"/>
    <col min="1532" max="1532" width="12.42578125" bestFit="1" customWidth="1"/>
    <col min="1533" max="1533" width="15.5703125" bestFit="1" customWidth="1"/>
    <col min="1534" max="1534" width="11.140625" bestFit="1" customWidth="1"/>
    <col min="1535" max="1535" width="12.42578125" bestFit="1" customWidth="1"/>
    <col min="1536" max="1536" width="15.5703125" bestFit="1" customWidth="1"/>
    <col min="1537" max="1537" width="11.140625" bestFit="1" customWidth="1"/>
    <col min="1538" max="1538" width="12.42578125" bestFit="1" customWidth="1"/>
    <col min="1539" max="1539" width="15.5703125" bestFit="1" customWidth="1"/>
    <col min="1540" max="1540" width="11.140625" bestFit="1" customWidth="1"/>
    <col min="1541" max="1541" width="12.42578125" bestFit="1" customWidth="1"/>
    <col min="1542" max="1542" width="15.5703125" bestFit="1" customWidth="1"/>
    <col min="1543" max="1543" width="11.140625" bestFit="1" customWidth="1"/>
    <col min="1544" max="1544" width="12.42578125" bestFit="1" customWidth="1"/>
    <col min="1545" max="1545" width="15.5703125" bestFit="1" customWidth="1"/>
    <col min="1546" max="1546" width="11.140625" bestFit="1" customWidth="1"/>
    <col min="1547" max="1547" width="12.42578125" bestFit="1" customWidth="1"/>
    <col min="1548" max="1548" width="15.5703125" bestFit="1" customWidth="1"/>
    <col min="1549" max="1549" width="11.140625" bestFit="1" customWidth="1"/>
    <col min="1550" max="1550" width="12.42578125" bestFit="1" customWidth="1"/>
    <col min="1551" max="1551" width="15.5703125" bestFit="1" customWidth="1"/>
    <col min="1552" max="1552" width="11.140625" bestFit="1" customWidth="1"/>
    <col min="1553" max="1553" width="12.42578125" bestFit="1" customWidth="1"/>
    <col min="1554" max="1554" width="15.5703125" bestFit="1" customWidth="1"/>
    <col min="1555" max="1555" width="11.140625" bestFit="1" customWidth="1"/>
    <col min="1556" max="1556" width="12.42578125" bestFit="1" customWidth="1"/>
    <col min="1557" max="1557" width="15.5703125" bestFit="1" customWidth="1"/>
    <col min="1558" max="1558" width="11.140625" bestFit="1" customWidth="1"/>
    <col min="1559" max="1559" width="12.42578125" bestFit="1" customWidth="1"/>
    <col min="1560" max="1560" width="15.5703125" bestFit="1" customWidth="1"/>
    <col min="1561" max="1561" width="11.140625" bestFit="1" customWidth="1"/>
    <col min="1562" max="1562" width="12.42578125" bestFit="1" customWidth="1"/>
    <col min="1563" max="1563" width="15.5703125" bestFit="1" customWidth="1"/>
    <col min="1564" max="1564" width="11.140625" bestFit="1" customWidth="1"/>
    <col min="1565" max="1565" width="12.42578125" bestFit="1" customWidth="1"/>
    <col min="1566" max="1566" width="15.5703125" bestFit="1" customWidth="1"/>
    <col min="1567" max="1567" width="11.140625" bestFit="1" customWidth="1"/>
    <col min="1568" max="1568" width="12.42578125" bestFit="1" customWidth="1"/>
    <col min="1569" max="1569" width="15.5703125" bestFit="1" customWidth="1"/>
    <col min="1570" max="1570" width="11.140625" bestFit="1" customWidth="1"/>
    <col min="1571" max="1571" width="12.42578125" bestFit="1" customWidth="1"/>
    <col min="1572" max="1572" width="15.5703125" bestFit="1" customWidth="1"/>
    <col min="1573" max="1573" width="11.140625" bestFit="1" customWidth="1"/>
    <col min="1574" max="1574" width="12.42578125" bestFit="1" customWidth="1"/>
    <col min="1575" max="1575" width="15.5703125" bestFit="1" customWidth="1"/>
    <col min="1576" max="1576" width="11.140625" bestFit="1" customWidth="1"/>
    <col min="1577" max="1577" width="12.42578125" bestFit="1" customWidth="1"/>
    <col min="1578" max="1578" width="15.5703125" bestFit="1" customWidth="1"/>
    <col min="1579" max="1579" width="11.140625" bestFit="1" customWidth="1"/>
    <col min="1580" max="1580" width="12.42578125" bestFit="1" customWidth="1"/>
    <col min="1581" max="1581" width="15.5703125" bestFit="1" customWidth="1"/>
    <col min="1582" max="1582" width="11.140625" bestFit="1" customWidth="1"/>
    <col min="1583" max="1583" width="12.42578125" bestFit="1" customWidth="1"/>
    <col min="1584" max="1584" width="15.5703125" bestFit="1" customWidth="1"/>
    <col min="1585" max="1585" width="11.140625" bestFit="1" customWidth="1"/>
    <col min="1586" max="1586" width="12.42578125" bestFit="1" customWidth="1"/>
    <col min="1587" max="1587" width="15.5703125" bestFit="1" customWidth="1"/>
    <col min="1588" max="1588" width="11.140625" bestFit="1" customWidth="1"/>
    <col min="1589" max="1589" width="12.42578125" bestFit="1" customWidth="1"/>
    <col min="1590" max="1590" width="15.5703125" bestFit="1" customWidth="1"/>
    <col min="1591" max="1591" width="11.140625" bestFit="1" customWidth="1"/>
    <col min="1592" max="1592" width="12.42578125" bestFit="1" customWidth="1"/>
    <col min="1593" max="1593" width="15.5703125" bestFit="1" customWidth="1"/>
    <col min="1594" max="1594" width="11.140625" bestFit="1" customWidth="1"/>
    <col min="1595" max="1595" width="12.42578125" bestFit="1" customWidth="1"/>
    <col min="1596" max="1596" width="15.5703125" bestFit="1" customWidth="1"/>
    <col min="1597" max="1597" width="11.140625" bestFit="1" customWidth="1"/>
    <col min="1598" max="1598" width="12.42578125" bestFit="1" customWidth="1"/>
    <col min="1599" max="1599" width="15.5703125" bestFit="1" customWidth="1"/>
    <col min="1600" max="1600" width="11.140625" bestFit="1" customWidth="1"/>
    <col min="1601" max="1601" width="12.42578125" bestFit="1" customWidth="1"/>
    <col min="1602" max="1602" width="15.5703125" bestFit="1" customWidth="1"/>
    <col min="1603" max="1603" width="11.140625" bestFit="1" customWidth="1"/>
    <col min="1604" max="1604" width="12.42578125" bestFit="1" customWidth="1"/>
    <col min="1605" max="1605" width="15.5703125" bestFit="1" customWidth="1"/>
    <col min="1606" max="1606" width="11.140625" bestFit="1" customWidth="1"/>
    <col min="1607" max="1607" width="12.42578125" bestFit="1" customWidth="1"/>
    <col min="1608" max="1608" width="15.5703125" bestFit="1" customWidth="1"/>
    <col min="1609" max="1609" width="11.140625" bestFit="1" customWidth="1"/>
    <col min="1610" max="1610" width="12.42578125" bestFit="1" customWidth="1"/>
    <col min="1611" max="1611" width="15.5703125" bestFit="1" customWidth="1"/>
    <col min="1612" max="1612" width="11.140625" bestFit="1" customWidth="1"/>
    <col min="1613" max="1613" width="12.42578125" bestFit="1" customWidth="1"/>
    <col min="1614" max="1614" width="15.5703125" bestFit="1" customWidth="1"/>
    <col min="1615" max="1615" width="11.140625" bestFit="1" customWidth="1"/>
    <col min="1616" max="1616" width="12.42578125" bestFit="1" customWidth="1"/>
    <col min="1617" max="1617" width="15.5703125" bestFit="1" customWidth="1"/>
    <col min="1618" max="1618" width="11.140625" bestFit="1" customWidth="1"/>
    <col min="1619" max="1619" width="12.42578125" bestFit="1" customWidth="1"/>
    <col min="1620" max="1620" width="15.5703125" bestFit="1" customWidth="1"/>
    <col min="1621" max="1621" width="11.140625" bestFit="1" customWidth="1"/>
    <col min="1622" max="1622" width="12.42578125" bestFit="1" customWidth="1"/>
    <col min="1623" max="1623" width="15.5703125" bestFit="1" customWidth="1"/>
    <col min="1624" max="1624" width="11.140625" bestFit="1" customWidth="1"/>
    <col min="1625" max="1625" width="12.42578125" bestFit="1" customWidth="1"/>
    <col min="1626" max="1626" width="15.5703125" bestFit="1" customWidth="1"/>
    <col min="1627" max="1627" width="11.140625" bestFit="1" customWidth="1"/>
    <col min="1628" max="1628" width="12.42578125" bestFit="1" customWidth="1"/>
    <col min="1629" max="1629" width="15.5703125" bestFit="1" customWidth="1"/>
    <col min="1630" max="1630" width="11.140625" bestFit="1" customWidth="1"/>
    <col min="1631" max="1631" width="12.42578125" bestFit="1" customWidth="1"/>
    <col min="1632" max="1632" width="15.5703125" bestFit="1" customWidth="1"/>
    <col min="1633" max="1633" width="11.140625" bestFit="1" customWidth="1"/>
    <col min="1634" max="1634" width="12.42578125" bestFit="1" customWidth="1"/>
    <col min="1635" max="1635" width="15.5703125" bestFit="1" customWidth="1"/>
    <col min="1636" max="1636" width="11.140625" bestFit="1" customWidth="1"/>
    <col min="1637" max="1637" width="12.42578125" bestFit="1" customWidth="1"/>
    <col min="1638" max="1638" width="15.5703125" bestFit="1" customWidth="1"/>
    <col min="1639" max="1639" width="11.140625" bestFit="1" customWidth="1"/>
    <col min="1640" max="1640" width="12.42578125" bestFit="1" customWidth="1"/>
    <col min="1641" max="1641" width="15.5703125" bestFit="1" customWidth="1"/>
    <col min="1642" max="1642" width="11.140625" bestFit="1" customWidth="1"/>
    <col min="1643" max="1643" width="12.42578125" bestFit="1" customWidth="1"/>
    <col min="1644" max="1644" width="15.5703125" bestFit="1" customWidth="1"/>
    <col min="1645" max="1645" width="11.140625" bestFit="1" customWidth="1"/>
    <col min="1646" max="1646" width="12.42578125" bestFit="1" customWidth="1"/>
    <col min="1647" max="1647" width="15.5703125" bestFit="1" customWidth="1"/>
    <col min="1648" max="1648" width="11.140625" bestFit="1" customWidth="1"/>
    <col min="1649" max="1649" width="12.42578125" bestFit="1" customWidth="1"/>
    <col min="1650" max="1650" width="15.5703125" bestFit="1" customWidth="1"/>
    <col min="1651" max="1651" width="11.140625" bestFit="1" customWidth="1"/>
    <col min="1652" max="1652" width="12.42578125" bestFit="1" customWidth="1"/>
    <col min="1653" max="1653" width="15.5703125" bestFit="1" customWidth="1"/>
    <col min="1654" max="1654" width="11.140625" bestFit="1" customWidth="1"/>
    <col min="1655" max="1655" width="12.42578125" bestFit="1" customWidth="1"/>
    <col min="1656" max="1656" width="15.5703125" bestFit="1" customWidth="1"/>
    <col min="1657" max="1657" width="11.140625" bestFit="1" customWidth="1"/>
    <col min="1658" max="1658" width="12.42578125" bestFit="1" customWidth="1"/>
    <col min="1659" max="1659" width="15.5703125" bestFit="1" customWidth="1"/>
    <col min="1660" max="1660" width="11.140625" bestFit="1" customWidth="1"/>
    <col min="1661" max="1661" width="12.42578125" bestFit="1" customWidth="1"/>
    <col min="1662" max="1662" width="15.5703125" bestFit="1" customWidth="1"/>
    <col min="1663" max="1663" width="11.140625" bestFit="1" customWidth="1"/>
    <col min="1664" max="1664" width="12.42578125" bestFit="1" customWidth="1"/>
    <col min="1665" max="1665" width="15.5703125" bestFit="1" customWidth="1"/>
    <col min="1666" max="1666" width="11.140625" bestFit="1" customWidth="1"/>
    <col min="1667" max="1667" width="12.42578125" bestFit="1" customWidth="1"/>
    <col min="1668" max="1668" width="15.5703125" bestFit="1" customWidth="1"/>
    <col min="1669" max="1669" width="11.140625" bestFit="1" customWidth="1"/>
    <col min="1670" max="1670" width="12.42578125" bestFit="1" customWidth="1"/>
    <col min="1671" max="1671" width="15.5703125" bestFit="1" customWidth="1"/>
    <col min="1672" max="1672" width="11.140625" bestFit="1" customWidth="1"/>
    <col min="1673" max="1673" width="12.42578125" bestFit="1" customWidth="1"/>
    <col min="1674" max="1674" width="15.5703125" bestFit="1" customWidth="1"/>
    <col min="1675" max="1675" width="11.140625" bestFit="1" customWidth="1"/>
    <col min="1676" max="1676" width="12.42578125" bestFit="1" customWidth="1"/>
    <col min="1677" max="1677" width="15.5703125" bestFit="1" customWidth="1"/>
    <col min="1678" max="1678" width="11.140625" bestFit="1" customWidth="1"/>
    <col min="1679" max="1679" width="12.42578125" bestFit="1" customWidth="1"/>
    <col min="1680" max="1680" width="15.5703125" bestFit="1" customWidth="1"/>
    <col min="1681" max="1681" width="11.140625" bestFit="1" customWidth="1"/>
    <col min="1682" max="1682" width="12.42578125" bestFit="1" customWidth="1"/>
    <col min="1683" max="1683" width="15.5703125" bestFit="1" customWidth="1"/>
    <col min="1684" max="1684" width="11.140625" bestFit="1" customWidth="1"/>
    <col min="1685" max="1685" width="12.42578125" bestFit="1" customWidth="1"/>
    <col min="1686" max="1686" width="15.5703125" bestFit="1" customWidth="1"/>
    <col min="1687" max="1687" width="11.140625" bestFit="1" customWidth="1"/>
    <col min="1688" max="1688" width="12.42578125" bestFit="1" customWidth="1"/>
    <col min="1689" max="1689" width="15.5703125" bestFit="1" customWidth="1"/>
    <col min="1690" max="1690" width="11.140625" bestFit="1" customWidth="1"/>
    <col min="1691" max="1691" width="12.42578125" bestFit="1" customWidth="1"/>
    <col min="1692" max="1692" width="15.5703125" bestFit="1" customWidth="1"/>
    <col min="1693" max="1693" width="11.140625" bestFit="1" customWidth="1"/>
    <col min="1694" max="1694" width="12.42578125" bestFit="1" customWidth="1"/>
    <col min="1695" max="1695" width="15.5703125" bestFit="1" customWidth="1"/>
    <col min="1696" max="1696" width="11.140625" bestFit="1" customWidth="1"/>
    <col min="1697" max="1697" width="12.42578125" bestFit="1" customWidth="1"/>
    <col min="1698" max="1698" width="15.5703125" bestFit="1" customWidth="1"/>
    <col min="1699" max="1699" width="11.140625" bestFit="1" customWidth="1"/>
    <col min="1700" max="1700" width="12.42578125" bestFit="1" customWidth="1"/>
    <col min="1701" max="1701" width="15.5703125" bestFit="1" customWidth="1"/>
    <col min="1702" max="1702" width="11.140625" bestFit="1" customWidth="1"/>
    <col min="1703" max="1703" width="12.42578125" bestFit="1" customWidth="1"/>
    <col min="1704" max="1704" width="15.5703125" bestFit="1" customWidth="1"/>
    <col min="1705" max="1705" width="11.140625" bestFit="1" customWidth="1"/>
    <col min="1706" max="1706" width="12.42578125" bestFit="1" customWidth="1"/>
    <col min="1707" max="1707" width="15.5703125" bestFit="1" customWidth="1"/>
    <col min="1708" max="1708" width="11.140625" bestFit="1" customWidth="1"/>
    <col min="1709" max="1709" width="12.42578125" bestFit="1" customWidth="1"/>
    <col min="1710" max="1710" width="15.5703125" bestFit="1" customWidth="1"/>
    <col min="1711" max="1711" width="11.140625" bestFit="1" customWidth="1"/>
    <col min="1712" max="1712" width="12.42578125" bestFit="1" customWidth="1"/>
    <col min="1713" max="1713" width="15.5703125" bestFit="1" customWidth="1"/>
    <col min="1714" max="1714" width="11.140625" bestFit="1" customWidth="1"/>
    <col min="1715" max="1715" width="12.42578125" bestFit="1" customWidth="1"/>
    <col min="1716" max="1716" width="15.5703125" bestFit="1" customWidth="1"/>
    <col min="1717" max="1717" width="11.140625" bestFit="1" customWidth="1"/>
    <col min="1718" max="1718" width="12.42578125" bestFit="1" customWidth="1"/>
    <col min="1719" max="1719" width="15.5703125" bestFit="1" customWidth="1"/>
    <col min="1720" max="1720" width="11.140625" bestFit="1" customWidth="1"/>
    <col min="1721" max="1721" width="12.42578125" bestFit="1" customWidth="1"/>
    <col min="1722" max="1722" width="15.5703125" bestFit="1" customWidth="1"/>
    <col min="1723" max="1723" width="11.140625" bestFit="1" customWidth="1"/>
    <col min="1724" max="1724" width="12.42578125" bestFit="1" customWidth="1"/>
    <col min="1725" max="1725" width="15.5703125" bestFit="1" customWidth="1"/>
    <col min="1726" max="1726" width="11.140625" bestFit="1" customWidth="1"/>
    <col min="1727" max="1727" width="12.42578125" bestFit="1" customWidth="1"/>
    <col min="1728" max="1728" width="15.5703125" bestFit="1" customWidth="1"/>
    <col min="1729" max="1729" width="11.140625" bestFit="1" customWidth="1"/>
    <col min="1730" max="1730" width="12.42578125" bestFit="1" customWidth="1"/>
    <col min="1731" max="1731" width="15.5703125" bestFit="1" customWidth="1"/>
    <col min="1732" max="1732" width="11.140625" bestFit="1" customWidth="1"/>
    <col min="1733" max="1733" width="12.42578125" bestFit="1" customWidth="1"/>
    <col min="1734" max="1734" width="15.5703125" bestFit="1" customWidth="1"/>
    <col min="1735" max="1735" width="11.140625" bestFit="1" customWidth="1"/>
    <col min="1736" max="1736" width="12.42578125" bestFit="1" customWidth="1"/>
    <col min="1737" max="1737" width="15.5703125" bestFit="1" customWidth="1"/>
    <col min="1738" max="1738" width="11.140625" bestFit="1" customWidth="1"/>
    <col min="1739" max="1739" width="12.42578125" bestFit="1" customWidth="1"/>
    <col min="1740" max="1740" width="15.5703125" bestFit="1" customWidth="1"/>
    <col min="1741" max="1741" width="11.140625" bestFit="1" customWidth="1"/>
    <col min="1742" max="1742" width="12.42578125" bestFit="1" customWidth="1"/>
    <col min="1743" max="1743" width="15.5703125" bestFit="1" customWidth="1"/>
    <col min="1744" max="1744" width="11.140625" bestFit="1" customWidth="1"/>
    <col min="1745" max="1745" width="12.42578125" bestFit="1" customWidth="1"/>
    <col min="1746" max="1746" width="15.5703125" bestFit="1" customWidth="1"/>
    <col min="1747" max="1747" width="11.140625" bestFit="1" customWidth="1"/>
    <col min="1748" max="1748" width="12.42578125" bestFit="1" customWidth="1"/>
    <col min="1749" max="1749" width="15.5703125" bestFit="1" customWidth="1"/>
    <col min="1750" max="1750" width="11.140625" bestFit="1" customWidth="1"/>
    <col min="1751" max="1751" width="12.42578125" bestFit="1" customWidth="1"/>
    <col min="1752" max="1752" width="15.5703125" bestFit="1" customWidth="1"/>
    <col min="1753" max="1753" width="11.140625" bestFit="1" customWidth="1"/>
    <col min="1754" max="1754" width="12.42578125" bestFit="1" customWidth="1"/>
    <col min="1755" max="1755" width="15.5703125" bestFit="1" customWidth="1"/>
    <col min="1756" max="1756" width="11.140625" bestFit="1" customWidth="1"/>
    <col min="1757" max="1757" width="12.42578125" bestFit="1" customWidth="1"/>
    <col min="1758" max="1758" width="15.5703125" bestFit="1" customWidth="1"/>
    <col min="1759" max="1759" width="11.140625" bestFit="1" customWidth="1"/>
    <col min="1760" max="1760" width="12.42578125" bestFit="1" customWidth="1"/>
    <col min="1761" max="1761" width="15.5703125" bestFit="1" customWidth="1"/>
    <col min="1762" max="1762" width="11.140625" bestFit="1" customWidth="1"/>
    <col min="1763" max="1763" width="12.42578125" bestFit="1" customWidth="1"/>
    <col min="1764" max="1764" width="15.5703125" bestFit="1" customWidth="1"/>
    <col min="1765" max="1765" width="11.140625" bestFit="1" customWidth="1"/>
    <col min="1766" max="1766" width="12.42578125" bestFit="1" customWidth="1"/>
    <col min="1767" max="1767" width="15.5703125" bestFit="1" customWidth="1"/>
    <col min="1768" max="1768" width="11.140625" bestFit="1" customWidth="1"/>
    <col min="1769" max="1769" width="12.42578125" bestFit="1" customWidth="1"/>
    <col min="1770" max="1770" width="15.5703125" bestFit="1" customWidth="1"/>
    <col min="1771" max="1771" width="11.140625" bestFit="1" customWidth="1"/>
    <col min="1772" max="1772" width="12.42578125" bestFit="1" customWidth="1"/>
    <col min="1773" max="1773" width="15.5703125" bestFit="1" customWidth="1"/>
    <col min="1774" max="1774" width="11.140625" bestFit="1" customWidth="1"/>
    <col min="1775" max="1775" width="12.42578125" bestFit="1" customWidth="1"/>
    <col min="1776" max="1776" width="15.5703125" bestFit="1" customWidth="1"/>
    <col min="1777" max="1777" width="11.140625" bestFit="1" customWidth="1"/>
    <col min="1778" max="1778" width="12.42578125" bestFit="1" customWidth="1"/>
    <col min="1779" max="1779" width="15.5703125" bestFit="1" customWidth="1"/>
    <col min="1780" max="1780" width="11.140625" bestFit="1" customWidth="1"/>
    <col min="1781" max="1781" width="12.42578125" bestFit="1" customWidth="1"/>
    <col min="1782" max="1782" width="15.5703125" bestFit="1" customWidth="1"/>
    <col min="1783" max="1783" width="11.140625" bestFit="1" customWidth="1"/>
    <col min="1784" max="1784" width="12.42578125" bestFit="1" customWidth="1"/>
    <col min="1785" max="1785" width="15.5703125" bestFit="1" customWidth="1"/>
    <col min="1786" max="1786" width="11.140625" bestFit="1" customWidth="1"/>
    <col min="1787" max="1787" width="12.42578125" bestFit="1" customWidth="1"/>
    <col min="1788" max="1788" width="15.5703125" bestFit="1" customWidth="1"/>
    <col min="1789" max="1789" width="11.140625" bestFit="1" customWidth="1"/>
    <col min="1790" max="1790" width="12.42578125" bestFit="1" customWidth="1"/>
    <col min="1791" max="1791" width="15.5703125" bestFit="1" customWidth="1"/>
    <col min="1792" max="1792" width="11.140625" bestFit="1" customWidth="1"/>
    <col min="1793" max="1793" width="12.42578125" bestFit="1" customWidth="1"/>
    <col min="1794" max="1794" width="15.5703125" bestFit="1" customWidth="1"/>
    <col min="1795" max="1795" width="11.140625" bestFit="1" customWidth="1"/>
    <col min="1796" max="1796" width="12.42578125" bestFit="1" customWidth="1"/>
    <col min="1797" max="1797" width="15.5703125" bestFit="1" customWidth="1"/>
    <col min="1798" max="1798" width="11.140625" bestFit="1" customWidth="1"/>
    <col min="1799" max="1799" width="12.42578125" bestFit="1" customWidth="1"/>
    <col min="1800" max="1800" width="15.5703125" bestFit="1" customWidth="1"/>
    <col min="1801" max="1801" width="11.140625" bestFit="1" customWidth="1"/>
    <col min="1802" max="1802" width="12.42578125" bestFit="1" customWidth="1"/>
    <col min="1803" max="1803" width="15.5703125" bestFit="1" customWidth="1"/>
    <col min="1804" max="1804" width="11.140625" bestFit="1" customWidth="1"/>
    <col min="1805" max="1805" width="12.42578125" bestFit="1" customWidth="1"/>
    <col min="1806" max="1806" width="15.5703125" bestFit="1" customWidth="1"/>
    <col min="1807" max="1807" width="11.140625" bestFit="1" customWidth="1"/>
    <col min="1808" max="1808" width="12.42578125" bestFit="1" customWidth="1"/>
    <col min="1809" max="1809" width="15.5703125" bestFit="1" customWidth="1"/>
    <col min="1810" max="1810" width="11.140625" bestFit="1" customWidth="1"/>
    <col min="1811" max="1811" width="12.42578125" bestFit="1" customWidth="1"/>
    <col min="1812" max="1812" width="15.5703125" bestFit="1" customWidth="1"/>
    <col min="1813" max="1813" width="11.140625" bestFit="1" customWidth="1"/>
    <col min="1814" max="1814" width="12.42578125" bestFit="1" customWidth="1"/>
    <col min="1815" max="1815" width="15.5703125" bestFit="1" customWidth="1"/>
    <col min="1816" max="1816" width="11.140625" bestFit="1" customWidth="1"/>
    <col min="1817" max="1817" width="12.42578125" bestFit="1" customWidth="1"/>
    <col min="1818" max="1818" width="15.5703125" bestFit="1" customWidth="1"/>
    <col min="1819" max="1819" width="11.140625" bestFit="1" customWidth="1"/>
    <col min="1820" max="1820" width="12.42578125" bestFit="1" customWidth="1"/>
    <col min="1821" max="1821" width="15.5703125" bestFit="1" customWidth="1"/>
    <col min="1822" max="1822" width="11.140625" bestFit="1" customWidth="1"/>
    <col min="1823" max="1823" width="12.42578125" bestFit="1" customWidth="1"/>
    <col min="1824" max="1824" width="15.5703125" bestFit="1" customWidth="1"/>
    <col min="1825" max="1825" width="11.140625" bestFit="1" customWidth="1"/>
    <col min="1826" max="1826" width="12.42578125" bestFit="1" customWidth="1"/>
    <col min="1827" max="1827" width="15.5703125" bestFit="1" customWidth="1"/>
    <col min="1828" max="1828" width="11.140625" bestFit="1" customWidth="1"/>
    <col min="1829" max="1829" width="12.42578125" bestFit="1" customWidth="1"/>
    <col min="1830" max="1830" width="15.5703125" bestFit="1" customWidth="1"/>
    <col min="1831" max="1831" width="11.140625" bestFit="1" customWidth="1"/>
    <col min="1832" max="1832" width="12.42578125" bestFit="1" customWidth="1"/>
    <col min="1833" max="1833" width="15.5703125" bestFit="1" customWidth="1"/>
    <col min="1834" max="1834" width="11.140625" bestFit="1" customWidth="1"/>
    <col min="1835" max="1835" width="12.42578125" bestFit="1" customWidth="1"/>
    <col min="1836" max="1836" width="15.5703125" bestFit="1" customWidth="1"/>
    <col min="1837" max="1837" width="11.140625" bestFit="1" customWidth="1"/>
    <col min="1838" max="1838" width="12.42578125" bestFit="1" customWidth="1"/>
    <col min="1839" max="1839" width="15.5703125" bestFit="1" customWidth="1"/>
    <col min="1840" max="1840" width="11.140625" bestFit="1" customWidth="1"/>
    <col min="1841" max="1841" width="12.42578125" bestFit="1" customWidth="1"/>
    <col min="1842" max="1842" width="15.5703125" bestFit="1" customWidth="1"/>
    <col min="1843" max="1843" width="11.140625" bestFit="1" customWidth="1"/>
    <col min="1844" max="1844" width="12.42578125" bestFit="1" customWidth="1"/>
    <col min="1845" max="1845" width="15.5703125" bestFit="1" customWidth="1"/>
    <col min="1846" max="1846" width="11.140625" bestFit="1" customWidth="1"/>
    <col min="1847" max="1847" width="12.42578125" bestFit="1" customWidth="1"/>
    <col min="1848" max="1848" width="15.5703125" bestFit="1" customWidth="1"/>
    <col min="1849" max="1849" width="11.140625" bestFit="1" customWidth="1"/>
    <col min="1850" max="1850" width="12.42578125" bestFit="1" customWidth="1"/>
    <col min="1851" max="1851" width="15.5703125" bestFit="1" customWidth="1"/>
    <col min="1852" max="1852" width="11.140625" bestFit="1" customWidth="1"/>
    <col min="1853" max="1853" width="12.42578125" bestFit="1" customWidth="1"/>
    <col min="1854" max="1854" width="15.5703125" bestFit="1" customWidth="1"/>
    <col min="1855" max="1855" width="11.140625" bestFit="1" customWidth="1"/>
    <col min="1856" max="1856" width="12.42578125" bestFit="1" customWidth="1"/>
    <col min="1857" max="1857" width="15.5703125" bestFit="1" customWidth="1"/>
    <col min="1858" max="1858" width="11.140625" bestFit="1" customWidth="1"/>
    <col min="1859" max="1859" width="12.42578125" bestFit="1" customWidth="1"/>
    <col min="1860" max="1860" width="15.5703125" bestFit="1" customWidth="1"/>
    <col min="1861" max="1861" width="11.140625" bestFit="1" customWidth="1"/>
    <col min="1862" max="1862" width="12.42578125" bestFit="1" customWidth="1"/>
    <col min="1863" max="1863" width="15.5703125" bestFit="1" customWidth="1"/>
    <col min="1864" max="1864" width="11.140625" bestFit="1" customWidth="1"/>
    <col min="1865" max="1865" width="12.42578125" bestFit="1" customWidth="1"/>
    <col min="1866" max="1866" width="15.5703125" bestFit="1" customWidth="1"/>
    <col min="1867" max="1867" width="11.140625" bestFit="1" customWidth="1"/>
    <col min="1868" max="1868" width="12.42578125" bestFit="1" customWidth="1"/>
    <col min="1869" max="1869" width="15.5703125" bestFit="1" customWidth="1"/>
    <col min="1870" max="1870" width="11.140625" bestFit="1" customWidth="1"/>
    <col min="1871" max="1871" width="12.42578125" bestFit="1" customWidth="1"/>
    <col min="1872" max="1872" width="15.5703125" bestFit="1" customWidth="1"/>
    <col min="1873" max="1873" width="11.140625" bestFit="1" customWidth="1"/>
    <col min="1874" max="1874" width="12.42578125" bestFit="1" customWidth="1"/>
    <col min="1875" max="1875" width="15.5703125" bestFit="1" customWidth="1"/>
    <col min="1876" max="1876" width="11.140625" bestFit="1" customWidth="1"/>
    <col min="1877" max="1877" width="12.42578125" bestFit="1" customWidth="1"/>
    <col min="1878" max="1878" width="15.5703125" bestFit="1" customWidth="1"/>
    <col min="1879" max="1879" width="11.140625" bestFit="1" customWidth="1"/>
    <col min="1880" max="1880" width="12.42578125" bestFit="1" customWidth="1"/>
    <col min="1881" max="1881" width="15.5703125" bestFit="1" customWidth="1"/>
    <col min="1882" max="1882" width="11.140625" bestFit="1" customWidth="1"/>
    <col min="1883" max="1883" width="12.42578125" bestFit="1" customWidth="1"/>
    <col min="1884" max="1884" width="15.5703125" bestFit="1" customWidth="1"/>
    <col min="1885" max="1885" width="11.140625" bestFit="1" customWidth="1"/>
    <col min="1886" max="1886" width="12.42578125" bestFit="1" customWidth="1"/>
    <col min="1887" max="1887" width="15.5703125" bestFit="1" customWidth="1"/>
    <col min="1888" max="1888" width="11.140625" bestFit="1" customWidth="1"/>
    <col min="1889" max="1889" width="12.42578125" bestFit="1" customWidth="1"/>
    <col min="1890" max="1890" width="15.5703125" bestFit="1" customWidth="1"/>
    <col min="1891" max="1891" width="11.140625" bestFit="1" customWidth="1"/>
    <col min="1892" max="1892" width="12.42578125" bestFit="1" customWidth="1"/>
    <col min="1893" max="1893" width="15.5703125" bestFit="1" customWidth="1"/>
    <col min="1894" max="1894" width="11.140625" bestFit="1" customWidth="1"/>
    <col min="1895" max="1895" width="12.42578125" bestFit="1" customWidth="1"/>
    <col min="1896" max="1896" width="15.5703125" bestFit="1" customWidth="1"/>
    <col min="1897" max="1897" width="11.140625" bestFit="1" customWidth="1"/>
    <col min="1898" max="1898" width="12.42578125" bestFit="1" customWidth="1"/>
    <col min="1899" max="1899" width="15.5703125" bestFit="1" customWidth="1"/>
    <col min="1900" max="1900" width="11.140625" bestFit="1" customWidth="1"/>
    <col min="1901" max="1901" width="12.42578125" bestFit="1" customWidth="1"/>
    <col min="1902" max="1902" width="15.5703125" bestFit="1" customWidth="1"/>
    <col min="1903" max="1903" width="11.140625" bestFit="1" customWidth="1"/>
    <col min="1904" max="1904" width="12.42578125" bestFit="1" customWidth="1"/>
    <col min="1905" max="1905" width="15.5703125" bestFit="1" customWidth="1"/>
    <col min="1906" max="1906" width="11.140625" bestFit="1" customWidth="1"/>
    <col min="1907" max="1907" width="12.42578125" bestFit="1" customWidth="1"/>
    <col min="1908" max="1908" width="15.5703125" bestFit="1" customWidth="1"/>
    <col min="1909" max="1909" width="11.140625" bestFit="1" customWidth="1"/>
    <col min="1910" max="1910" width="12.42578125" bestFit="1" customWidth="1"/>
    <col min="1911" max="1911" width="15.5703125" bestFit="1" customWidth="1"/>
    <col min="1912" max="1912" width="11.140625" bestFit="1" customWidth="1"/>
    <col min="1913" max="1913" width="12.42578125" bestFit="1" customWidth="1"/>
    <col min="1914" max="1914" width="15.5703125" bestFit="1" customWidth="1"/>
    <col min="1915" max="1915" width="11.140625" bestFit="1" customWidth="1"/>
    <col min="1916" max="1916" width="12.42578125" bestFit="1" customWidth="1"/>
    <col min="1917" max="1917" width="15.5703125" bestFit="1" customWidth="1"/>
    <col min="1918" max="1918" width="11.140625" bestFit="1" customWidth="1"/>
    <col min="1919" max="1919" width="12.42578125" bestFit="1" customWidth="1"/>
    <col min="1920" max="1920" width="15.5703125" bestFit="1" customWidth="1"/>
    <col min="1921" max="1921" width="11.140625" bestFit="1" customWidth="1"/>
    <col min="1922" max="1922" width="12.42578125" bestFit="1" customWidth="1"/>
    <col min="1923" max="1923" width="15.5703125" bestFit="1" customWidth="1"/>
    <col min="1924" max="1924" width="11.140625" bestFit="1" customWidth="1"/>
    <col min="1925" max="1925" width="12.42578125" bestFit="1" customWidth="1"/>
    <col min="1926" max="1926" width="15.5703125" bestFit="1" customWidth="1"/>
    <col min="1927" max="1927" width="11.140625" bestFit="1" customWidth="1"/>
    <col min="1928" max="1928" width="12.42578125" bestFit="1" customWidth="1"/>
    <col min="1929" max="1929" width="15.5703125" bestFit="1" customWidth="1"/>
    <col min="1930" max="1930" width="11.140625" bestFit="1" customWidth="1"/>
    <col min="1931" max="1931" width="12.42578125" bestFit="1" customWidth="1"/>
    <col min="1932" max="1932" width="15.5703125" bestFit="1" customWidth="1"/>
    <col min="1933" max="1933" width="11.140625" bestFit="1" customWidth="1"/>
    <col min="1934" max="1934" width="12.42578125" bestFit="1" customWidth="1"/>
    <col min="1935" max="1935" width="15.5703125" bestFit="1" customWidth="1"/>
    <col min="1936" max="1936" width="11.140625" bestFit="1" customWidth="1"/>
    <col min="1937" max="1937" width="12.42578125" bestFit="1" customWidth="1"/>
    <col min="1938" max="1938" width="15.5703125" bestFit="1" customWidth="1"/>
    <col min="1939" max="1939" width="11.140625" bestFit="1" customWidth="1"/>
    <col min="1940" max="1940" width="12.42578125" bestFit="1" customWidth="1"/>
    <col min="1941" max="1941" width="15.5703125" bestFit="1" customWidth="1"/>
    <col min="1942" max="1942" width="11.140625" bestFit="1" customWidth="1"/>
    <col min="1943" max="1943" width="12.42578125" bestFit="1" customWidth="1"/>
    <col min="1944" max="1944" width="15.5703125" bestFit="1" customWidth="1"/>
    <col min="1945" max="1945" width="11.140625" bestFit="1" customWidth="1"/>
    <col min="1946" max="1946" width="12.42578125" bestFit="1" customWidth="1"/>
    <col min="1947" max="1947" width="15.5703125" bestFit="1" customWidth="1"/>
    <col min="1948" max="1948" width="11.140625" bestFit="1" customWidth="1"/>
    <col min="1949" max="1949" width="12.42578125" bestFit="1" customWidth="1"/>
    <col min="1950" max="1950" width="15.5703125" bestFit="1" customWidth="1"/>
    <col min="1951" max="1951" width="11.140625" bestFit="1" customWidth="1"/>
    <col min="1952" max="1952" width="12.42578125" bestFit="1" customWidth="1"/>
    <col min="1953" max="1953" width="15.5703125" bestFit="1" customWidth="1"/>
    <col min="1954" max="1954" width="11.140625" bestFit="1" customWidth="1"/>
    <col min="1955" max="1955" width="12.42578125" bestFit="1" customWidth="1"/>
    <col min="1956" max="1956" width="15.5703125" bestFit="1" customWidth="1"/>
    <col min="1957" max="1957" width="11.140625" bestFit="1" customWidth="1"/>
    <col min="1958" max="1958" width="12.42578125" bestFit="1" customWidth="1"/>
    <col min="1959" max="1959" width="15.5703125" bestFit="1" customWidth="1"/>
    <col min="1960" max="1960" width="11.140625" bestFit="1" customWidth="1"/>
    <col min="1961" max="1961" width="12.42578125" bestFit="1" customWidth="1"/>
    <col min="1962" max="1962" width="15.5703125" bestFit="1" customWidth="1"/>
    <col min="1963" max="1963" width="11.140625" bestFit="1" customWidth="1"/>
    <col min="1964" max="1964" width="12.42578125" bestFit="1" customWidth="1"/>
    <col min="1965" max="1965" width="15.5703125" bestFit="1" customWidth="1"/>
    <col min="1966" max="1966" width="11.140625" bestFit="1" customWidth="1"/>
    <col min="1967" max="1967" width="12.42578125" bestFit="1" customWidth="1"/>
    <col min="1968" max="1968" width="15.5703125" bestFit="1" customWidth="1"/>
    <col min="1969" max="1969" width="11.140625" bestFit="1" customWidth="1"/>
    <col min="1970" max="1970" width="12.42578125" bestFit="1" customWidth="1"/>
    <col min="1971" max="1971" width="15.5703125" bestFit="1" customWidth="1"/>
    <col min="1972" max="1972" width="11.140625" bestFit="1" customWidth="1"/>
    <col min="1973" max="1973" width="12.42578125" bestFit="1" customWidth="1"/>
    <col min="1974" max="1974" width="15.5703125" bestFit="1" customWidth="1"/>
    <col min="1975" max="1975" width="11.140625" bestFit="1" customWidth="1"/>
    <col min="1976" max="1976" width="12.42578125" bestFit="1" customWidth="1"/>
    <col min="1977" max="1977" width="15.5703125" bestFit="1" customWidth="1"/>
    <col min="1978" max="1978" width="11.140625" bestFit="1" customWidth="1"/>
    <col min="1979" max="1979" width="12.42578125" bestFit="1" customWidth="1"/>
    <col min="1980" max="1980" width="15.5703125" bestFit="1" customWidth="1"/>
    <col min="1981" max="1981" width="11.140625" bestFit="1" customWidth="1"/>
    <col min="1982" max="1982" width="12.42578125" bestFit="1" customWidth="1"/>
    <col min="1983" max="1983" width="15.5703125" bestFit="1" customWidth="1"/>
    <col min="1984" max="1984" width="11.140625" bestFit="1" customWidth="1"/>
    <col min="1985" max="1985" width="12.42578125" bestFit="1" customWidth="1"/>
    <col min="1986" max="1986" width="15.5703125" bestFit="1" customWidth="1"/>
    <col min="1987" max="1987" width="11.140625" bestFit="1" customWidth="1"/>
    <col min="1988" max="1988" width="12.42578125" bestFit="1" customWidth="1"/>
    <col min="1989" max="1989" width="15.5703125" bestFit="1" customWidth="1"/>
    <col min="1990" max="1990" width="11.140625" bestFit="1" customWidth="1"/>
    <col min="1991" max="1991" width="12.42578125" bestFit="1" customWidth="1"/>
    <col min="1992" max="1992" width="15.5703125" bestFit="1" customWidth="1"/>
    <col min="1993" max="1993" width="11.140625" bestFit="1" customWidth="1"/>
    <col min="1994" max="1994" width="12.42578125" bestFit="1" customWidth="1"/>
    <col min="1995" max="1995" width="15.5703125" bestFit="1" customWidth="1"/>
    <col min="1996" max="1996" width="11.140625" bestFit="1" customWidth="1"/>
    <col min="1997" max="1997" width="12.42578125" bestFit="1" customWidth="1"/>
    <col min="1998" max="1998" width="15.5703125" bestFit="1" customWidth="1"/>
    <col min="1999" max="1999" width="11.140625" bestFit="1" customWidth="1"/>
    <col min="2000" max="2000" width="12.42578125" bestFit="1" customWidth="1"/>
    <col min="2001" max="2001" width="15.5703125" bestFit="1" customWidth="1"/>
    <col min="2002" max="2002" width="11.140625" bestFit="1" customWidth="1"/>
    <col min="2003" max="2003" width="12.42578125" bestFit="1" customWidth="1"/>
    <col min="2004" max="2004" width="15.5703125" bestFit="1" customWidth="1"/>
    <col min="2005" max="2005" width="11.140625" bestFit="1" customWidth="1"/>
    <col min="2006" max="2006" width="12.42578125" bestFit="1" customWidth="1"/>
    <col min="2007" max="2007" width="15.5703125" bestFit="1" customWidth="1"/>
    <col min="2008" max="2008" width="11.140625" bestFit="1" customWidth="1"/>
    <col min="2009" max="2009" width="12.42578125" bestFit="1" customWidth="1"/>
    <col min="2010" max="2010" width="15.5703125" bestFit="1" customWidth="1"/>
    <col min="2011" max="2011" width="11.140625" bestFit="1" customWidth="1"/>
    <col min="2012" max="2012" width="12.42578125" bestFit="1" customWidth="1"/>
    <col min="2013" max="2013" width="15.5703125" bestFit="1" customWidth="1"/>
    <col min="2014" max="2014" width="11.140625" bestFit="1" customWidth="1"/>
    <col min="2015" max="2015" width="12.42578125" bestFit="1" customWidth="1"/>
    <col min="2016" max="2016" width="15.5703125" bestFit="1" customWidth="1"/>
    <col min="2017" max="2017" width="11.140625" bestFit="1" customWidth="1"/>
    <col min="2018" max="2018" width="12.42578125" bestFit="1" customWidth="1"/>
    <col min="2019" max="2019" width="15.5703125" bestFit="1" customWidth="1"/>
    <col min="2020" max="2020" width="11.140625" bestFit="1" customWidth="1"/>
    <col min="2021" max="2021" width="12.42578125" bestFit="1" customWidth="1"/>
    <col min="2022" max="2022" width="15.5703125" bestFit="1" customWidth="1"/>
    <col min="2023" max="2023" width="11.140625" bestFit="1" customWidth="1"/>
    <col min="2024" max="2024" width="12.42578125" bestFit="1" customWidth="1"/>
    <col min="2025" max="2025" width="15.5703125" bestFit="1" customWidth="1"/>
    <col min="2026" max="2026" width="11.140625" bestFit="1" customWidth="1"/>
    <col min="2027" max="2027" width="12.42578125" bestFit="1" customWidth="1"/>
    <col min="2028" max="2028" width="15.5703125" bestFit="1" customWidth="1"/>
    <col min="2029" max="2029" width="11.140625" bestFit="1" customWidth="1"/>
    <col min="2030" max="2030" width="12.42578125" bestFit="1" customWidth="1"/>
    <col min="2031" max="2031" width="15.5703125" bestFit="1" customWidth="1"/>
    <col min="2032" max="2032" width="11.140625" bestFit="1" customWidth="1"/>
    <col min="2033" max="2033" width="12.42578125" bestFit="1" customWidth="1"/>
    <col min="2034" max="2034" width="15.5703125" bestFit="1" customWidth="1"/>
    <col min="2035" max="2035" width="11.140625" bestFit="1" customWidth="1"/>
    <col min="2036" max="2036" width="12.42578125" bestFit="1" customWidth="1"/>
    <col min="2037" max="2037" width="15.5703125" bestFit="1" customWidth="1"/>
    <col min="2038" max="2038" width="11.140625" bestFit="1" customWidth="1"/>
    <col min="2039" max="2039" width="12.42578125" bestFit="1" customWidth="1"/>
    <col min="2040" max="2040" width="15.5703125" bestFit="1" customWidth="1"/>
    <col min="2041" max="2041" width="11.140625" bestFit="1" customWidth="1"/>
    <col min="2042" max="2042" width="12.42578125" bestFit="1" customWidth="1"/>
    <col min="2043" max="2043" width="15.5703125" bestFit="1" customWidth="1"/>
    <col min="2044" max="2044" width="11.140625" bestFit="1" customWidth="1"/>
    <col min="2045" max="2045" width="12.42578125" bestFit="1" customWidth="1"/>
    <col min="2046" max="2046" width="15.5703125" bestFit="1" customWidth="1"/>
    <col min="2047" max="2047" width="11.140625" bestFit="1" customWidth="1"/>
    <col min="2048" max="2048" width="12.42578125" bestFit="1" customWidth="1"/>
    <col min="2049" max="2049" width="15.5703125" bestFit="1" customWidth="1"/>
    <col min="2050" max="2050" width="11.140625" bestFit="1" customWidth="1"/>
    <col min="2051" max="2051" width="12.42578125" bestFit="1" customWidth="1"/>
    <col min="2052" max="2052" width="15.5703125" bestFit="1" customWidth="1"/>
    <col min="2053" max="2053" width="11.140625" bestFit="1" customWidth="1"/>
    <col min="2054" max="2054" width="12.42578125" bestFit="1" customWidth="1"/>
    <col min="2055" max="2055" width="15.5703125" bestFit="1" customWidth="1"/>
    <col min="2056" max="2056" width="11.140625" bestFit="1" customWidth="1"/>
    <col min="2057" max="2057" width="12.42578125" bestFit="1" customWidth="1"/>
    <col min="2058" max="2058" width="15.5703125" bestFit="1" customWidth="1"/>
    <col min="2059" max="2059" width="11.140625" bestFit="1" customWidth="1"/>
    <col min="2060" max="2060" width="12.42578125" bestFit="1" customWidth="1"/>
    <col min="2061" max="2061" width="15.5703125" bestFit="1" customWidth="1"/>
    <col min="2062" max="2062" width="11.140625" bestFit="1" customWidth="1"/>
    <col min="2063" max="2063" width="12.42578125" bestFit="1" customWidth="1"/>
    <col min="2064" max="2064" width="15.5703125" bestFit="1" customWidth="1"/>
    <col min="2065" max="2065" width="11.140625" bestFit="1" customWidth="1"/>
    <col min="2066" max="2066" width="12.42578125" bestFit="1" customWidth="1"/>
    <col min="2067" max="2067" width="15.5703125" bestFit="1" customWidth="1"/>
    <col min="2068" max="2068" width="11.140625" bestFit="1" customWidth="1"/>
    <col min="2069" max="2069" width="12.42578125" bestFit="1" customWidth="1"/>
    <col min="2070" max="2070" width="15.5703125" bestFit="1" customWidth="1"/>
    <col min="2071" max="2071" width="11.140625" bestFit="1" customWidth="1"/>
    <col min="2072" max="2072" width="12.42578125" bestFit="1" customWidth="1"/>
    <col min="2073" max="2073" width="15.5703125" bestFit="1" customWidth="1"/>
    <col min="2074" max="2074" width="11.140625" bestFit="1" customWidth="1"/>
    <col min="2075" max="2075" width="12.42578125" bestFit="1" customWidth="1"/>
    <col min="2076" max="2076" width="15.5703125" bestFit="1" customWidth="1"/>
    <col min="2077" max="2077" width="11.140625" bestFit="1" customWidth="1"/>
    <col min="2078" max="2078" width="12.42578125" bestFit="1" customWidth="1"/>
    <col min="2079" max="2079" width="15.5703125" bestFit="1" customWidth="1"/>
    <col min="2080" max="2080" width="11.140625" bestFit="1" customWidth="1"/>
    <col min="2081" max="2081" width="12.42578125" bestFit="1" customWidth="1"/>
    <col min="2082" max="2082" width="15.5703125" bestFit="1" customWidth="1"/>
    <col min="2083" max="2083" width="11.140625" bestFit="1" customWidth="1"/>
    <col min="2084" max="2084" width="12.42578125" bestFit="1" customWidth="1"/>
    <col min="2085" max="2085" width="15.5703125" bestFit="1" customWidth="1"/>
    <col min="2086" max="2086" width="11.140625" bestFit="1" customWidth="1"/>
    <col min="2087" max="2087" width="12.42578125" bestFit="1" customWidth="1"/>
    <col min="2088" max="2088" width="15.5703125" bestFit="1" customWidth="1"/>
    <col min="2089" max="2089" width="11.140625" bestFit="1" customWidth="1"/>
    <col min="2090" max="2090" width="12.42578125" bestFit="1" customWidth="1"/>
    <col min="2091" max="2091" width="15.5703125" bestFit="1" customWidth="1"/>
    <col min="2092" max="2092" width="11.140625" bestFit="1" customWidth="1"/>
    <col min="2093" max="2093" width="12.42578125" bestFit="1" customWidth="1"/>
    <col min="2094" max="2094" width="15.5703125" bestFit="1" customWidth="1"/>
    <col min="2095" max="2095" width="11.140625" bestFit="1" customWidth="1"/>
    <col min="2096" max="2096" width="12.42578125" bestFit="1" customWidth="1"/>
    <col min="2097" max="2097" width="15.5703125" bestFit="1" customWidth="1"/>
    <col min="2098" max="2098" width="11.140625" bestFit="1" customWidth="1"/>
    <col min="2099" max="2099" width="12.42578125" bestFit="1" customWidth="1"/>
    <col min="2100" max="2100" width="15.5703125" bestFit="1" customWidth="1"/>
    <col min="2101" max="2101" width="11.140625" bestFit="1" customWidth="1"/>
    <col min="2102" max="2102" width="12.42578125" bestFit="1" customWidth="1"/>
    <col min="2103" max="2103" width="15.5703125" bestFit="1" customWidth="1"/>
    <col min="2104" max="2104" width="11.140625" bestFit="1" customWidth="1"/>
    <col min="2105" max="2105" width="12.42578125" bestFit="1" customWidth="1"/>
    <col min="2106" max="2106" width="15.5703125" bestFit="1" customWidth="1"/>
    <col min="2107" max="2107" width="11.140625" bestFit="1" customWidth="1"/>
    <col min="2108" max="2108" width="12.42578125" bestFit="1" customWidth="1"/>
    <col min="2109" max="2109" width="15.5703125" bestFit="1" customWidth="1"/>
    <col min="2110" max="2110" width="11.140625" bestFit="1" customWidth="1"/>
    <col min="2111" max="2111" width="12.42578125" bestFit="1" customWidth="1"/>
    <col min="2112" max="2112" width="15.5703125" bestFit="1" customWidth="1"/>
    <col min="2113" max="2113" width="11.140625" bestFit="1" customWidth="1"/>
    <col min="2114" max="2114" width="12.42578125" bestFit="1" customWidth="1"/>
    <col min="2115" max="2115" width="15.5703125" bestFit="1" customWidth="1"/>
    <col min="2116" max="2116" width="11.140625" bestFit="1" customWidth="1"/>
    <col min="2117" max="2117" width="12.42578125" bestFit="1" customWidth="1"/>
    <col min="2118" max="2118" width="15.5703125" bestFit="1" customWidth="1"/>
    <col min="2119" max="2119" width="11.140625" bestFit="1" customWidth="1"/>
    <col min="2120" max="2120" width="12.42578125" bestFit="1" customWidth="1"/>
    <col min="2121" max="2121" width="15.5703125" bestFit="1" customWidth="1"/>
    <col min="2122" max="2122" width="11.140625" bestFit="1" customWidth="1"/>
    <col min="2123" max="2123" width="12.42578125" bestFit="1" customWidth="1"/>
    <col min="2124" max="2124" width="15.5703125" bestFit="1" customWidth="1"/>
    <col min="2125" max="2125" width="11.140625" bestFit="1" customWidth="1"/>
    <col min="2126" max="2126" width="12.42578125" bestFit="1" customWidth="1"/>
    <col min="2127" max="2127" width="15.5703125" bestFit="1" customWidth="1"/>
    <col min="2128" max="2128" width="11.140625" bestFit="1" customWidth="1"/>
    <col min="2129" max="2129" width="12.42578125" bestFit="1" customWidth="1"/>
    <col min="2130" max="2130" width="15.5703125" bestFit="1" customWidth="1"/>
    <col min="2131" max="2131" width="11.140625" bestFit="1" customWidth="1"/>
    <col min="2132" max="2132" width="12.42578125" bestFit="1" customWidth="1"/>
    <col min="2133" max="2133" width="15.5703125" bestFit="1" customWidth="1"/>
    <col min="2134" max="2134" width="11.140625" bestFit="1" customWidth="1"/>
    <col min="2135" max="2135" width="12.42578125" bestFit="1" customWidth="1"/>
    <col min="2136" max="2136" width="15.5703125" bestFit="1" customWidth="1"/>
    <col min="2137" max="2137" width="11.140625" bestFit="1" customWidth="1"/>
    <col min="2138" max="2138" width="12.42578125" bestFit="1" customWidth="1"/>
    <col min="2139" max="2139" width="15.5703125" bestFit="1" customWidth="1"/>
    <col min="2140" max="2140" width="11.140625" bestFit="1" customWidth="1"/>
    <col min="2141" max="2141" width="12.42578125" bestFit="1" customWidth="1"/>
    <col min="2142" max="2142" width="15.5703125" bestFit="1" customWidth="1"/>
    <col min="2143" max="2143" width="11.140625" bestFit="1" customWidth="1"/>
    <col min="2144" max="2144" width="12.42578125" bestFit="1" customWidth="1"/>
    <col min="2145" max="2145" width="15.5703125" bestFit="1" customWidth="1"/>
    <col min="2146" max="2146" width="11.140625" bestFit="1" customWidth="1"/>
    <col min="2147" max="2147" width="12.42578125" bestFit="1" customWidth="1"/>
    <col min="2148" max="2148" width="15.5703125" bestFit="1" customWidth="1"/>
    <col min="2149" max="2149" width="11.140625" bestFit="1" customWidth="1"/>
    <col min="2150" max="2150" width="12.42578125" bestFit="1" customWidth="1"/>
    <col min="2151" max="2151" width="15.5703125" bestFit="1" customWidth="1"/>
    <col min="2152" max="2152" width="11.140625" bestFit="1" customWidth="1"/>
    <col min="2153" max="2153" width="12.42578125" bestFit="1" customWidth="1"/>
    <col min="2154" max="2154" width="15.5703125" bestFit="1" customWidth="1"/>
    <col min="2155" max="2155" width="11.140625" bestFit="1" customWidth="1"/>
    <col min="2156" max="2156" width="12.42578125" bestFit="1" customWidth="1"/>
    <col min="2157" max="2157" width="15.5703125" bestFit="1" customWidth="1"/>
    <col min="2158" max="2158" width="11.140625" bestFit="1" customWidth="1"/>
    <col min="2159" max="2159" width="12.42578125" bestFit="1" customWidth="1"/>
    <col min="2160" max="2160" width="15.5703125" bestFit="1" customWidth="1"/>
    <col min="2161" max="2161" width="11.140625" bestFit="1" customWidth="1"/>
    <col min="2162" max="2162" width="12.42578125" bestFit="1" customWidth="1"/>
    <col min="2163" max="2163" width="15.5703125" bestFit="1" customWidth="1"/>
    <col min="2164" max="2164" width="11.140625" bestFit="1" customWidth="1"/>
    <col min="2165" max="2165" width="12.42578125" bestFit="1" customWidth="1"/>
    <col min="2166" max="2166" width="15.5703125" bestFit="1" customWidth="1"/>
    <col min="2167" max="2167" width="11.140625" bestFit="1" customWidth="1"/>
    <col min="2168" max="2168" width="12.42578125" bestFit="1" customWidth="1"/>
    <col min="2169" max="2169" width="15.5703125" bestFit="1" customWidth="1"/>
    <col min="2170" max="2170" width="11.140625" bestFit="1" customWidth="1"/>
    <col min="2171" max="2171" width="12.42578125" bestFit="1" customWidth="1"/>
    <col min="2172" max="2172" width="15.5703125" bestFit="1" customWidth="1"/>
    <col min="2173" max="2173" width="11.140625" bestFit="1" customWidth="1"/>
    <col min="2174" max="2174" width="12.42578125" bestFit="1" customWidth="1"/>
    <col min="2175" max="2175" width="15.5703125" bestFit="1" customWidth="1"/>
    <col min="2176" max="2176" width="11.140625" bestFit="1" customWidth="1"/>
    <col min="2177" max="2177" width="12.42578125" bestFit="1" customWidth="1"/>
    <col min="2178" max="2178" width="15.5703125" bestFit="1" customWidth="1"/>
    <col min="2179" max="2179" width="11.140625" bestFit="1" customWidth="1"/>
    <col min="2180" max="2180" width="12.42578125" bestFit="1" customWidth="1"/>
    <col min="2181" max="2181" width="15.5703125" bestFit="1" customWidth="1"/>
    <col min="2182" max="2182" width="11.140625" bestFit="1" customWidth="1"/>
    <col min="2183" max="2183" width="12.42578125" bestFit="1" customWidth="1"/>
    <col min="2184" max="2184" width="15.5703125" bestFit="1" customWidth="1"/>
    <col min="2185" max="2185" width="11.140625" bestFit="1" customWidth="1"/>
    <col min="2186" max="2186" width="12.42578125" bestFit="1" customWidth="1"/>
    <col min="2187" max="2187" width="15.5703125" bestFit="1" customWidth="1"/>
    <col min="2188" max="2188" width="11.140625" bestFit="1" customWidth="1"/>
    <col min="2189" max="2189" width="12.42578125" bestFit="1" customWidth="1"/>
    <col min="2190" max="2190" width="15.5703125" bestFit="1" customWidth="1"/>
    <col min="2191" max="2191" width="11.140625" bestFit="1" customWidth="1"/>
    <col min="2192" max="2192" width="12.42578125" bestFit="1" customWidth="1"/>
    <col min="2193" max="2193" width="15.5703125" bestFit="1" customWidth="1"/>
    <col min="2194" max="2194" width="11.140625" bestFit="1" customWidth="1"/>
    <col min="2195" max="2195" width="12.42578125" bestFit="1" customWidth="1"/>
    <col min="2196" max="2196" width="15.5703125" bestFit="1" customWidth="1"/>
    <col min="2197" max="2197" width="11.140625" bestFit="1" customWidth="1"/>
    <col min="2198" max="2198" width="12.42578125" bestFit="1" customWidth="1"/>
    <col min="2199" max="2199" width="15.5703125" bestFit="1" customWidth="1"/>
    <col min="2200" max="2200" width="11.140625" bestFit="1" customWidth="1"/>
    <col min="2201" max="2201" width="12.42578125" bestFit="1" customWidth="1"/>
    <col min="2202" max="2202" width="15.5703125" bestFit="1" customWidth="1"/>
    <col min="2203" max="2203" width="11.140625" bestFit="1" customWidth="1"/>
    <col min="2204" max="2204" width="12.42578125" bestFit="1" customWidth="1"/>
    <col min="2205" max="2205" width="15.5703125" bestFit="1" customWidth="1"/>
    <col min="2206" max="2206" width="11.140625" bestFit="1" customWidth="1"/>
    <col min="2207" max="2207" width="12.42578125" bestFit="1" customWidth="1"/>
    <col min="2208" max="2208" width="15.5703125" bestFit="1" customWidth="1"/>
    <col min="2209" max="2209" width="11.140625" bestFit="1" customWidth="1"/>
    <col min="2210" max="2210" width="12.42578125" bestFit="1" customWidth="1"/>
    <col min="2211" max="2211" width="15.5703125" bestFit="1" customWidth="1"/>
    <col min="2212" max="2212" width="11.140625" bestFit="1" customWidth="1"/>
    <col min="2213" max="2213" width="12.42578125" bestFit="1" customWidth="1"/>
    <col min="2214" max="2214" width="15.5703125" bestFit="1" customWidth="1"/>
    <col min="2215" max="2215" width="11.140625" bestFit="1" customWidth="1"/>
    <col min="2216" max="2216" width="12.42578125" bestFit="1" customWidth="1"/>
    <col min="2217" max="2217" width="15.5703125" bestFit="1" customWidth="1"/>
    <col min="2218" max="2218" width="11.140625" bestFit="1" customWidth="1"/>
    <col min="2219" max="2219" width="12.42578125" bestFit="1" customWidth="1"/>
    <col min="2220" max="2220" width="15.5703125" bestFit="1" customWidth="1"/>
    <col min="2221" max="2221" width="11.140625" bestFit="1" customWidth="1"/>
    <col min="2222" max="2222" width="12.42578125" bestFit="1" customWidth="1"/>
    <col min="2223" max="2223" width="15.5703125" bestFit="1" customWidth="1"/>
    <col min="2224" max="2224" width="11.140625" bestFit="1" customWidth="1"/>
    <col min="2225" max="2225" width="12.42578125" bestFit="1" customWidth="1"/>
    <col min="2226" max="2226" width="15.5703125" bestFit="1" customWidth="1"/>
    <col min="2227" max="2227" width="11.140625" bestFit="1" customWidth="1"/>
    <col min="2228" max="2228" width="12.42578125" bestFit="1" customWidth="1"/>
    <col min="2229" max="2229" width="15.5703125" bestFit="1" customWidth="1"/>
    <col min="2230" max="2230" width="11.140625" bestFit="1" customWidth="1"/>
    <col min="2231" max="2231" width="12.42578125" bestFit="1" customWidth="1"/>
    <col min="2232" max="2232" width="15.5703125" bestFit="1" customWidth="1"/>
    <col min="2233" max="2233" width="11.140625" bestFit="1" customWidth="1"/>
    <col min="2234" max="2234" width="12.42578125" bestFit="1" customWidth="1"/>
    <col min="2235" max="2235" width="15.5703125" bestFit="1" customWidth="1"/>
    <col min="2236" max="2236" width="11.140625" bestFit="1" customWidth="1"/>
    <col min="2237" max="2237" width="12.42578125" bestFit="1" customWidth="1"/>
    <col min="2238" max="2238" width="15.5703125" bestFit="1" customWidth="1"/>
    <col min="2239" max="2239" width="11.140625" bestFit="1" customWidth="1"/>
    <col min="2240" max="2240" width="12.42578125" bestFit="1" customWidth="1"/>
    <col min="2241" max="2241" width="15.5703125" bestFit="1" customWidth="1"/>
    <col min="2242" max="2242" width="11.140625" bestFit="1" customWidth="1"/>
    <col min="2243" max="2243" width="12.42578125" bestFit="1" customWidth="1"/>
    <col min="2244" max="2244" width="15.5703125" bestFit="1" customWidth="1"/>
    <col min="2245" max="2245" width="11.140625" bestFit="1" customWidth="1"/>
    <col min="2246" max="2246" width="12.42578125" bestFit="1" customWidth="1"/>
    <col min="2247" max="2247" width="15.5703125" bestFit="1" customWidth="1"/>
    <col min="2248" max="2248" width="11.140625" bestFit="1" customWidth="1"/>
    <col min="2249" max="2249" width="12.42578125" bestFit="1" customWidth="1"/>
    <col min="2250" max="2250" width="15.5703125" bestFit="1" customWidth="1"/>
    <col min="2251" max="2251" width="11.140625" bestFit="1" customWidth="1"/>
    <col min="2252" max="2252" width="12.42578125" bestFit="1" customWidth="1"/>
    <col min="2253" max="2253" width="15.5703125" bestFit="1" customWidth="1"/>
    <col min="2254" max="2254" width="11.140625" bestFit="1" customWidth="1"/>
    <col min="2255" max="2255" width="12.42578125" bestFit="1" customWidth="1"/>
    <col min="2256" max="2256" width="15.5703125" bestFit="1" customWidth="1"/>
    <col min="2257" max="2257" width="11.140625" bestFit="1" customWidth="1"/>
    <col min="2258" max="2258" width="12.42578125" bestFit="1" customWidth="1"/>
    <col min="2259" max="2259" width="15.5703125" bestFit="1" customWidth="1"/>
    <col min="2260" max="2260" width="11.140625" bestFit="1" customWidth="1"/>
    <col min="2261" max="2261" width="12.42578125" bestFit="1" customWidth="1"/>
    <col min="2262" max="2262" width="15.5703125" bestFit="1" customWidth="1"/>
    <col min="2263" max="2263" width="11.140625" bestFit="1" customWidth="1"/>
    <col min="2264" max="2264" width="12.42578125" bestFit="1" customWidth="1"/>
    <col min="2265" max="2265" width="15.5703125" bestFit="1" customWidth="1"/>
    <col min="2266" max="2266" width="11.140625" bestFit="1" customWidth="1"/>
    <col min="2267" max="2267" width="12.42578125" bestFit="1" customWidth="1"/>
    <col min="2268" max="2268" width="15.5703125" bestFit="1" customWidth="1"/>
    <col min="2269" max="2269" width="11.140625" bestFit="1" customWidth="1"/>
    <col min="2270" max="2270" width="12.42578125" bestFit="1" customWidth="1"/>
    <col min="2271" max="2271" width="15.5703125" bestFit="1" customWidth="1"/>
    <col min="2272" max="2272" width="11.140625" bestFit="1" customWidth="1"/>
    <col min="2273" max="2273" width="12.42578125" bestFit="1" customWidth="1"/>
    <col min="2274" max="2274" width="15.5703125" bestFit="1" customWidth="1"/>
    <col min="2275" max="2275" width="11.140625" bestFit="1" customWidth="1"/>
    <col min="2276" max="2276" width="12.42578125" bestFit="1" customWidth="1"/>
    <col min="2277" max="2277" width="15.5703125" bestFit="1" customWidth="1"/>
    <col min="2278" max="2278" width="11.140625" bestFit="1" customWidth="1"/>
    <col min="2279" max="2279" width="12.42578125" bestFit="1" customWidth="1"/>
    <col min="2280" max="2280" width="15.5703125" bestFit="1" customWidth="1"/>
    <col min="2281" max="2281" width="11.140625" bestFit="1" customWidth="1"/>
    <col min="2282" max="2282" width="12.42578125" bestFit="1" customWidth="1"/>
    <col min="2283" max="2283" width="15.5703125" bestFit="1" customWidth="1"/>
    <col min="2284" max="2284" width="11.140625" bestFit="1" customWidth="1"/>
    <col min="2285" max="2285" width="12.42578125" bestFit="1" customWidth="1"/>
    <col min="2286" max="2286" width="15.5703125" bestFit="1" customWidth="1"/>
    <col min="2287" max="2287" width="11.140625" bestFit="1" customWidth="1"/>
    <col min="2288" max="2288" width="12.42578125" bestFit="1" customWidth="1"/>
    <col min="2289" max="2289" width="15.5703125" bestFit="1" customWidth="1"/>
    <col min="2290" max="2290" width="11.140625" bestFit="1" customWidth="1"/>
    <col min="2291" max="2291" width="12.42578125" bestFit="1" customWidth="1"/>
    <col min="2292" max="2292" width="15.5703125" bestFit="1" customWidth="1"/>
    <col min="2293" max="2293" width="11.140625" bestFit="1" customWidth="1"/>
    <col min="2294" max="2294" width="12.42578125" bestFit="1" customWidth="1"/>
    <col min="2295" max="2295" width="15.5703125" bestFit="1" customWidth="1"/>
    <col min="2296" max="2296" width="11.140625" bestFit="1" customWidth="1"/>
    <col min="2297" max="2297" width="12.42578125" bestFit="1" customWidth="1"/>
    <col min="2298" max="2298" width="15.5703125" bestFit="1" customWidth="1"/>
    <col min="2299" max="2299" width="11.140625" bestFit="1" customWidth="1"/>
    <col min="2300" max="2300" width="12.42578125" bestFit="1" customWidth="1"/>
    <col min="2301" max="2301" width="15.5703125" bestFit="1" customWidth="1"/>
    <col min="2302" max="2302" width="11.140625" bestFit="1" customWidth="1"/>
    <col min="2303" max="2303" width="12.42578125" bestFit="1" customWidth="1"/>
    <col min="2304" max="2304" width="15.5703125" bestFit="1" customWidth="1"/>
    <col min="2305" max="2305" width="11.140625" bestFit="1" customWidth="1"/>
    <col min="2306" max="2306" width="12.42578125" bestFit="1" customWidth="1"/>
    <col min="2307" max="2307" width="15.5703125" bestFit="1" customWidth="1"/>
    <col min="2308" max="2308" width="11.140625" bestFit="1" customWidth="1"/>
    <col min="2309" max="2309" width="12.42578125" bestFit="1" customWidth="1"/>
    <col min="2310" max="2310" width="15.5703125" bestFit="1" customWidth="1"/>
    <col min="2311" max="2311" width="11.140625" bestFit="1" customWidth="1"/>
    <col min="2312" max="2312" width="12.42578125" bestFit="1" customWidth="1"/>
    <col min="2313" max="2313" width="15.5703125" bestFit="1" customWidth="1"/>
    <col min="2314" max="2314" width="11.140625" bestFit="1" customWidth="1"/>
    <col min="2315" max="2315" width="12.42578125" bestFit="1" customWidth="1"/>
    <col min="2316" max="2316" width="15.5703125" bestFit="1" customWidth="1"/>
    <col min="2317" max="2317" width="11.140625" bestFit="1" customWidth="1"/>
    <col min="2318" max="2318" width="12.42578125" bestFit="1" customWidth="1"/>
    <col min="2319" max="2319" width="15.5703125" bestFit="1" customWidth="1"/>
    <col min="2320" max="2320" width="11.140625" bestFit="1" customWidth="1"/>
    <col min="2321" max="2321" width="12.42578125" bestFit="1" customWidth="1"/>
    <col min="2322" max="2322" width="15.5703125" bestFit="1" customWidth="1"/>
    <col min="2323" max="2323" width="11.140625" bestFit="1" customWidth="1"/>
    <col min="2324" max="2324" width="12.42578125" bestFit="1" customWidth="1"/>
    <col min="2325" max="2325" width="15.5703125" bestFit="1" customWidth="1"/>
    <col min="2326" max="2326" width="11.140625" bestFit="1" customWidth="1"/>
    <col min="2327" max="2327" width="12.42578125" bestFit="1" customWidth="1"/>
    <col min="2328" max="2328" width="15.5703125" bestFit="1" customWidth="1"/>
    <col min="2329" max="2329" width="11.140625" bestFit="1" customWidth="1"/>
    <col min="2330" max="2330" width="12.42578125" bestFit="1" customWidth="1"/>
    <col min="2331" max="2331" width="15.5703125" bestFit="1" customWidth="1"/>
    <col min="2332" max="2332" width="11.140625" bestFit="1" customWidth="1"/>
    <col min="2333" max="2333" width="12.42578125" bestFit="1" customWidth="1"/>
    <col min="2334" max="2334" width="15.5703125" bestFit="1" customWidth="1"/>
    <col min="2335" max="2335" width="11.140625" bestFit="1" customWidth="1"/>
    <col min="2336" max="2336" width="12.42578125" bestFit="1" customWidth="1"/>
    <col min="2337" max="2337" width="15.5703125" bestFit="1" customWidth="1"/>
    <col min="2338" max="2338" width="11.140625" bestFit="1" customWidth="1"/>
    <col min="2339" max="2339" width="12.42578125" bestFit="1" customWidth="1"/>
    <col min="2340" max="2340" width="15.5703125" bestFit="1" customWidth="1"/>
    <col min="2341" max="2341" width="11.140625" bestFit="1" customWidth="1"/>
    <col min="2342" max="2342" width="12.42578125" bestFit="1" customWidth="1"/>
    <col min="2343" max="2343" width="15.5703125" bestFit="1" customWidth="1"/>
    <col min="2344" max="2344" width="11.140625" bestFit="1" customWidth="1"/>
    <col min="2345" max="2345" width="12.42578125" bestFit="1" customWidth="1"/>
    <col min="2346" max="2346" width="15.5703125" bestFit="1" customWidth="1"/>
    <col min="2347" max="2347" width="11.140625" bestFit="1" customWidth="1"/>
    <col min="2348" max="2348" width="12.42578125" bestFit="1" customWidth="1"/>
    <col min="2349" max="2349" width="15.5703125" bestFit="1" customWidth="1"/>
    <col min="2350" max="2350" width="11.140625" bestFit="1" customWidth="1"/>
    <col min="2351" max="2351" width="12.42578125" bestFit="1" customWidth="1"/>
    <col min="2352" max="2352" width="15.5703125" bestFit="1" customWidth="1"/>
    <col min="2353" max="2353" width="11.140625" bestFit="1" customWidth="1"/>
    <col min="2354" max="2354" width="12.42578125" bestFit="1" customWidth="1"/>
    <col min="2355" max="2355" width="15.5703125" bestFit="1" customWidth="1"/>
    <col min="2356" max="2356" width="11.140625" bestFit="1" customWidth="1"/>
    <col min="2357" max="2357" width="12.42578125" bestFit="1" customWidth="1"/>
    <col min="2358" max="2358" width="15.5703125" bestFit="1" customWidth="1"/>
    <col min="2359" max="2359" width="11.140625" bestFit="1" customWidth="1"/>
    <col min="2360" max="2360" width="12.42578125" bestFit="1" customWidth="1"/>
    <col min="2361" max="2361" width="15.5703125" bestFit="1" customWidth="1"/>
    <col min="2362" max="2362" width="11.140625" bestFit="1" customWidth="1"/>
    <col min="2363" max="2363" width="12.42578125" bestFit="1" customWidth="1"/>
    <col min="2364" max="2364" width="15.5703125" bestFit="1" customWidth="1"/>
    <col min="2365" max="2365" width="11.140625" bestFit="1" customWidth="1"/>
    <col min="2366" max="2366" width="12.42578125" bestFit="1" customWidth="1"/>
    <col min="2367" max="2367" width="15.5703125" bestFit="1" customWidth="1"/>
    <col min="2368" max="2368" width="11.140625" bestFit="1" customWidth="1"/>
    <col min="2369" max="2369" width="12.42578125" bestFit="1" customWidth="1"/>
    <col min="2370" max="2370" width="15.5703125" bestFit="1" customWidth="1"/>
    <col min="2371" max="2371" width="11.140625" bestFit="1" customWidth="1"/>
    <col min="2372" max="2372" width="12.42578125" bestFit="1" customWidth="1"/>
    <col min="2373" max="2373" width="15.5703125" bestFit="1" customWidth="1"/>
    <col min="2374" max="2374" width="11.140625" bestFit="1" customWidth="1"/>
    <col min="2375" max="2375" width="12.42578125" bestFit="1" customWidth="1"/>
    <col min="2376" max="2376" width="15.5703125" bestFit="1" customWidth="1"/>
    <col min="2377" max="2377" width="11.140625" bestFit="1" customWidth="1"/>
    <col min="2378" max="2378" width="12.42578125" bestFit="1" customWidth="1"/>
    <col min="2379" max="2379" width="15.5703125" bestFit="1" customWidth="1"/>
    <col min="2380" max="2380" width="11.140625" bestFit="1" customWidth="1"/>
    <col min="2381" max="2381" width="12.42578125" bestFit="1" customWidth="1"/>
    <col min="2382" max="2382" width="15.5703125" bestFit="1" customWidth="1"/>
    <col min="2383" max="2383" width="11.140625" bestFit="1" customWidth="1"/>
    <col min="2384" max="2384" width="12.42578125" bestFit="1" customWidth="1"/>
    <col min="2385" max="2385" width="15.5703125" bestFit="1" customWidth="1"/>
    <col min="2386" max="2386" width="11.140625" bestFit="1" customWidth="1"/>
    <col min="2387" max="2387" width="12.42578125" bestFit="1" customWidth="1"/>
    <col min="2388" max="2388" width="15.5703125" bestFit="1" customWidth="1"/>
    <col min="2389" max="2389" width="11.140625" bestFit="1" customWidth="1"/>
    <col min="2390" max="2390" width="12.42578125" bestFit="1" customWidth="1"/>
    <col min="2391" max="2391" width="15.5703125" bestFit="1" customWidth="1"/>
    <col min="2392" max="2392" width="11.140625" bestFit="1" customWidth="1"/>
    <col min="2393" max="2393" width="12.42578125" bestFit="1" customWidth="1"/>
    <col min="2394" max="2394" width="15.5703125" bestFit="1" customWidth="1"/>
    <col min="2395" max="2395" width="11.140625" bestFit="1" customWidth="1"/>
    <col min="2396" max="2396" width="12.42578125" bestFit="1" customWidth="1"/>
    <col min="2397" max="2397" width="15.5703125" bestFit="1" customWidth="1"/>
    <col min="2398" max="2398" width="11.140625" bestFit="1" customWidth="1"/>
    <col min="2399" max="2399" width="12.42578125" bestFit="1" customWidth="1"/>
    <col min="2400" max="2400" width="15.5703125" bestFit="1" customWidth="1"/>
    <col min="2401" max="2401" width="11.140625" bestFit="1" customWidth="1"/>
    <col min="2402" max="2402" width="12.42578125" bestFit="1" customWidth="1"/>
    <col min="2403" max="2403" width="15.5703125" bestFit="1" customWidth="1"/>
    <col min="2404" max="2404" width="11.140625" bestFit="1" customWidth="1"/>
    <col min="2405" max="2405" width="12.42578125" bestFit="1" customWidth="1"/>
    <col min="2406" max="2406" width="15.5703125" bestFit="1" customWidth="1"/>
    <col min="2407" max="2407" width="11.140625" bestFit="1" customWidth="1"/>
    <col min="2408" max="2408" width="12.42578125" bestFit="1" customWidth="1"/>
    <col min="2409" max="2409" width="15.5703125" bestFit="1" customWidth="1"/>
    <col min="2410" max="2410" width="11.140625" bestFit="1" customWidth="1"/>
    <col min="2411" max="2411" width="12.42578125" bestFit="1" customWidth="1"/>
    <col min="2412" max="2412" width="15.5703125" bestFit="1" customWidth="1"/>
    <col min="2413" max="2413" width="11.140625" bestFit="1" customWidth="1"/>
    <col min="2414" max="2414" width="12.42578125" bestFit="1" customWidth="1"/>
    <col min="2415" max="2415" width="15.5703125" bestFit="1" customWidth="1"/>
    <col min="2416" max="2416" width="11.140625" bestFit="1" customWidth="1"/>
    <col min="2417" max="2417" width="12.42578125" bestFit="1" customWidth="1"/>
    <col min="2418" max="2418" width="15.5703125" bestFit="1" customWidth="1"/>
    <col min="2419" max="2419" width="11.140625" bestFit="1" customWidth="1"/>
    <col min="2420" max="2420" width="12.42578125" bestFit="1" customWidth="1"/>
    <col min="2421" max="2421" width="15.5703125" bestFit="1" customWidth="1"/>
    <col min="2422" max="2422" width="11.140625" bestFit="1" customWidth="1"/>
    <col min="2423" max="2423" width="12.42578125" bestFit="1" customWidth="1"/>
    <col min="2424" max="2424" width="15.5703125" bestFit="1" customWidth="1"/>
    <col min="2425" max="2425" width="11.140625" bestFit="1" customWidth="1"/>
    <col min="2426" max="2426" width="12.42578125" bestFit="1" customWidth="1"/>
    <col min="2427" max="2427" width="15.5703125" bestFit="1" customWidth="1"/>
    <col min="2428" max="2428" width="11.140625" bestFit="1" customWidth="1"/>
    <col min="2429" max="2429" width="12.42578125" bestFit="1" customWidth="1"/>
    <col min="2430" max="2430" width="15.5703125" bestFit="1" customWidth="1"/>
    <col min="2431" max="2431" width="11.140625" bestFit="1" customWidth="1"/>
    <col min="2432" max="2432" width="12.42578125" bestFit="1" customWidth="1"/>
    <col min="2433" max="2433" width="15.5703125" bestFit="1" customWidth="1"/>
    <col min="2434" max="2434" width="11.140625" bestFit="1" customWidth="1"/>
    <col min="2435" max="2435" width="12.42578125" bestFit="1" customWidth="1"/>
    <col min="2436" max="2436" width="15.5703125" bestFit="1" customWidth="1"/>
    <col min="2437" max="2437" width="11.140625" bestFit="1" customWidth="1"/>
    <col min="2438" max="2438" width="12.42578125" bestFit="1" customWidth="1"/>
    <col min="2439" max="2439" width="15.5703125" bestFit="1" customWidth="1"/>
    <col min="2440" max="2440" width="11.140625" bestFit="1" customWidth="1"/>
    <col min="2441" max="2441" width="12.42578125" bestFit="1" customWidth="1"/>
    <col min="2442" max="2442" width="15.5703125" bestFit="1" customWidth="1"/>
    <col min="2443" max="2443" width="11.140625" bestFit="1" customWidth="1"/>
    <col min="2444" max="2444" width="12.42578125" bestFit="1" customWidth="1"/>
    <col min="2445" max="2445" width="15.5703125" bestFit="1" customWidth="1"/>
    <col min="2446" max="2446" width="11.140625" bestFit="1" customWidth="1"/>
    <col min="2447" max="2447" width="12.42578125" bestFit="1" customWidth="1"/>
    <col min="2448" max="2448" width="15.5703125" bestFit="1" customWidth="1"/>
    <col min="2449" max="2449" width="11.140625" bestFit="1" customWidth="1"/>
    <col min="2450" max="2450" width="12.42578125" bestFit="1" customWidth="1"/>
    <col min="2451" max="2451" width="15.5703125" bestFit="1" customWidth="1"/>
    <col min="2452" max="2452" width="11.140625" bestFit="1" customWidth="1"/>
    <col min="2453" max="2453" width="12.42578125" bestFit="1" customWidth="1"/>
    <col min="2454" max="2454" width="15.5703125" bestFit="1" customWidth="1"/>
    <col min="2455" max="2455" width="11.140625" bestFit="1" customWidth="1"/>
    <col min="2456" max="2456" width="12.42578125" bestFit="1" customWidth="1"/>
    <col min="2457" max="2457" width="15.5703125" bestFit="1" customWidth="1"/>
    <col min="2458" max="2458" width="11.140625" bestFit="1" customWidth="1"/>
    <col min="2459" max="2459" width="12.42578125" bestFit="1" customWidth="1"/>
    <col min="2460" max="2460" width="15.5703125" bestFit="1" customWidth="1"/>
    <col min="2461" max="2461" width="11.140625" bestFit="1" customWidth="1"/>
    <col min="2462" max="2462" width="12.42578125" bestFit="1" customWidth="1"/>
    <col min="2463" max="2463" width="15.5703125" bestFit="1" customWidth="1"/>
    <col min="2464" max="2464" width="11.140625" bestFit="1" customWidth="1"/>
    <col min="2465" max="2465" width="12.42578125" bestFit="1" customWidth="1"/>
    <col min="2466" max="2466" width="15.5703125" bestFit="1" customWidth="1"/>
    <col min="2467" max="2467" width="11.140625" bestFit="1" customWidth="1"/>
    <col min="2468" max="2468" width="12.42578125" bestFit="1" customWidth="1"/>
    <col min="2469" max="2469" width="15.5703125" bestFit="1" customWidth="1"/>
    <col min="2470" max="2470" width="11.140625" bestFit="1" customWidth="1"/>
    <col min="2471" max="2471" width="12.42578125" bestFit="1" customWidth="1"/>
    <col min="2472" max="2472" width="15.5703125" bestFit="1" customWidth="1"/>
    <col min="2473" max="2473" width="11.140625" bestFit="1" customWidth="1"/>
    <col min="2474" max="2474" width="12.42578125" bestFit="1" customWidth="1"/>
    <col min="2475" max="2475" width="15.5703125" bestFit="1" customWidth="1"/>
    <col min="2476" max="2476" width="11.140625" bestFit="1" customWidth="1"/>
    <col min="2477" max="2477" width="12.42578125" bestFit="1" customWidth="1"/>
    <col min="2478" max="2478" width="15.5703125" bestFit="1" customWidth="1"/>
    <col min="2479" max="2479" width="11.140625" bestFit="1" customWidth="1"/>
    <col min="2480" max="2480" width="12.42578125" bestFit="1" customWidth="1"/>
    <col min="2481" max="2481" width="15.5703125" bestFit="1" customWidth="1"/>
    <col min="2482" max="2482" width="11.140625" bestFit="1" customWidth="1"/>
    <col min="2483" max="2483" width="12.42578125" bestFit="1" customWidth="1"/>
    <col min="2484" max="2484" width="15.5703125" bestFit="1" customWidth="1"/>
    <col min="2485" max="2485" width="11.140625" bestFit="1" customWidth="1"/>
    <col min="2486" max="2486" width="12.42578125" bestFit="1" customWidth="1"/>
    <col min="2487" max="2487" width="15.5703125" bestFit="1" customWidth="1"/>
    <col min="2488" max="2488" width="11.140625" bestFit="1" customWidth="1"/>
    <col min="2489" max="2489" width="12.42578125" bestFit="1" customWidth="1"/>
    <col min="2490" max="2490" width="15.5703125" bestFit="1" customWidth="1"/>
    <col min="2491" max="2491" width="11.140625" bestFit="1" customWidth="1"/>
    <col min="2492" max="2492" width="12.42578125" bestFit="1" customWidth="1"/>
    <col min="2493" max="2493" width="15.5703125" bestFit="1" customWidth="1"/>
    <col min="2494" max="2494" width="11.140625" bestFit="1" customWidth="1"/>
    <col min="2495" max="2495" width="12.42578125" bestFit="1" customWidth="1"/>
    <col min="2496" max="2496" width="15.5703125" bestFit="1" customWidth="1"/>
    <col min="2497" max="2497" width="11.140625" bestFit="1" customWidth="1"/>
    <col min="2498" max="2498" width="12.42578125" bestFit="1" customWidth="1"/>
    <col min="2499" max="2499" width="15.5703125" bestFit="1" customWidth="1"/>
    <col min="2500" max="2500" width="11.140625" bestFit="1" customWidth="1"/>
    <col min="2501" max="2501" width="12.42578125" bestFit="1" customWidth="1"/>
    <col min="2502" max="2502" width="15.5703125" bestFit="1" customWidth="1"/>
    <col min="2503" max="2503" width="11.140625" bestFit="1" customWidth="1"/>
    <col min="2504" max="2504" width="12.42578125" bestFit="1" customWidth="1"/>
    <col min="2505" max="2505" width="15.5703125" bestFit="1" customWidth="1"/>
    <col min="2506" max="2506" width="11.140625" bestFit="1" customWidth="1"/>
    <col min="2507" max="2507" width="12.42578125" bestFit="1" customWidth="1"/>
    <col min="2508" max="2508" width="15.5703125" bestFit="1" customWidth="1"/>
    <col min="2509" max="2509" width="11.140625" bestFit="1" customWidth="1"/>
    <col min="2510" max="2510" width="12.42578125" bestFit="1" customWidth="1"/>
    <col min="2511" max="2511" width="15.5703125" bestFit="1" customWidth="1"/>
    <col min="2512" max="2512" width="11.140625" bestFit="1" customWidth="1"/>
    <col min="2513" max="2513" width="12.42578125" bestFit="1" customWidth="1"/>
    <col min="2514" max="2514" width="15.5703125" bestFit="1" customWidth="1"/>
    <col min="2515" max="2515" width="11.140625" bestFit="1" customWidth="1"/>
    <col min="2516" max="2516" width="12.42578125" bestFit="1" customWidth="1"/>
    <col min="2517" max="2517" width="15.5703125" bestFit="1" customWidth="1"/>
    <col min="2518" max="2518" width="11.140625" bestFit="1" customWidth="1"/>
    <col min="2519" max="2519" width="12.42578125" bestFit="1" customWidth="1"/>
    <col min="2520" max="2520" width="15.5703125" bestFit="1" customWidth="1"/>
    <col min="2521" max="2521" width="11.140625" bestFit="1" customWidth="1"/>
    <col min="2522" max="2522" width="12.42578125" bestFit="1" customWidth="1"/>
    <col min="2523" max="2523" width="15.5703125" bestFit="1" customWidth="1"/>
    <col min="2524" max="2524" width="11.140625" bestFit="1" customWidth="1"/>
    <col min="2525" max="2525" width="12.42578125" bestFit="1" customWidth="1"/>
    <col min="2526" max="2526" width="15.5703125" bestFit="1" customWidth="1"/>
    <col min="2527" max="2527" width="11.140625" bestFit="1" customWidth="1"/>
    <col min="2528" max="2528" width="12.42578125" bestFit="1" customWidth="1"/>
    <col min="2529" max="2529" width="15.5703125" bestFit="1" customWidth="1"/>
    <col min="2530" max="2530" width="11.140625" bestFit="1" customWidth="1"/>
    <col min="2531" max="2531" width="12.42578125" bestFit="1" customWidth="1"/>
    <col min="2532" max="2532" width="15.5703125" bestFit="1" customWidth="1"/>
    <col min="2533" max="2533" width="11.140625" bestFit="1" customWidth="1"/>
    <col min="2534" max="2534" width="12.42578125" bestFit="1" customWidth="1"/>
    <col min="2535" max="2535" width="15.5703125" bestFit="1" customWidth="1"/>
    <col min="2536" max="2536" width="11.140625" bestFit="1" customWidth="1"/>
    <col min="2537" max="2537" width="12.42578125" bestFit="1" customWidth="1"/>
    <col min="2538" max="2538" width="15.5703125" bestFit="1" customWidth="1"/>
    <col min="2539" max="2539" width="11.140625" bestFit="1" customWidth="1"/>
    <col min="2540" max="2540" width="12.42578125" bestFit="1" customWidth="1"/>
    <col min="2541" max="2541" width="15.5703125" bestFit="1" customWidth="1"/>
    <col min="2542" max="2542" width="11.140625" bestFit="1" customWidth="1"/>
    <col min="2543" max="2543" width="12.42578125" bestFit="1" customWidth="1"/>
    <col min="2544" max="2544" width="15.5703125" bestFit="1" customWidth="1"/>
    <col min="2545" max="2545" width="11.140625" bestFit="1" customWidth="1"/>
    <col min="2546" max="2546" width="12.42578125" bestFit="1" customWidth="1"/>
    <col min="2547" max="2547" width="15.5703125" bestFit="1" customWidth="1"/>
    <col min="2548" max="2548" width="11.140625" bestFit="1" customWidth="1"/>
    <col min="2549" max="2549" width="12.42578125" bestFit="1" customWidth="1"/>
    <col min="2550" max="2550" width="15.5703125" bestFit="1" customWidth="1"/>
    <col min="2551" max="2551" width="11.140625" bestFit="1" customWidth="1"/>
    <col min="2552" max="2552" width="12.42578125" bestFit="1" customWidth="1"/>
    <col min="2553" max="2553" width="15.5703125" bestFit="1" customWidth="1"/>
    <col min="2554" max="2554" width="11.140625" bestFit="1" customWidth="1"/>
    <col min="2555" max="2555" width="12.42578125" bestFit="1" customWidth="1"/>
    <col min="2556" max="2556" width="15.5703125" bestFit="1" customWidth="1"/>
    <col min="2557" max="2557" width="11.140625" bestFit="1" customWidth="1"/>
    <col min="2558" max="2558" width="12.42578125" bestFit="1" customWidth="1"/>
    <col min="2559" max="2559" width="15.5703125" bestFit="1" customWidth="1"/>
    <col min="2560" max="2560" width="11.140625" bestFit="1" customWidth="1"/>
    <col min="2561" max="2561" width="12.42578125" bestFit="1" customWidth="1"/>
    <col min="2562" max="2562" width="15.5703125" bestFit="1" customWidth="1"/>
    <col min="2563" max="2563" width="11.140625" bestFit="1" customWidth="1"/>
    <col min="2564" max="2564" width="12.42578125" bestFit="1" customWidth="1"/>
    <col min="2565" max="2565" width="15.5703125" bestFit="1" customWidth="1"/>
    <col min="2566" max="2566" width="11.140625" bestFit="1" customWidth="1"/>
    <col min="2567" max="2567" width="12.42578125" bestFit="1" customWidth="1"/>
    <col min="2568" max="2568" width="15.5703125" bestFit="1" customWidth="1"/>
    <col min="2569" max="2569" width="11.140625" bestFit="1" customWidth="1"/>
    <col min="2570" max="2570" width="12.42578125" bestFit="1" customWidth="1"/>
    <col min="2571" max="2571" width="15.5703125" bestFit="1" customWidth="1"/>
    <col min="2572" max="2572" width="11.140625" bestFit="1" customWidth="1"/>
    <col min="2573" max="2573" width="12.42578125" bestFit="1" customWidth="1"/>
    <col min="2574" max="2574" width="15.5703125" bestFit="1" customWidth="1"/>
    <col min="2575" max="2575" width="11.140625" bestFit="1" customWidth="1"/>
    <col min="2576" max="2576" width="12.42578125" bestFit="1" customWidth="1"/>
    <col min="2577" max="2577" width="15.5703125" bestFit="1" customWidth="1"/>
    <col min="2578" max="2578" width="11.140625" bestFit="1" customWidth="1"/>
    <col min="2579" max="2579" width="12.42578125" bestFit="1" customWidth="1"/>
    <col min="2580" max="2580" width="15.5703125" bestFit="1" customWidth="1"/>
    <col min="2581" max="2581" width="11.140625" bestFit="1" customWidth="1"/>
    <col min="2582" max="2582" width="12.42578125" bestFit="1" customWidth="1"/>
    <col min="2583" max="2583" width="15.5703125" bestFit="1" customWidth="1"/>
    <col min="2584" max="2584" width="11.140625" bestFit="1" customWidth="1"/>
    <col min="2585" max="2585" width="12.42578125" bestFit="1" customWidth="1"/>
    <col min="2586" max="2586" width="15.5703125" bestFit="1" customWidth="1"/>
    <col min="2587" max="2587" width="11.140625" bestFit="1" customWidth="1"/>
    <col min="2588" max="2588" width="12.42578125" bestFit="1" customWidth="1"/>
    <col min="2589" max="2589" width="15.5703125" bestFit="1" customWidth="1"/>
    <col min="2590" max="2590" width="11.140625" bestFit="1" customWidth="1"/>
    <col min="2591" max="2591" width="12.42578125" bestFit="1" customWidth="1"/>
    <col min="2592" max="2592" width="15.5703125" bestFit="1" customWidth="1"/>
    <col min="2593" max="2593" width="11.140625" bestFit="1" customWidth="1"/>
    <col min="2594" max="2594" width="12.42578125" bestFit="1" customWidth="1"/>
    <col min="2595" max="2595" width="15.5703125" bestFit="1" customWidth="1"/>
    <col min="2596" max="2596" width="11.140625" bestFit="1" customWidth="1"/>
    <col min="2597" max="2597" width="12.42578125" bestFit="1" customWidth="1"/>
    <col min="2598" max="2598" width="15.5703125" bestFit="1" customWidth="1"/>
    <col min="2599" max="2599" width="11.140625" bestFit="1" customWidth="1"/>
    <col min="2600" max="2600" width="12.42578125" bestFit="1" customWidth="1"/>
    <col min="2601" max="2601" width="15.5703125" bestFit="1" customWidth="1"/>
    <col min="2602" max="2602" width="11.140625" bestFit="1" customWidth="1"/>
    <col min="2603" max="2603" width="12.42578125" bestFit="1" customWidth="1"/>
    <col min="2604" max="2604" width="15.5703125" bestFit="1" customWidth="1"/>
    <col min="2605" max="2605" width="11.140625" bestFit="1" customWidth="1"/>
    <col min="2606" max="2606" width="12.42578125" bestFit="1" customWidth="1"/>
    <col min="2607" max="2607" width="15.5703125" bestFit="1" customWidth="1"/>
    <col min="2608" max="2608" width="11.140625" bestFit="1" customWidth="1"/>
    <col min="2609" max="2609" width="12.42578125" bestFit="1" customWidth="1"/>
    <col min="2610" max="2610" width="15.5703125" bestFit="1" customWidth="1"/>
    <col min="2611" max="2611" width="11.140625" bestFit="1" customWidth="1"/>
    <col min="2612" max="2612" width="12.42578125" bestFit="1" customWidth="1"/>
    <col min="2613" max="2613" width="15.5703125" bestFit="1" customWidth="1"/>
    <col min="2614" max="2614" width="11.140625" bestFit="1" customWidth="1"/>
    <col min="2615" max="2615" width="12.42578125" bestFit="1" customWidth="1"/>
    <col min="2616" max="2616" width="15.5703125" bestFit="1" customWidth="1"/>
    <col min="2617" max="2617" width="11.140625" bestFit="1" customWidth="1"/>
    <col min="2618" max="2618" width="12.42578125" bestFit="1" customWidth="1"/>
    <col min="2619" max="2619" width="15.5703125" bestFit="1" customWidth="1"/>
    <col min="2620" max="2620" width="11.140625" bestFit="1" customWidth="1"/>
    <col min="2621" max="2621" width="12.42578125" bestFit="1" customWidth="1"/>
    <col min="2622" max="2622" width="15.5703125" bestFit="1" customWidth="1"/>
    <col min="2623" max="2623" width="11.140625" bestFit="1" customWidth="1"/>
    <col min="2624" max="2624" width="12.42578125" bestFit="1" customWidth="1"/>
    <col min="2625" max="2625" width="15.5703125" bestFit="1" customWidth="1"/>
    <col min="2626" max="2626" width="11.140625" bestFit="1" customWidth="1"/>
    <col min="2627" max="2627" width="12.42578125" bestFit="1" customWidth="1"/>
    <col min="2628" max="2628" width="15.5703125" bestFit="1" customWidth="1"/>
    <col min="2629" max="2629" width="11.140625" bestFit="1" customWidth="1"/>
    <col min="2630" max="2630" width="12.42578125" bestFit="1" customWidth="1"/>
    <col min="2631" max="2631" width="15.5703125" bestFit="1" customWidth="1"/>
    <col min="2632" max="2632" width="11.140625" bestFit="1" customWidth="1"/>
    <col min="2633" max="2633" width="12.42578125" bestFit="1" customWidth="1"/>
    <col min="2634" max="2634" width="15.5703125" bestFit="1" customWidth="1"/>
    <col min="2635" max="2635" width="11.140625" bestFit="1" customWidth="1"/>
    <col min="2636" max="2636" width="12.42578125" bestFit="1" customWidth="1"/>
    <col min="2637" max="2637" width="15.5703125" bestFit="1" customWidth="1"/>
    <col min="2638" max="2638" width="11.140625" bestFit="1" customWidth="1"/>
    <col min="2639" max="2639" width="12.42578125" bestFit="1" customWidth="1"/>
    <col min="2640" max="2640" width="15.5703125" bestFit="1" customWidth="1"/>
    <col min="2641" max="2641" width="11.140625" bestFit="1" customWidth="1"/>
    <col min="2642" max="2642" width="12.42578125" bestFit="1" customWidth="1"/>
    <col min="2643" max="2643" width="15.5703125" bestFit="1" customWidth="1"/>
    <col min="2644" max="2644" width="11.140625" bestFit="1" customWidth="1"/>
    <col min="2645" max="2645" width="12.42578125" bestFit="1" customWidth="1"/>
    <col min="2646" max="2646" width="15.5703125" bestFit="1" customWidth="1"/>
    <col min="2647" max="2647" width="11.140625" bestFit="1" customWidth="1"/>
    <col min="2648" max="2648" width="12.42578125" bestFit="1" customWidth="1"/>
    <col min="2649" max="2649" width="15.5703125" bestFit="1" customWidth="1"/>
    <col min="2650" max="2650" width="11.140625" bestFit="1" customWidth="1"/>
    <col min="2651" max="2651" width="12.42578125" bestFit="1" customWidth="1"/>
    <col min="2652" max="2652" width="15.5703125" bestFit="1" customWidth="1"/>
    <col min="2653" max="2653" width="11.140625" bestFit="1" customWidth="1"/>
    <col min="2654" max="2654" width="12.42578125" bestFit="1" customWidth="1"/>
    <col min="2655" max="2655" width="15.5703125" bestFit="1" customWidth="1"/>
    <col min="2656" max="2656" width="11.140625" bestFit="1" customWidth="1"/>
    <col min="2657" max="2657" width="12.42578125" bestFit="1" customWidth="1"/>
    <col min="2658" max="2658" width="15.5703125" bestFit="1" customWidth="1"/>
    <col min="2659" max="2659" width="11.140625" bestFit="1" customWidth="1"/>
    <col min="2660" max="2660" width="12.42578125" bestFit="1" customWidth="1"/>
    <col min="2661" max="2661" width="15.5703125" bestFit="1" customWidth="1"/>
    <col min="2662" max="2662" width="11.140625" bestFit="1" customWidth="1"/>
    <col min="2663" max="2663" width="12.42578125" bestFit="1" customWidth="1"/>
    <col min="2664" max="2664" width="15.5703125" bestFit="1" customWidth="1"/>
    <col min="2665" max="2665" width="11.140625" bestFit="1" customWidth="1"/>
    <col min="2666" max="2666" width="12.42578125" bestFit="1" customWidth="1"/>
    <col min="2667" max="2667" width="15.5703125" bestFit="1" customWidth="1"/>
    <col min="2668" max="2668" width="11.140625" bestFit="1" customWidth="1"/>
    <col min="2669" max="2669" width="12.42578125" bestFit="1" customWidth="1"/>
    <col min="2670" max="2670" width="15.5703125" bestFit="1" customWidth="1"/>
    <col min="2671" max="2671" width="11.140625" bestFit="1" customWidth="1"/>
    <col min="2672" max="2672" width="12.42578125" bestFit="1" customWidth="1"/>
    <col min="2673" max="2673" width="15.5703125" bestFit="1" customWidth="1"/>
    <col min="2674" max="2674" width="11.140625" bestFit="1" customWidth="1"/>
    <col min="2675" max="2675" width="12.42578125" bestFit="1" customWidth="1"/>
    <col min="2676" max="2676" width="15.5703125" bestFit="1" customWidth="1"/>
    <col min="2677" max="2677" width="11.140625" bestFit="1" customWidth="1"/>
    <col min="2678" max="2678" width="12.42578125" bestFit="1" customWidth="1"/>
    <col min="2679" max="2679" width="15.5703125" bestFit="1" customWidth="1"/>
    <col min="2680" max="2680" width="11.140625" bestFit="1" customWidth="1"/>
    <col min="2681" max="2681" width="12.42578125" bestFit="1" customWidth="1"/>
    <col min="2682" max="2682" width="15.5703125" bestFit="1" customWidth="1"/>
    <col min="2683" max="2683" width="11.140625" bestFit="1" customWidth="1"/>
    <col min="2684" max="2684" width="12.42578125" bestFit="1" customWidth="1"/>
    <col min="2685" max="2685" width="15.5703125" bestFit="1" customWidth="1"/>
    <col min="2686" max="2686" width="11.140625" bestFit="1" customWidth="1"/>
    <col min="2687" max="2687" width="12.42578125" bestFit="1" customWidth="1"/>
    <col min="2688" max="2688" width="15.5703125" bestFit="1" customWidth="1"/>
    <col min="2689" max="2689" width="11.140625" bestFit="1" customWidth="1"/>
    <col min="2690" max="2690" width="12.42578125" bestFit="1" customWidth="1"/>
    <col min="2691" max="2691" width="15.5703125" bestFit="1" customWidth="1"/>
    <col min="2692" max="2692" width="11.140625" bestFit="1" customWidth="1"/>
    <col min="2693" max="2693" width="12.42578125" bestFit="1" customWidth="1"/>
    <col min="2694" max="2694" width="15.5703125" bestFit="1" customWidth="1"/>
    <col min="2695" max="2695" width="11.140625" bestFit="1" customWidth="1"/>
    <col min="2696" max="2696" width="12.42578125" bestFit="1" customWidth="1"/>
    <col min="2697" max="2697" width="15.5703125" bestFit="1" customWidth="1"/>
    <col min="2698" max="2698" width="11.140625" bestFit="1" customWidth="1"/>
    <col min="2699" max="2699" width="12.42578125" bestFit="1" customWidth="1"/>
    <col min="2700" max="2700" width="15.5703125" bestFit="1" customWidth="1"/>
    <col min="2701" max="2701" width="11.140625" bestFit="1" customWidth="1"/>
    <col min="2702" max="2702" width="12.42578125" bestFit="1" customWidth="1"/>
    <col min="2703" max="2703" width="15.5703125" bestFit="1" customWidth="1"/>
    <col min="2704" max="2704" width="11.140625" bestFit="1" customWidth="1"/>
    <col min="2705" max="2705" width="12.42578125" bestFit="1" customWidth="1"/>
    <col min="2706" max="2706" width="15.5703125" bestFit="1" customWidth="1"/>
    <col min="2707" max="2707" width="11.140625" bestFit="1" customWidth="1"/>
    <col min="2708" max="2708" width="12.42578125" bestFit="1" customWidth="1"/>
    <col min="2709" max="2709" width="15.5703125" bestFit="1" customWidth="1"/>
    <col min="2710" max="2710" width="11.140625" bestFit="1" customWidth="1"/>
    <col min="2711" max="2711" width="12.42578125" bestFit="1" customWidth="1"/>
    <col min="2712" max="2712" width="15.5703125" bestFit="1" customWidth="1"/>
    <col min="2713" max="2713" width="11.140625" bestFit="1" customWidth="1"/>
    <col min="2714" max="2714" width="12.42578125" bestFit="1" customWidth="1"/>
    <col min="2715" max="2715" width="15.5703125" bestFit="1" customWidth="1"/>
    <col min="2716" max="2716" width="11.140625" bestFit="1" customWidth="1"/>
    <col min="2717" max="2717" width="12.42578125" bestFit="1" customWidth="1"/>
    <col min="2718" max="2718" width="15.5703125" bestFit="1" customWidth="1"/>
    <col min="2719" max="2719" width="11.140625" bestFit="1" customWidth="1"/>
    <col min="2720" max="2720" width="12.42578125" bestFit="1" customWidth="1"/>
    <col min="2721" max="2721" width="15.5703125" bestFit="1" customWidth="1"/>
    <col min="2722" max="2722" width="11.140625" bestFit="1" customWidth="1"/>
    <col min="2723" max="2723" width="12.42578125" bestFit="1" customWidth="1"/>
    <col min="2724" max="2724" width="15.5703125" bestFit="1" customWidth="1"/>
    <col min="2725" max="2725" width="11.140625" bestFit="1" customWidth="1"/>
    <col min="2726" max="2726" width="12.42578125" bestFit="1" customWidth="1"/>
    <col min="2727" max="2727" width="15.5703125" bestFit="1" customWidth="1"/>
    <col min="2728" max="2728" width="11.140625" bestFit="1" customWidth="1"/>
    <col min="2729" max="2729" width="12.42578125" bestFit="1" customWidth="1"/>
    <col min="2730" max="2730" width="15.5703125" bestFit="1" customWidth="1"/>
    <col min="2731" max="2731" width="11.140625" bestFit="1" customWidth="1"/>
    <col min="2732" max="2732" width="12.42578125" bestFit="1" customWidth="1"/>
    <col min="2733" max="2733" width="15.5703125" bestFit="1" customWidth="1"/>
    <col min="2734" max="2734" width="11.140625" bestFit="1" customWidth="1"/>
    <col min="2735" max="2735" width="12.42578125" bestFit="1" customWidth="1"/>
    <col min="2736" max="2736" width="15.5703125" bestFit="1" customWidth="1"/>
    <col min="2737" max="2737" width="11.140625" bestFit="1" customWidth="1"/>
    <col min="2738" max="2738" width="12.42578125" bestFit="1" customWidth="1"/>
    <col min="2739" max="2739" width="15.5703125" bestFit="1" customWidth="1"/>
    <col min="2740" max="2740" width="11.140625" bestFit="1" customWidth="1"/>
    <col min="2741" max="2741" width="12.42578125" bestFit="1" customWidth="1"/>
    <col min="2742" max="2742" width="15.5703125" bestFit="1" customWidth="1"/>
    <col min="2743" max="2743" width="11.140625" bestFit="1" customWidth="1"/>
    <col min="2744" max="2744" width="12.42578125" bestFit="1" customWidth="1"/>
    <col min="2745" max="2745" width="15.5703125" bestFit="1" customWidth="1"/>
    <col min="2746" max="2746" width="11.140625" bestFit="1" customWidth="1"/>
    <col min="2747" max="2747" width="12.42578125" bestFit="1" customWidth="1"/>
    <col min="2748" max="2748" width="15.5703125" bestFit="1" customWidth="1"/>
    <col min="2749" max="2749" width="11.140625" bestFit="1" customWidth="1"/>
    <col min="2750" max="2750" width="12.42578125" bestFit="1" customWidth="1"/>
    <col min="2751" max="2751" width="15.5703125" bestFit="1" customWidth="1"/>
    <col min="2752" max="2752" width="11.140625" bestFit="1" customWidth="1"/>
    <col min="2753" max="2753" width="12.42578125" bestFit="1" customWidth="1"/>
    <col min="2754" max="2754" width="15.5703125" bestFit="1" customWidth="1"/>
    <col min="2755" max="2755" width="11.140625" bestFit="1" customWidth="1"/>
    <col min="2756" max="2756" width="12.42578125" bestFit="1" customWidth="1"/>
    <col min="2757" max="2757" width="15.5703125" bestFit="1" customWidth="1"/>
    <col min="2758" max="2758" width="11.140625" bestFit="1" customWidth="1"/>
    <col min="2759" max="2759" width="12.42578125" bestFit="1" customWidth="1"/>
    <col min="2760" max="2760" width="15.5703125" bestFit="1" customWidth="1"/>
    <col min="2761" max="2761" width="11.140625" bestFit="1" customWidth="1"/>
    <col min="2762" max="2762" width="12.42578125" bestFit="1" customWidth="1"/>
    <col min="2763" max="2763" width="15.5703125" bestFit="1" customWidth="1"/>
    <col min="2764" max="2764" width="11.140625" bestFit="1" customWidth="1"/>
    <col min="2765" max="2765" width="12.42578125" bestFit="1" customWidth="1"/>
    <col min="2766" max="2766" width="15.5703125" bestFit="1" customWidth="1"/>
    <col min="2767" max="2767" width="11.140625" bestFit="1" customWidth="1"/>
    <col min="2768" max="2768" width="12.42578125" bestFit="1" customWidth="1"/>
    <col min="2769" max="2769" width="15.5703125" bestFit="1" customWidth="1"/>
    <col min="2770" max="2770" width="11.140625" bestFit="1" customWidth="1"/>
    <col min="2771" max="2771" width="12.42578125" bestFit="1" customWidth="1"/>
    <col min="2772" max="2772" width="15.5703125" bestFit="1" customWidth="1"/>
    <col min="2773" max="2773" width="11.140625" bestFit="1" customWidth="1"/>
    <col min="2774" max="2774" width="12.42578125" bestFit="1" customWidth="1"/>
    <col min="2775" max="2775" width="15.5703125" bestFit="1" customWidth="1"/>
    <col min="2776" max="2776" width="11.140625" bestFit="1" customWidth="1"/>
    <col min="2777" max="2777" width="12.42578125" bestFit="1" customWidth="1"/>
    <col min="2778" max="2778" width="15.5703125" bestFit="1" customWidth="1"/>
    <col min="2779" max="2779" width="11.140625" bestFit="1" customWidth="1"/>
    <col min="2780" max="2780" width="12.42578125" bestFit="1" customWidth="1"/>
    <col min="2781" max="2781" width="15.5703125" bestFit="1" customWidth="1"/>
    <col min="2782" max="2782" width="11.140625" bestFit="1" customWidth="1"/>
    <col min="2783" max="2783" width="12.42578125" bestFit="1" customWidth="1"/>
    <col min="2784" max="2784" width="15.5703125" bestFit="1" customWidth="1"/>
    <col min="2785" max="2785" width="11.140625" bestFit="1" customWidth="1"/>
    <col min="2786" max="2786" width="12.42578125" bestFit="1" customWidth="1"/>
    <col min="2787" max="2787" width="15.5703125" bestFit="1" customWidth="1"/>
    <col min="2788" max="2788" width="11.140625" bestFit="1" customWidth="1"/>
    <col min="2789" max="2789" width="12.42578125" bestFit="1" customWidth="1"/>
    <col min="2790" max="2790" width="15.5703125" bestFit="1" customWidth="1"/>
    <col min="2791" max="2791" width="11.140625" bestFit="1" customWidth="1"/>
    <col min="2792" max="2792" width="12.42578125" bestFit="1" customWidth="1"/>
    <col min="2793" max="2793" width="15.5703125" bestFit="1" customWidth="1"/>
    <col min="2794" max="2794" width="11.140625" bestFit="1" customWidth="1"/>
    <col min="2795" max="2795" width="12.42578125" bestFit="1" customWidth="1"/>
    <col min="2796" max="2796" width="15.5703125" bestFit="1" customWidth="1"/>
    <col min="2797" max="2797" width="11.140625" bestFit="1" customWidth="1"/>
    <col min="2798" max="2798" width="12.42578125" bestFit="1" customWidth="1"/>
    <col min="2799" max="2799" width="15.5703125" bestFit="1" customWidth="1"/>
    <col min="2800" max="2800" width="11.140625" bestFit="1" customWidth="1"/>
    <col min="2801" max="2801" width="12.42578125" bestFit="1" customWidth="1"/>
    <col min="2802" max="2802" width="15.5703125" bestFit="1" customWidth="1"/>
    <col min="2803" max="2803" width="11.140625" bestFit="1" customWidth="1"/>
    <col min="2804" max="2804" width="12.42578125" bestFit="1" customWidth="1"/>
    <col min="2805" max="2805" width="15.5703125" bestFit="1" customWidth="1"/>
    <col min="2806" max="2806" width="11.140625" bestFit="1" customWidth="1"/>
    <col min="2807" max="2807" width="12.42578125" bestFit="1" customWidth="1"/>
    <col min="2808" max="2808" width="15.5703125" bestFit="1" customWidth="1"/>
    <col min="2809" max="2809" width="11.140625" bestFit="1" customWidth="1"/>
    <col min="2810" max="2810" width="12.42578125" bestFit="1" customWidth="1"/>
    <col min="2811" max="2811" width="15.5703125" bestFit="1" customWidth="1"/>
    <col min="2812" max="2812" width="11.140625" bestFit="1" customWidth="1"/>
    <col min="2813" max="2813" width="12.42578125" bestFit="1" customWidth="1"/>
    <col min="2814" max="2814" width="15.5703125" bestFit="1" customWidth="1"/>
    <col min="2815" max="2815" width="11.140625" bestFit="1" customWidth="1"/>
    <col min="2816" max="2816" width="12.42578125" bestFit="1" customWidth="1"/>
    <col min="2817" max="2817" width="15.5703125" bestFit="1" customWidth="1"/>
    <col min="2818" max="2818" width="11.140625" bestFit="1" customWidth="1"/>
    <col min="2819" max="2819" width="12.42578125" bestFit="1" customWidth="1"/>
    <col min="2820" max="2820" width="15.5703125" bestFit="1" customWidth="1"/>
    <col min="2821" max="2821" width="11.140625" bestFit="1" customWidth="1"/>
    <col min="2822" max="2822" width="12.42578125" bestFit="1" customWidth="1"/>
    <col min="2823" max="2823" width="15.5703125" bestFit="1" customWidth="1"/>
    <col min="2824" max="2824" width="11.140625" bestFit="1" customWidth="1"/>
    <col min="2825" max="2825" width="12.42578125" bestFit="1" customWidth="1"/>
    <col min="2826" max="2826" width="15.5703125" bestFit="1" customWidth="1"/>
    <col min="2827" max="2827" width="11.140625" bestFit="1" customWidth="1"/>
    <col min="2828" max="2828" width="12.42578125" bestFit="1" customWidth="1"/>
    <col min="2829" max="2829" width="15.5703125" bestFit="1" customWidth="1"/>
    <col min="2830" max="2830" width="11.140625" bestFit="1" customWidth="1"/>
    <col min="2831" max="2831" width="12.42578125" bestFit="1" customWidth="1"/>
    <col min="2832" max="2832" width="15.5703125" bestFit="1" customWidth="1"/>
    <col min="2833" max="2833" width="11.140625" bestFit="1" customWidth="1"/>
    <col min="2834" max="2834" width="12.42578125" bestFit="1" customWidth="1"/>
    <col min="2835" max="2835" width="15.5703125" bestFit="1" customWidth="1"/>
    <col min="2836" max="2836" width="11.140625" bestFit="1" customWidth="1"/>
    <col min="2837" max="2837" width="12.42578125" bestFit="1" customWidth="1"/>
    <col min="2838" max="2838" width="15.5703125" bestFit="1" customWidth="1"/>
    <col min="2839" max="2839" width="11.140625" bestFit="1" customWidth="1"/>
    <col min="2840" max="2840" width="12.42578125" bestFit="1" customWidth="1"/>
    <col min="2841" max="2841" width="15.5703125" bestFit="1" customWidth="1"/>
    <col min="2842" max="2842" width="11.140625" bestFit="1" customWidth="1"/>
    <col min="2843" max="2843" width="12.42578125" bestFit="1" customWidth="1"/>
    <col min="2844" max="2844" width="15.5703125" bestFit="1" customWidth="1"/>
    <col min="2845" max="2845" width="11.140625" bestFit="1" customWidth="1"/>
    <col min="2846" max="2846" width="12.42578125" bestFit="1" customWidth="1"/>
    <col min="2847" max="2847" width="15.5703125" bestFit="1" customWidth="1"/>
    <col min="2848" max="2848" width="11.140625" bestFit="1" customWidth="1"/>
    <col min="2849" max="2849" width="12.42578125" bestFit="1" customWidth="1"/>
    <col min="2850" max="2850" width="15.5703125" bestFit="1" customWidth="1"/>
    <col min="2851" max="2851" width="11.140625" bestFit="1" customWidth="1"/>
    <col min="2852" max="2852" width="12.42578125" bestFit="1" customWidth="1"/>
    <col min="2853" max="2853" width="15.5703125" bestFit="1" customWidth="1"/>
    <col min="2854" max="2854" width="11.140625" bestFit="1" customWidth="1"/>
    <col min="2855" max="2855" width="12.42578125" bestFit="1" customWidth="1"/>
    <col min="2856" max="2856" width="15.5703125" bestFit="1" customWidth="1"/>
    <col min="2857" max="2857" width="11.140625" bestFit="1" customWidth="1"/>
    <col min="2858" max="2858" width="12.42578125" bestFit="1" customWidth="1"/>
    <col min="2859" max="2859" width="15.5703125" bestFit="1" customWidth="1"/>
    <col min="2860" max="2860" width="11.140625" bestFit="1" customWidth="1"/>
    <col min="2861" max="2861" width="12.42578125" bestFit="1" customWidth="1"/>
    <col min="2862" max="2862" width="15.5703125" bestFit="1" customWidth="1"/>
    <col min="2863" max="2863" width="11.140625" bestFit="1" customWidth="1"/>
    <col min="2864" max="2864" width="12.42578125" bestFit="1" customWidth="1"/>
    <col min="2865" max="2865" width="15.5703125" bestFit="1" customWidth="1"/>
    <col min="2866" max="2866" width="11.140625" bestFit="1" customWidth="1"/>
    <col min="2867" max="2867" width="12.42578125" bestFit="1" customWidth="1"/>
    <col min="2868" max="2868" width="15.5703125" bestFit="1" customWidth="1"/>
    <col min="2869" max="2869" width="11.140625" bestFit="1" customWidth="1"/>
    <col min="2870" max="2870" width="12.42578125" bestFit="1" customWidth="1"/>
    <col min="2871" max="2871" width="15.5703125" bestFit="1" customWidth="1"/>
    <col min="2872" max="2872" width="11.140625" bestFit="1" customWidth="1"/>
    <col min="2873" max="2873" width="12.42578125" bestFit="1" customWidth="1"/>
    <col min="2874" max="2874" width="15.5703125" bestFit="1" customWidth="1"/>
    <col min="2875" max="2875" width="11.140625" bestFit="1" customWidth="1"/>
    <col min="2876" max="2876" width="12.42578125" bestFit="1" customWidth="1"/>
    <col min="2877" max="2877" width="15.5703125" bestFit="1" customWidth="1"/>
    <col min="2878" max="2878" width="11.140625" bestFit="1" customWidth="1"/>
    <col min="2879" max="2879" width="12.42578125" bestFit="1" customWidth="1"/>
    <col min="2880" max="2880" width="15.5703125" bestFit="1" customWidth="1"/>
    <col min="2881" max="2881" width="11.140625" bestFit="1" customWidth="1"/>
    <col min="2882" max="2882" width="12.42578125" bestFit="1" customWidth="1"/>
    <col min="2883" max="2883" width="15.5703125" bestFit="1" customWidth="1"/>
    <col min="2884" max="2884" width="11.140625" bestFit="1" customWidth="1"/>
    <col min="2885" max="2885" width="12.42578125" bestFit="1" customWidth="1"/>
    <col min="2886" max="2886" width="15.5703125" bestFit="1" customWidth="1"/>
    <col min="2887" max="2887" width="11.140625" bestFit="1" customWidth="1"/>
    <col min="2888" max="2888" width="12.42578125" bestFit="1" customWidth="1"/>
    <col min="2889" max="2889" width="15.5703125" bestFit="1" customWidth="1"/>
    <col min="2890" max="2890" width="11.140625" bestFit="1" customWidth="1"/>
    <col min="2891" max="2891" width="12.42578125" bestFit="1" customWidth="1"/>
    <col min="2892" max="2892" width="15.5703125" bestFit="1" customWidth="1"/>
    <col min="2893" max="2893" width="11.140625" bestFit="1" customWidth="1"/>
    <col min="2894" max="2894" width="12.42578125" bestFit="1" customWidth="1"/>
    <col min="2895" max="2895" width="15.5703125" bestFit="1" customWidth="1"/>
    <col min="2896" max="2896" width="11.140625" bestFit="1" customWidth="1"/>
    <col min="2897" max="2897" width="12.42578125" bestFit="1" customWidth="1"/>
    <col min="2898" max="2898" width="15.5703125" bestFit="1" customWidth="1"/>
    <col min="2899" max="2899" width="11.140625" bestFit="1" customWidth="1"/>
    <col min="2900" max="2900" width="12.42578125" bestFit="1" customWidth="1"/>
    <col min="2901" max="2901" width="15.5703125" bestFit="1" customWidth="1"/>
    <col min="2902" max="2902" width="11.140625" bestFit="1" customWidth="1"/>
    <col min="2903" max="2903" width="12.42578125" bestFit="1" customWidth="1"/>
    <col min="2904" max="2904" width="15.5703125" bestFit="1" customWidth="1"/>
    <col min="2905" max="2905" width="11.140625" bestFit="1" customWidth="1"/>
    <col min="2906" max="2906" width="12.42578125" bestFit="1" customWidth="1"/>
    <col min="2907" max="2907" width="15.5703125" bestFit="1" customWidth="1"/>
    <col min="2908" max="2908" width="11.140625" bestFit="1" customWidth="1"/>
    <col min="2909" max="2909" width="12.42578125" bestFit="1" customWidth="1"/>
    <col min="2910" max="2910" width="15.5703125" bestFit="1" customWidth="1"/>
    <col min="2911" max="2911" width="11.140625" bestFit="1" customWidth="1"/>
    <col min="2912" max="2912" width="12.42578125" bestFit="1" customWidth="1"/>
    <col min="2913" max="2913" width="15.5703125" bestFit="1" customWidth="1"/>
    <col min="2914" max="2914" width="11.140625" bestFit="1" customWidth="1"/>
    <col min="2915" max="2915" width="12.42578125" bestFit="1" customWidth="1"/>
    <col min="2916" max="2916" width="15.5703125" bestFit="1" customWidth="1"/>
    <col min="2917" max="2917" width="11.140625" bestFit="1" customWidth="1"/>
    <col min="2918" max="2918" width="12.42578125" bestFit="1" customWidth="1"/>
    <col min="2919" max="2919" width="15.5703125" bestFit="1" customWidth="1"/>
    <col min="2920" max="2920" width="11.140625" bestFit="1" customWidth="1"/>
    <col min="2921" max="2921" width="12.42578125" bestFit="1" customWidth="1"/>
    <col min="2922" max="2922" width="15.5703125" bestFit="1" customWidth="1"/>
    <col min="2923" max="2923" width="11.140625" bestFit="1" customWidth="1"/>
    <col min="2924" max="2924" width="12.42578125" bestFit="1" customWidth="1"/>
    <col min="2925" max="2925" width="15.5703125" bestFit="1" customWidth="1"/>
    <col min="2926" max="2926" width="11.140625" bestFit="1" customWidth="1"/>
    <col min="2927" max="2927" width="12.42578125" bestFit="1" customWidth="1"/>
    <col min="2928" max="2928" width="15.5703125" bestFit="1" customWidth="1"/>
    <col min="2929" max="2929" width="11.140625" bestFit="1" customWidth="1"/>
    <col min="2930" max="2930" width="12.42578125" bestFit="1" customWidth="1"/>
    <col min="2931" max="2931" width="15.5703125" bestFit="1" customWidth="1"/>
    <col min="2932" max="2932" width="11.140625" bestFit="1" customWidth="1"/>
    <col min="2933" max="2933" width="12.42578125" bestFit="1" customWidth="1"/>
    <col min="2934" max="2934" width="15.5703125" bestFit="1" customWidth="1"/>
    <col min="2935" max="2935" width="11.140625" bestFit="1" customWidth="1"/>
    <col min="2936" max="2936" width="12.42578125" bestFit="1" customWidth="1"/>
    <col min="2937" max="2937" width="15.5703125" bestFit="1" customWidth="1"/>
    <col min="2938" max="2938" width="11.140625" bestFit="1" customWidth="1"/>
    <col min="2939" max="2939" width="12.42578125" bestFit="1" customWidth="1"/>
    <col min="2940" max="2940" width="15.5703125" bestFit="1" customWidth="1"/>
    <col min="2941" max="2941" width="11.140625" bestFit="1" customWidth="1"/>
    <col min="2942" max="2942" width="12.42578125" bestFit="1" customWidth="1"/>
    <col min="2943" max="2943" width="15.5703125" bestFit="1" customWidth="1"/>
    <col min="2944" max="2944" width="11.140625" bestFit="1" customWidth="1"/>
    <col min="2945" max="2945" width="12.42578125" bestFit="1" customWidth="1"/>
    <col min="2946" max="2946" width="15.5703125" bestFit="1" customWidth="1"/>
    <col min="2947" max="2947" width="11.140625" bestFit="1" customWidth="1"/>
    <col min="2948" max="2948" width="12.42578125" bestFit="1" customWidth="1"/>
    <col min="2949" max="2949" width="15.5703125" bestFit="1" customWidth="1"/>
    <col min="2950" max="2950" width="11.140625" bestFit="1" customWidth="1"/>
    <col min="2951" max="2951" width="12.42578125" bestFit="1" customWidth="1"/>
    <col min="2952" max="2952" width="15.5703125" bestFit="1" customWidth="1"/>
    <col min="2953" max="2953" width="11.140625" bestFit="1" customWidth="1"/>
    <col min="2954" max="2954" width="12.42578125" bestFit="1" customWidth="1"/>
    <col min="2955" max="2955" width="15.5703125" bestFit="1" customWidth="1"/>
    <col min="2956" max="2956" width="11.140625" bestFit="1" customWidth="1"/>
    <col min="2957" max="2957" width="12.42578125" bestFit="1" customWidth="1"/>
    <col min="2958" max="2958" width="15.5703125" bestFit="1" customWidth="1"/>
    <col min="2959" max="2959" width="11.140625" bestFit="1" customWidth="1"/>
    <col min="2960" max="2960" width="12.42578125" bestFit="1" customWidth="1"/>
    <col min="2961" max="2961" width="15.5703125" bestFit="1" customWidth="1"/>
    <col min="2962" max="2962" width="11.140625" bestFit="1" customWidth="1"/>
    <col min="2963" max="2963" width="12.42578125" bestFit="1" customWidth="1"/>
    <col min="2964" max="2964" width="15.5703125" bestFit="1" customWidth="1"/>
    <col min="2965" max="2965" width="11.140625" bestFit="1" customWidth="1"/>
    <col min="2966" max="2966" width="12.42578125" bestFit="1" customWidth="1"/>
    <col min="2967" max="2967" width="15.5703125" bestFit="1" customWidth="1"/>
    <col min="2968" max="2968" width="11.140625" bestFit="1" customWidth="1"/>
    <col min="2969" max="2969" width="12.42578125" bestFit="1" customWidth="1"/>
    <col min="2970" max="2970" width="15.5703125" bestFit="1" customWidth="1"/>
    <col min="2971" max="2971" width="11.140625" bestFit="1" customWidth="1"/>
    <col min="2972" max="2972" width="12.42578125" bestFit="1" customWidth="1"/>
    <col min="2973" max="2973" width="15.5703125" bestFit="1" customWidth="1"/>
    <col min="2974" max="2974" width="11.140625" bestFit="1" customWidth="1"/>
    <col min="2975" max="2975" width="12.42578125" bestFit="1" customWidth="1"/>
    <col min="2976" max="2976" width="15.5703125" bestFit="1" customWidth="1"/>
    <col min="2977" max="2977" width="11.140625" bestFit="1" customWidth="1"/>
    <col min="2978" max="2978" width="12.42578125" bestFit="1" customWidth="1"/>
    <col min="2979" max="2979" width="15.5703125" bestFit="1" customWidth="1"/>
    <col min="2980" max="2980" width="11.140625" bestFit="1" customWidth="1"/>
    <col min="2981" max="2981" width="12.42578125" bestFit="1" customWidth="1"/>
    <col min="2982" max="2982" width="15.5703125" bestFit="1" customWidth="1"/>
    <col min="2983" max="2983" width="11.140625" bestFit="1" customWidth="1"/>
    <col min="2984" max="2984" width="12.42578125" bestFit="1" customWidth="1"/>
    <col min="2985" max="2985" width="15.5703125" bestFit="1" customWidth="1"/>
    <col min="2986" max="2986" width="11.140625" bestFit="1" customWidth="1"/>
    <col min="2987" max="2987" width="12.42578125" bestFit="1" customWidth="1"/>
    <col min="2988" max="2988" width="15.5703125" bestFit="1" customWidth="1"/>
    <col min="2989" max="2989" width="11.140625" bestFit="1" customWidth="1"/>
    <col min="2990" max="2990" width="12.42578125" bestFit="1" customWidth="1"/>
    <col min="2991" max="2991" width="15.5703125" bestFit="1" customWidth="1"/>
    <col min="2992" max="2992" width="11.140625" bestFit="1" customWidth="1"/>
    <col min="2993" max="2993" width="12.42578125" bestFit="1" customWidth="1"/>
    <col min="2994" max="2994" width="15.5703125" bestFit="1" customWidth="1"/>
    <col min="2995" max="2995" width="11.140625" bestFit="1" customWidth="1"/>
    <col min="2996" max="2996" width="12.42578125" bestFit="1" customWidth="1"/>
    <col min="2997" max="2997" width="15.5703125" bestFit="1" customWidth="1"/>
    <col min="2998" max="2998" width="11.140625" bestFit="1" customWidth="1"/>
    <col min="2999" max="2999" width="12.42578125" bestFit="1" customWidth="1"/>
    <col min="3000" max="3000" width="15.5703125" bestFit="1" customWidth="1"/>
    <col min="3001" max="3001" width="11.140625" bestFit="1" customWidth="1"/>
    <col min="3002" max="3002" width="12.42578125" bestFit="1" customWidth="1"/>
    <col min="3003" max="3003" width="15.5703125" bestFit="1" customWidth="1"/>
    <col min="3004" max="3004" width="11.140625" bestFit="1" customWidth="1"/>
    <col min="3005" max="3005" width="12.42578125" bestFit="1" customWidth="1"/>
    <col min="3006" max="3006" width="15.5703125" bestFit="1" customWidth="1"/>
    <col min="3007" max="3007" width="11.140625" bestFit="1" customWidth="1"/>
    <col min="3008" max="3008" width="12.42578125" bestFit="1" customWidth="1"/>
    <col min="3009" max="3009" width="15.5703125" bestFit="1" customWidth="1"/>
    <col min="3010" max="3010" width="11.140625" bestFit="1" customWidth="1"/>
    <col min="3011" max="3011" width="12.42578125" bestFit="1" customWidth="1"/>
    <col min="3012" max="3012" width="15.5703125" bestFit="1" customWidth="1"/>
    <col min="3013" max="3013" width="11.140625" bestFit="1" customWidth="1"/>
    <col min="3014" max="3014" width="12.42578125" bestFit="1" customWidth="1"/>
    <col min="3015" max="3015" width="15.5703125" bestFit="1" customWidth="1"/>
    <col min="3016" max="3016" width="11.140625" bestFit="1" customWidth="1"/>
    <col min="3017" max="3017" width="12.42578125" bestFit="1" customWidth="1"/>
    <col min="3018" max="3018" width="15.5703125" bestFit="1" customWidth="1"/>
    <col min="3019" max="3019" width="11.140625" bestFit="1" customWidth="1"/>
    <col min="3020" max="3020" width="12.42578125" bestFit="1" customWidth="1"/>
    <col min="3021" max="3021" width="15.5703125" bestFit="1" customWidth="1"/>
    <col min="3022" max="3022" width="11.140625" bestFit="1" customWidth="1"/>
    <col min="3023" max="3023" width="12.42578125" bestFit="1" customWidth="1"/>
    <col min="3024" max="3024" width="15.5703125" bestFit="1" customWidth="1"/>
    <col min="3025" max="3025" width="11.140625" bestFit="1" customWidth="1"/>
    <col min="3026" max="3026" width="12.42578125" bestFit="1" customWidth="1"/>
    <col min="3027" max="3027" width="15.5703125" bestFit="1" customWidth="1"/>
    <col min="3028" max="3028" width="11.140625" bestFit="1" customWidth="1"/>
    <col min="3029" max="3029" width="12.42578125" bestFit="1" customWidth="1"/>
    <col min="3030" max="3030" width="15.5703125" bestFit="1" customWidth="1"/>
    <col min="3031" max="3031" width="11.140625" bestFit="1" customWidth="1"/>
    <col min="3032" max="3032" width="12.42578125" bestFit="1" customWidth="1"/>
    <col min="3033" max="3033" width="15.5703125" bestFit="1" customWidth="1"/>
    <col min="3034" max="3034" width="11.140625" bestFit="1" customWidth="1"/>
    <col min="3035" max="3035" width="12.42578125" bestFit="1" customWidth="1"/>
    <col min="3036" max="3036" width="15.5703125" bestFit="1" customWidth="1"/>
    <col min="3037" max="3037" width="11.140625" bestFit="1" customWidth="1"/>
    <col min="3038" max="3038" width="12.42578125" bestFit="1" customWidth="1"/>
    <col min="3039" max="3039" width="15.5703125" bestFit="1" customWidth="1"/>
    <col min="3040" max="3040" width="11.140625" bestFit="1" customWidth="1"/>
    <col min="3041" max="3041" width="12.42578125" bestFit="1" customWidth="1"/>
    <col min="3042" max="3042" width="15.5703125" bestFit="1" customWidth="1"/>
    <col min="3043" max="3043" width="11.140625" bestFit="1" customWidth="1"/>
    <col min="3044" max="3044" width="12.42578125" bestFit="1" customWidth="1"/>
    <col min="3045" max="3045" width="15.5703125" bestFit="1" customWidth="1"/>
    <col min="3046" max="3046" width="11.140625" bestFit="1" customWidth="1"/>
    <col min="3047" max="3047" width="12.42578125" bestFit="1" customWidth="1"/>
    <col min="3048" max="3048" width="15.5703125" bestFit="1" customWidth="1"/>
    <col min="3049" max="3049" width="11.140625" bestFit="1" customWidth="1"/>
    <col min="3050" max="3050" width="12.42578125" bestFit="1" customWidth="1"/>
    <col min="3051" max="3051" width="15.5703125" bestFit="1" customWidth="1"/>
    <col min="3052" max="3052" width="11.140625" bestFit="1" customWidth="1"/>
    <col min="3053" max="3053" width="12.42578125" bestFit="1" customWidth="1"/>
    <col min="3054" max="3054" width="15.5703125" bestFit="1" customWidth="1"/>
    <col min="3055" max="3055" width="11.140625" bestFit="1" customWidth="1"/>
    <col min="3056" max="3056" width="12.42578125" bestFit="1" customWidth="1"/>
    <col min="3057" max="3057" width="15.5703125" bestFit="1" customWidth="1"/>
    <col min="3058" max="3058" width="11.140625" bestFit="1" customWidth="1"/>
    <col min="3059" max="3059" width="12.42578125" bestFit="1" customWidth="1"/>
    <col min="3060" max="3060" width="15.5703125" bestFit="1" customWidth="1"/>
    <col min="3061" max="3061" width="11.140625" bestFit="1" customWidth="1"/>
    <col min="3062" max="3062" width="12.42578125" bestFit="1" customWidth="1"/>
    <col min="3063" max="3063" width="15.5703125" bestFit="1" customWidth="1"/>
    <col min="3064" max="3064" width="11.140625" bestFit="1" customWidth="1"/>
    <col min="3065" max="3065" width="12.42578125" bestFit="1" customWidth="1"/>
    <col min="3066" max="3066" width="15.5703125" bestFit="1" customWidth="1"/>
    <col min="3067" max="3067" width="11.140625" bestFit="1" customWidth="1"/>
    <col min="3068" max="3068" width="12.42578125" bestFit="1" customWidth="1"/>
    <col min="3069" max="3069" width="15.5703125" bestFit="1" customWidth="1"/>
    <col min="3070" max="3070" width="11.140625" bestFit="1" customWidth="1"/>
    <col min="3071" max="3071" width="12.42578125" bestFit="1" customWidth="1"/>
    <col min="3072" max="3072" width="15.5703125" bestFit="1" customWidth="1"/>
    <col min="3073" max="3073" width="11.140625" bestFit="1" customWidth="1"/>
    <col min="3074" max="3074" width="12.42578125" bestFit="1" customWidth="1"/>
    <col min="3075" max="3075" width="15.5703125" bestFit="1" customWidth="1"/>
    <col min="3076" max="3076" width="11.140625" bestFit="1" customWidth="1"/>
    <col min="3077" max="3077" width="12.42578125" bestFit="1" customWidth="1"/>
    <col min="3078" max="3078" width="15.5703125" bestFit="1" customWidth="1"/>
    <col min="3079" max="3079" width="11.140625" bestFit="1" customWidth="1"/>
    <col min="3080" max="3080" width="12.42578125" bestFit="1" customWidth="1"/>
    <col min="3081" max="3081" width="15.5703125" bestFit="1" customWidth="1"/>
    <col min="3082" max="3082" width="11.140625" bestFit="1" customWidth="1"/>
    <col min="3083" max="3083" width="12.42578125" bestFit="1" customWidth="1"/>
    <col min="3084" max="3084" width="15.5703125" bestFit="1" customWidth="1"/>
    <col min="3085" max="3085" width="11.140625" bestFit="1" customWidth="1"/>
    <col min="3086" max="3086" width="12.42578125" bestFit="1" customWidth="1"/>
    <col min="3087" max="3087" width="15.5703125" bestFit="1" customWidth="1"/>
    <col min="3088" max="3088" width="11.140625" bestFit="1" customWidth="1"/>
    <col min="3089" max="3089" width="12.42578125" bestFit="1" customWidth="1"/>
    <col min="3090" max="3090" width="15.5703125" bestFit="1" customWidth="1"/>
    <col min="3091" max="3091" width="11.140625" bestFit="1" customWidth="1"/>
    <col min="3092" max="3092" width="12.42578125" bestFit="1" customWidth="1"/>
    <col min="3093" max="3093" width="15.5703125" bestFit="1" customWidth="1"/>
    <col min="3094" max="3094" width="11.140625" bestFit="1" customWidth="1"/>
    <col min="3095" max="3095" width="12.42578125" bestFit="1" customWidth="1"/>
    <col min="3096" max="3096" width="15.5703125" bestFit="1" customWidth="1"/>
    <col min="3097" max="3097" width="11.140625" bestFit="1" customWidth="1"/>
    <col min="3098" max="3098" width="12.42578125" bestFit="1" customWidth="1"/>
    <col min="3099" max="3099" width="15.5703125" bestFit="1" customWidth="1"/>
    <col min="3100" max="3100" width="11.140625" bestFit="1" customWidth="1"/>
    <col min="3101" max="3101" width="12.42578125" bestFit="1" customWidth="1"/>
    <col min="3102" max="3102" width="15.5703125" bestFit="1" customWidth="1"/>
    <col min="3103" max="3103" width="11.140625" bestFit="1" customWidth="1"/>
    <col min="3104" max="3104" width="12.42578125" bestFit="1" customWidth="1"/>
    <col min="3105" max="3105" width="15.5703125" bestFit="1" customWidth="1"/>
    <col min="3106" max="3106" width="11.140625" bestFit="1" customWidth="1"/>
    <col min="3107" max="3107" width="12.42578125" bestFit="1" customWidth="1"/>
    <col min="3108" max="3108" width="15.5703125" bestFit="1" customWidth="1"/>
    <col min="3109" max="3109" width="11.140625" bestFit="1" customWidth="1"/>
    <col min="3110" max="3110" width="12.42578125" bestFit="1" customWidth="1"/>
    <col min="3111" max="3111" width="15.5703125" bestFit="1" customWidth="1"/>
    <col min="3112" max="3112" width="11.140625" bestFit="1" customWidth="1"/>
    <col min="3113" max="3113" width="12.42578125" bestFit="1" customWidth="1"/>
    <col min="3114" max="3114" width="15.5703125" bestFit="1" customWidth="1"/>
    <col min="3115" max="3115" width="11.140625" bestFit="1" customWidth="1"/>
    <col min="3116" max="3116" width="12.42578125" bestFit="1" customWidth="1"/>
    <col min="3117" max="3117" width="15.5703125" bestFit="1" customWidth="1"/>
    <col min="3118" max="3118" width="11.140625" bestFit="1" customWidth="1"/>
    <col min="3119" max="3119" width="12.42578125" bestFit="1" customWidth="1"/>
    <col min="3120" max="3120" width="15.5703125" bestFit="1" customWidth="1"/>
    <col min="3121" max="3121" width="11.140625" bestFit="1" customWidth="1"/>
    <col min="3122" max="3122" width="12.42578125" bestFit="1" customWidth="1"/>
    <col min="3123" max="3123" width="15.5703125" bestFit="1" customWidth="1"/>
    <col min="3124" max="3124" width="11.140625" bestFit="1" customWidth="1"/>
    <col min="3125" max="3125" width="12.42578125" bestFit="1" customWidth="1"/>
    <col min="3126" max="3126" width="15.5703125" bestFit="1" customWidth="1"/>
    <col min="3127" max="3127" width="11.140625" bestFit="1" customWidth="1"/>
    <col min="3128" max="3128" width="12.42578125" bestFit="1" customWidth="1"/>
    <col min="3129" max="3129" width="15.5703125" bestFit="1" customWidth="1"/>
    <col min="3130" max="3130" width="11.140625" bestFit="1" customWidth="1"/>
    <col min="3131" max="3131" width="12.42578125" bestFit="1" customWidth="1"/>
    <col min="3132" max="3132" width="15.5703125" bestFit="1" customWidth="1"/>
    <col min="3133" max="3133" width="11.140625" bestFit="1" customWidth="1"/>
    <col min="3134" max="3134" width="12.42578125" bestFit="1" customWidth="1"/>
    <col min="3135" max="3135" width="15.5703125" bestFit="1" customWidth="1"/>
    <col min="3136" max="3136" width="11.140625" bestFit="1" customWidth="1"/>
    <col min="3137" max="3137" width="12.42578125" bestFit="1" customWidth="1"/>
    <col min="3138" max="3138" width="15.5703125" bestFit="1" customWidth="1"/>
    <col min="3139" max="3139" width="11.140625" bestFit="1" customWidth="1"/>
    <col min="3140" max="3140" width="12.42578125" bestFit="1" customWidth="1"/>
    <col min="3141" max="3141" width="15.5703125" bestFit="1" customWidth="1"/>
    <col min="3142" max="3142" width="11.140625" bestFit="1" customWidth="1"/>
    <col min="3143" max="3143" width="12.42578125" bestFit="1" customWidth="1"/>
    <col min="3144" max="3144" width="15.5703125" bestFit="1" customWidth="1"/>
    <col min="3145" max="3145" width="11.140625" bestFit="1" customWidth="1"/>
    <col min="3146" max="3146" width="12.42578125" bestFit="1" customWidth="1"/>
    <col min="3147" max="3147" width="15.5703125" bestFit="1" customWidth="1"/>
    <col min="3148" max="3148" width="11.140625" bestFit="1" customWidth="1"/>
    <col min="3149" max="3149" width="12.42578125" bestFit="1" customWidth="1"/>
    <col min="3150" max="3150" width="15.5703125" bestFit="1" customWidth="1"/>
    <col min="3151" max="3151" width="11.140625" bestFit="1" customWidth="1"/>
    <col min="3152" max="3152" width="12.42578125" bestFit="1" customWidth="1"/>
    <col min="3153" max="3153" width="15.5703125" bestFit="1" customWidth="1"/>
    <col min="3154" max="3154" width="11.140625" bestFit="1" customWidth="1"/>
    <col min="3155" max="3155" width="12.42578125" bestFit="1" customWidth="1"/>
    <col min="3156" max="3156" width="15.5703125" bestFit="1" customWidth="1"/>
    <col min="3157" max="3157" width="11.140625" bestFit="1" customWidth="1"/>
    <col min="3158" max="3158" width="12.42578125" bestFit="1" customWidth="1"/>
    <col min="3159" max="3159" width="15.5703125" bestFit="1" customWidth="1"/>
    <col min="3160" max="3160" width="11.140625" bestFit="1" customWidth="1"/>
    <col min="3161" max="3161" width="12.42578125" bestFit="1" customWidth="1"/>
    <col min="3162" max="3162" width="15.5703125" bestFit="1" customWidth="1"/>
    <col min="3163" max="3163" width="11.140625" bestFit="1" customWidth="1"/>
    <col min="3164" max="3164" width="12.42578125" bestFit="1" customWidth="1"/>
    <col min="3165" max="3165" width="15.5703125" bestFit="1" customWidth="1"/>
    <col min="3166" max="3166" width="11.140625" bestFit="1" customWidth="1"/>
    <col min="3167" max="3167" width="12.42578125" bestFit="1" customWidth="1"/>
    <col min="3168" max="3168" width="15.5703125" bestFit="1" customWidth="1"/>
    <col min="3169" max="3169" width="11.140625" bestFit="1" customWidth="1"/>
    <col min="3170" max="3170" width="12.42578125" bestFit="1" customWidth="1"/>
    <col min="3171" max="3171" width="15.5703125" bestFit="1" customWidth="1"/>
    <col min="3172" max="3172" width="11.140625" bestFit="1" customWidth="1"/>
    <col min="3173" max="3173" width="12.42578125" bestFit="1" customWidth="1"/>
    <col min="3174" max="3174" width="15.5703125" bestFit="1" customWidth="1"/>
    <col min="3175" max="3175" width="11.140625" bestFit="1" customWidth="1"/>
    <col min="3176" max="3176" width="12.42578125" bestFit="1" customWidth="1"/>
    <col min="3177" max="3177" width="15.5703125" bestFit="1" customWidth="1"/>
    <col min="3178" max="3178" width="11.140625" bestFit="1" customWidth="1"/>
    <col min="3179" max="3179" width="12.42578125" bestFit="1" customWidth="1"/>
    <col min="3180" max="3180" width="15.5703125" bestFit="1" customWidth="1"/>
    <col min="3181" max="3181" width="11.140625" bestFit="1" customWidth="1"/>
    <col min="3182" max="3182" width="12.42578125" bestFit="1" customWidth="1"/>
    <col min="3183" max="3183" width="15.5703125" bestFit="1" customWidth="1"/>
    <col min="3184" max="3184" width="11.140625" bestFit="1" customWidth="1"/>
    <col min="3185" max="3185" width="12.42578125" bestFit="1" customWidth="1"/>
    <col min="3186" max="3186" width="15.5703125" bestFit="1" customWidth="1"/>
    <col min="3187" max="3187" width="11.140625" bestFit="1" customWidth="1"/>
    <col min="3188" max="3188" width="12.42578125" bestFit="1" customWidth="1"/>
    <col min="3189" max="3189" width="15.5703125" bestFit="1" customWidth="1"/>
    <col min="3190" max="3190" width="11.140625" bestFit="1" customWidth="1"/>
    <col min="3191" max="3191" width="12.42578125" bestFit="1" customWidth="1"/>
    <col min="3192" max="3192" width="15.5703125" bestFit="1" customWidth="1"/>
    <col min="3193" max="3193" width="11.140625" bestFit="1" customWidth="1"/>
    <col min="3194" max="3194" width="12.42578125" bestFit="1" customWidth="1"/>
    <col min="3195" max="3195" width="15.5703125" bestFit="1" customWidth="1"/>
    <col min="3196" max="3196" width="11.140625" bestFit="1" customWidth="1"/>
    <col min="3197" max="3197" width="12.42578125" bestFit="1" customWidth="1"/>
    <col min="3198" max="3198" width="15.5703125" bestFit="1" customWidth="1"/>
    <col min="3199" max="3199" width="11.140625" bestFit="1" customWidth="1"/>
    <col min="3200" max="3200" width="12.42578125" bestFit="1" customWidth="1"/>
    <col min="3201" max="3201" width="15.5703125" bestFit="1" customWidth="1"/>
    <col min="3202" max="3202" width="11.140625" bestFit="1" customWidth="1"/>
    <col min="3203" max="3203" width="12.42578125" bestFit="1" customWidth="1"/>
    <col min="3204" max="3204" width="15.5703125" bestFit="1" customWidth="1"/>
    <col min="3205" max="3205" width="11.140625" bestFit="1" customWidth="1"/>
    <col min="3206" max="3206" width="12.42578125" bestFit="1" customWidth="1"/>
    <col min="3207" max="3207" width="15.5703125" bestFit="1" customWidth="1"/>
    <col min="3208" max="3208" width="11.140625" bestFit="1" customWidth="1"/>
    <col min="3209" max="3209" width="12.42578125" bestFit="1" customWidth="1"/>
    <col min="3210" max="3210" width="15.5703125" bestFit="1" customWidth="1"/>
    <col min="3211" max="3211" width="11.140625" bestFit="1" customWidth="1"/>
    <col min="3212" max="3212" width="12.42578125" bestFit="1" customWidth="1"/>
    <col min="3213" max="3213" width="15.5703125" bestFit="1" customWidth="1"/>
    <col min="3214" max="3214" width="11.140625" bestFit="1" customWidth="1"/>
    <col min="3215" max="3215" width="12.42578125" bestFit="1" customWidth="1"/>
    <col min="3216" max="3216" width="15.5703125" bestFit="1" customWidth="1"/>
    <col min="3217" max="3217" width="11.140625" bestFit="1" customWidth="1"/>
    <col min="3218" max="3218" width="12.42578125" bestFit="1" customWidth="1"/>
    <col min="3219" max="3219" width="15.5703125" bestFit="1" customWidth="1"/>
    <col min="3220" max="3220" width="11.140625" bestFit="1" customWidth="1"/>
    <col min="3221" max="3221" width="12.42578125" bestFit="1" customWidth="1"/>
    <col min="3222" max="3222" width="15.5703125" bestFit="1" customWidth="1"/>
    <col min="3223" max="3223" width="11.140625" bestFit="1" customWidth="1"/>
    <col min="3224" max="3224" width="12.42578125" bestFit="1" customWidth="1"/>
    <col min="3225" max="3225" width="15.5703125" bestFit="1" customWidth="1"/>
    <col min="3226" max="3226" width="11.140625" bestFit="1" customWidth="1"/>
    <col min="3227" max="3227" width="12.42578125" bestFit="1" customWidth="1"/>
    <col min="3228" max="3228" width="15.5703125" bestFit="1" customWidth="1"/>
    <col min="3229" max="3229" width="11.140625" bestFit="1" customWidth="1"/>
    <col min="3230" max="3230" width="12.42578125" bestFit="1" customWidth="1"/>
    <col min="3231" max="3231" width="15.5703125" bestFit="1" customWidth="1"/>
    <col min="3232" max="3232" width="11.140625" bestFit="1" customWidth="1"/>
    <col min="3233" max="3233" width="12.42578125" bestFit="1" customWidth="1"/>
    <col min="3234" max="3234" width="15.5703125" bestFit="1" customWidth="1"/>
    <col min="3235" max="3235" width="11.140625" bestFit="1" customWidth="1"/>
    <col min="3236" max="3236" width="12.42578125" bestFit="1" customWidth="1"/>
    <col min="3237" max="3237" width="15.5703125" bestFit="1" customWidth="1"/>
    <col min="3238" max="3238" width="11.140625" bestFit="1" customWidth="1"/>
    <col min="3239" max="3239" width="12.42578125" bestFit="1" customWidth="1"/>
    <col min="3240" max="3240" width="15.5703125" bestFit="1" customWidth="1"/>
    <col min="3241" max="3241" width="11.140625" bestFit="1" customWidth="1"/>
    <col min="3242" max="3242" width="12.42578125" bestFit="1" customWidth="1"/>
    <col min="3243" max="3243" width="15.5703125" bestFit="1" customWidth="1"/>
    <col min="3244" max="3244" width="11.140625" bestFit="1" customWidth="1"/>
    <col min="3245" max="3245" width="12.42578125" bestFit="1" customWidth="1"/>
    <col min="3246" max="3246" width="15.5703125" bestFit="1" customWidth="1"/>
    <col min="3247" max="3247" width="11.140625" bestFit="1" customWidth="1"/>
    <col min="3248" max="3248" width="12.42578125" bestFit="1" customWidth="1"/>
    <col min="3249" max="3249" width="15.5703125" bestFit="1" customWidth="1"/>
    <col min="3250" max="3250" width="11.140625" bestFit="1" customWidth="1"/>
    <col min="3251" max="3251" width="12.42578125" bestFit="1" customWidth="1"/>
    <col min="3252" max="3252" width="15.5703125" bestFit="1" customWidth="1"/>
    <col min="3253" max="3253" width="11.140625" bestFit="1" customWidth="1"/>
    <col min="3254" max="3254" width="12.42578125" bestFit="1" customWidth="1"/>
    <col min="3255" max="3255" width="15.5703125" bestFit="1" customWidth="1"/>
    <col min="3256" max="3256" width="11.140625" bestFit="1" customWidth="1"/>
    <col min="3257" max="3257" width="12.42578125" bestFit="1" customWidth="1"/>
    <col min="3258" max="3258" width="15.5703125" bestFit="1" customWidth="1"/>
    <col min="3259" max="3259" width="11.140625" bestFit="1" customWidth="1"/>
    <col min="3260" max="3260" width="12.42578125" bestFit="1" customWidth="1"/>
    <col min="3261" max="3261" width="15.5703125" bestFit="1" customWidth="1"/>
    <col min="3262" max="3262" width="11.140625" bestFit="1" customWidth="1"/>
    <col min="3263" max="3263" width="12.42578125" bestFit="1" customWidth="1"/>
    <col min="3264" max="3264" width="15.5703125" bestFit="1" customWidth="1"/>
    <col min="3265" max="3265" width="11.140625" bestFit="1" customWidth="1"/>
    <col min="3266" max="3266" width="12.42578125" bestFit="1" customWidth="1"/>
    <col min="3267" max="3267" width="15.5703125" bestFit="1" customWidth="1"/>
    <col min="3268" max="3268" width="11.140625" bestFit="1" customWidth="1"/>
    <col min="3269" max="3269" width="12.42578125" bestFit="1" customWidth="1"/>
    <col min="3270" max="3270" width="15.5703125" bestFit="1" customWidth="1"/>
    <col min="3271" max="3271" width="11.140625" bestFit="1" customWidth="1"/>
    <col min="3272" max="3272" width="12.42578125" bestFit="1" customWidth="1"/>
    <col min="3273" max="3273" width="15.5703125" bestFit="1" customWidth="1"/>
    <col min="3274" max="3274" width="11.140625" bestFit="1" customWidth="1"/>
    <col min="3275" max="3275" width="12.42578125" bestFit="1" customWidth="1"/>
    <col min="3276" max="3276" width="15.5703125" bestFit="1" customWidth="1"/>
    <col min="3277" max="3277" width="11.140625" bestFit="1" customWidth="1"/>
    <col min="3278" max="3278" width="12.42578125" bestFit="1" customWidth="1"/>
    <col min="3279" max="3279" width="15.5703125" bestFit="1" customWidth="1"/>
    <col min="3280" max="3280" width="11.140625" bestFit="1" customWidth="1"/>
    <col min="3281" max="3281" width="12.42578125" bestFit="1" customWidth="1"/>
    <col min="3282" max="3282" width="15.5703125" bestFit="1" customWidth="1"/>
    <col min="3283" max="3283" width="11.140625" bestFit="1" customWidth="1"/>
    <col min="3284" max="3284" width="12.42578125" bestFit="1" customWidth="1"/>
    <col min="3285" max="3285" width="15.5703125" bestFit="1" customWidth="1"/>
    <col min="3286" max="3286" width="11.140625" bestFit="1" customWidth="1"/>
    <col min="3287" max="3287" width="12.42578125" bestFit="1" customWidth="1"/>
    <col min="3288" max="3288" width="15.5703125" bestFit="1" customWidth="1"/>
    <col min="3289" max="3289" width="11.140625" bestFit="1" customWidth="1"/>
    <col min="3290" max="3290" width="12.42578125" bestFit="1" customWidth="1"/>
    <col min="3291" max="3291" width="15.5703125" bestFit="1" customWidth="1"/>
    <col min="3292" max="3292" width="11.140625" bestFit="1" customWidth="1"/>
    <col min="3293" max="3293" width="12.42578125" bestFit="1" customWidth="1"/>
    <col min="3294" max="3294" width="15.5703125" bestFit="1" customWidth="1"/>
    <col min="3295" max="3295" width="11.140625" bestFit="1" customWidth="1"/>
    <col min="3296" max="3296" width="12.42578125" bestFit="1" customWidth="1"/>
    <col min="3297" max="3297" width="15.5703125" bestFit="1" customWidth="1"/>
    <col min="3298" max="3298" width="11.140625" bestFit="1" customWidth="1"/>
    <col min="3299" max="3299" width="12.42578125" bestFit="1" customWidth="1"/>
    <col min="3300" max="3300" width="15.5703125" bestFit="1" customWidth="1"/>
    <col min="3301" max="3301" width="11.140625" bestFit="1" customWidth="1"/>
    <col min="3302" max="3302" width="12.42578125" bestFit="1" customWidth="1"/>
    <col min="3303" max="3303" width="15.5703125" bestFit="1" customWidth="1"/>
    <col min="3304" max="3304" width="11.140625" bestFit="1" customWidth="1"/>
    <col min="3305" max="3305" width="12.42578125" bestFit="1" customWidth="1"/>
    <col min="3306" max="3306" width="15.5703125" bestFit="1" customWidth="1"/>
    <col min="3307" max="3307" width="11.140625" bestFit="1" customWidth="1"/>
    <col min="3308" max="3308" width="12.42578125" bestFit="1" customWidth="1"/>
    <col min="3309" max="3309" width="15.5703125" bestFit="1" customWidth="1"/>
    <col min="3310" max="3310" width="11.140625" bestFit="1" customWidth="1"/>
    <col min="3311" max="3311" width="12.42578125" bestFit="1" customWidth="1"/>
    <col min="3312" max="3312" width="15.5703125" bestFit="1" customWidth="1"/>
    <col min="3313" max="3313" width="11.140625" bestFit="1" customWidth="1"/>
    <col min="3314" max="3314" width="12.42578125" bestFit="1" customWidth="1"/>
    <col min="3315" max="3315" width="15.5703125" bestFit="1" customWidth="1"/>
    <col min="3316" max="3316" width="11.140625" bestFit="1" customWidth="1"/>
    <col min="3317" max="3317" width="12.42578125" bestFit="1" customWidth="1"/>
    <col min="3318" max="3318" width="15.5703125" bestFit="1" customWidth="1"/>
    <col min="3319" max="3319" width="11.140625" bestFit="1" customWidth="1"/>
    <col min="3320" max="3320" width="12.42578125" bestFit="1" customWidth="1"/>
    <col min="3321" max="3321" width="15.5703125" bestFit="1" customWidth="1"/>
    <col min="3322" max="3322" width="11.140625" bestFit="1" customWidth="1"/>
    <col min="3323" max="3323" width="12.42578125" bestFit="1" customWidth="1"/>
    <col min="3324" max="3324" width="15.5703125" bestFit="1" customWidth="1"/>
    <col min="3325" max="3325" width="11.140625" bestFit="1" customWidth="1"/>
    <col min="3326" max="3326" width="12.42578125" bestFit="1" customWidth="1"/>
    <col min="3327" max="3327" width="15.5703125" bestFit="1" customWidth="1"/>
    <col min="3328" max="3328" width="11.140625" bestFit="1" customWidth="1"/>
    <col min="3329" max="3329" width="12.42578125" bestFit="1" customWidth="1"/>
    <col min="3330" max="3330" width="15.5703125" bestFit="1" customWidth="1"/>
    <col min="3331" max="3331" width="11.140625" bestFit="1" customWidth="1"/>
    <col min="3332" max="3332" width="12.42578125" bestFit="1" customWidth="1"/>
    <col min="3333" max="3333" width="15.5703125" bestFit="1" customWidth="1"/>
    <col min="3334" max="3334" width="11.140625" bestFit="1" customWidth="1"/>
    <col min="3335" max="3335" width="12.42578125" bestFit="1" customWidth="1"/>
    <col min="3336" max="3336" width="15.5703125" bestFit="1" customWidth="1"/>
    <col min="3337" max="3337" width="11.140625" bestFit="1" customWidth="1"/>
    <col min="3338" max="3338" width="12.42578125" bestFit="1" customWidth="1"/>
    <col min="3339" max="3339" width="15.5703125" bestFit="1" customWidth="1"/>
    <col min="3340" max="3340" width="11.140625" bestFit="1" customWidth="1"/>
    <col min="3341" max="3341" width="12.42578125" bestFit="1" customWidth="1"/>
    <col min="3342" max="3342" width="15.5703125" bestFit="1" customWidth="1"/>
    <col min="3343" max="3343" width="11.140625" bestFit="1" customWidth="1"/>
    <col min="3344" max="3344" width="12.42578125" bestFit="1" customWidth="1"/>
    <col min="3345" max="3345" width="15.5703125" bestFit="1" customWidth="1"/>
    <col min="3346" max="3346" width="11.140625" bestFit="1" customWidth="1"/>
    <col min="3347" max="3347" width="12.42578125" bestFit="1" customWidth="1"/>
    <col min="3348" max="3348" width="15.5703125" bestFit="1" customWidth="1"/>
    <col min="3349" max="3349" width="11.140625" bestFit="1" customWidth="1"/>
    <col min="3350" max="3350" width="12.42578125" bestFit="1" customWidth="1"/>
    <col min="3351" max="3351" width="15.5703125" bestFit="1" customWidth="1"/>
    <col min="3352" max="3352" width="11.140625" bestFit="1" customWidth="1"/>
    <col min="3353" max="3353" width="12.42578125" bestFit="1" customWidth="1"/>
    <col min="3354" max="3354" width="15.5703125" bestFit="1" customWidth="1"/>
    <col min="3355" max="3355" width="11.140625" bestFit="1" customWidth="1"/>
    <col min="3356" max="3356" width="12.42578125" bestFit="1" customWidth="1"/>
    <col min="3357" max="3357" width="15.5703125" bestFit="1" customWidth="1"/>
    <col min="3358" max="3358" width="11.140625" bestFit="1" customWidth="1"/>
    <col min="3359" max="3359" width="12.42578125" bestFit="1" customWidth="1"/>
    <col min="3360" max="3360" width="15.5703125" bestFit="1" customWidth="1"/>
    <col min="3361" max="3361" width="11.140625" bestFit="1" customWidth="1"/>
    <col min="3362" max="3362" width="12.42578125" bestFit="1" customWidth="1"/>
    <col min="3363" max="3363" width="15.5703125" bestFit="1" customWidth="1"/>
    <col min="3364" max="3364" width="11.140625" bestFit="1" customWidth="1"/>
    <col min="3365" max="3365" width="12.42578125" bestFit="1" customWidth="1"/>
    <col min="3366" max="3366" width="15.5703125" bestFit="1" customWidth="1"/>
    <col min="3367" max="3367" width="11.140625" bestFit="1" customWidth="1"/>
    <col min="3368" max="3368" width="12.42578125" bestFit="1" customWidth="1"/>
    <col min="3369" max="3369" width="15.5703125" bestFit="1" customWidth="1"/>
    <col min="3370" max="3370" width="11.140625" bestFit="1" customWidth="1"/>
    <col min="3371" max="3371" width="12.42578125" bestFit="1" customWidth="1"/>
    <col min="3372" max="3372" width="15.5703125" bestFit="1" customWidth="1"/>
    <col min="3373" max="3373" width="11.140625" bestFit="1" customWidth="1"/>
    <col min="3374" max="3374" width="12.42578125" bestFit="1" customWidth="1"/>
    <col min="3375" max="3375" width="15.5703125" bestFit="1" customWidth="1"/>
    <col min="3376" max="3376" width="11.140625" bestFit="1" customWidth="1"/>
    <col min="3377" max="3377" width="12.42578125" bestFit="1" customWidth="1"/>
    <col min="3378" max="3378" width="15.5703125" bestFit="1" customWidth="1"/>
    <col min="3379" max="3379" width="11.140625" bestFit="1" customWidth="1"/>
    <col min="3380" max="3380" width="12.42578125" bestFit="1" customWidth="1"/>
    <col min="3381" max="3381" width="15.5703125" bestFit="1" customWidth="1"/>
    <col min="3382" max="3382" width="11.140625" bestFit="1" customWidth="1"/>
    <col min="3383" max="3383" width="12.42578125" bestFit="1" customWidth="1"/>
    <col min="3384" max="3384" width="15.5703125" bestFit="1" customWidth="1"/>
    <col min="3385" max="3385" width="11.140625" bestFit="1" customWidth="1"/>
    <col min="3386" max="3386" width="12.42578125" bestFit="1" customWidth="1"/>
    <col min="3387" max="3387" width="15.5703125" bestFit="1" customWidth="1"/>
    <col min="3388" max="3388" width="11.140625" bestFit="1" customWidth="1"/>
    <col min="3389" max="3389" width="12.42578125" bestFit="1" customWidth="1"/>
    <col min="3390" max="3390" width="15.5703125" bestFit="1" customWidth="1"/>
    <col min="3391" max="3391" width="11.140625" bestFit="1" customWidth="1"/>
    <col min="3392" max="3392" width="12.42578125" bestFit="1" customWidth="1"/>
    <col min="3393" max="3393" width="15.5703125" bestFit="1" customWidth="1"/>
    <col min="3394" max="3394" width="11.140625" bestFit="1" customWidth="1"/>
    <col min="3395" max="3395" width="12.42578125" bestFit="1" customWidth="1"/>
    <col min="3396" max="3396" width="15.5703125" bestFit="1" customWidth="1"/>
    <col min="3397" max="3397" width="11.140625" bestFit="1" customWidth="1"/>
    <col min="3398" max="3398" width="12.42578125" bestFit="1" customWidth="1"/>
    <col min="3399" max="3399" width="15.5703125" bestFit="1" customWidth="1"/>
    <col min="3400" max="3400" width="11.140625" bestFit="1" customWidth="1"/>
    <col min="3401" max="3401" width="12.42578125" bestFit="1" customWidth="1"/>
    <col min="3402" max="3402" width="15.5703125" bestFit="1" customWidth="1"/>
    <col min="3403" max="3403" width="11.140625" bestFit="1" customWidth="1"/>
    <col min="3404" max="3404" width="12.42578125" bestFit="1" customWidth="1"/>
    <col min="3405" max="3405" width="15.5703125" bestFit="1" customWidth="1"/>
    <col min="3406" max="3406" width="11.140625" bestFit="1" customWidth="1"/>
    <col min="3407" max="3407" width="12.42578125" bestFit="1" customWidth="1"/>
    <col min="3408" max="3408" width="15.5703125" bestFit="1" customWidth="1"/>
    <col min="3409" max="3409" width="11.140625" bestFit="1" customWidth="1"/>
    <col min="3410" max="3410" width="12.42578125" bestFit="1" customWidth="1"/>
    <col min="3411" max="3411" width="15.5703125" bestFit="1" customWidth="1"/>
    <col min="3412" max="3412" width="11.140625" bestFit="1" customWidth="1"/>
    <col min="3413" max="3413" width="12.42578125" bestFit="1" customWidth="1"/>
    <col min="3414" max="3414" width="15.5703125" bestFit="1" customWidth="1"/>
    <col min="3415" max="3415" width="11.140625" bestFit="1" customWidth="1"/>
    <col min="3416" max="3416" width="12.42578125" bestFit="1" customWidth="1"/>
    <col min="3417" max="3417" width="15.5703125" bestFit="1" customWidth="1"/>
    <col min="3418" max="3418" width="11.140625" bestFit="1" customWidth="1"/>
    <col min="3419" max="3419" width="12.42578125" bestFit="1" customWidth="1"/>
    <col min="3420" max="3420" width="15.5703125" bestFit="1" customWidth="1"/>
    <col min="3421" max="3421" width="11.140625" bestFit="1" customWidth="1"/>
    <col min="3422" max="3422" width="12.42578125" bestFit="1" customWidth="1"/>
    <col min="3423" max="3423" width="15.5703125" bestFit="1" customWidth="1"/>
    <col min="3424" max="3424" width="11.140625" bestFit="1" customWidth="1"/>
    <col min="3425" max="3425" width="12.42578125" bestFit="1" customWidth="1"/>
    <col min="3426" max="3426" width="15.5703125" bestFit="1" customWidth="1"/>
    <col min="3427" max="3427" width="11.140625" bestFit="1" customWidth="1"/>
    <col min="3428" max="3428" width="12.42578125" bestFit="1" customWidth="1"/>
    <col min="3429" max="3429" width="15.5703125" bestFit="1" customWidth="1"/>
    <col min="3430" max="3430" width="11.140625" bestFit="1" customWidth="1"/>
    <col min="3431" max="3431" width="12.42578125" bestFit="1" customWidth="1"/>
    <col min="3432" max="3432" width="15.5703125" bestFit="1" customWidth="1"/>
    <col min="3433" max="3433" width="11.140625" bestFit="1" customWidth="1"/>
    <col min="3434" max="3434" width="12.42578125" bestFit="1" customWidth="1"/>
    <col min="3435" max="3435" width="15.5703125" bestFit="1" customWidth="1"/>
    <col min="3436" max="3436" width="11.140625" bestFit="1" customWidth="1"/>
    <col min="3437" max="3437" width="12.42578125" bestFit="1" customWidth="1"/>
    <col min="3438" max="3438" width="15.5703125" bestFit="1" customWidth="1"/>
    <col min="3439" max="3439" width="11.140625" bestFit="1" customWidth="1"/>
    <col min="3440" max="3440" width="12.42578125" bestFit="1" customWidth="1"/>
    <col min="3441" max="3441" width="15.5703125" bestFit="1" customWidth="1"/>
    <col min="3442" max="3442" width="11.140625" bestFit="1" customWidth="1"/>
    <col min="3443" max="3443" width="12.42578125" bestFit="1" customWidth="1"/>
    <col min="3444" max="3444" width="15.5703125" bestFit="1" customWidth="1"/>
    <col min="3445" max="3445" width="11.140625" bestFit="1" customWidth="1"/>
    <col min="3446" max="3446" width="12.42578125" bestFit="1" customWidth="1"/>
    <col min="3447" max="3447" width="15.5703125" bestFit="1" customWidth="1"/>
    <col min="3448" max="3448" width="11.140625" bestFit="1" customWidth="1"/>
    <col min="3449" max="3449" width="12.42578125" bestFit="1" customWidth="1"/>
    <col min="3450" max="3450" width="15.5703125" bestFit="1" customWidth="1"/>
    <col min="3451" max="3451" width="11.140625" bestFit="1" customWidth="1"/>
    <col min="3452" max="3452" width="12.42578125" bestFit="1" customWidth="1"/>
    <col min="3453" max="3453" width="15.5703125" bestFit="1" customWidth="1"/>
    <col min="3454" max="3454" width="11.140625" bestFit="1" customWidth="1"/>
    <col min="3455" max="3455" width="12.42578125" bestFit="1" customWidth="1"/>
    <col min="3456" max="3456" width="15.5703125" bestFit="1" customWidth="1"/>
    <col min="3457" max="3457" width="11.140625" bestFit="1" customWidth="1"/>
    <col min="3458" max="3458" width="12.42578125" bestFit="1" customWidth="1"/>
    <col min="3459" max="3459" width="15.5703125" bestFit="1" customWidth="1"/>
    <col min="3460" max="3460" width="11.140625" bestFit="1" customWidth="1"/>
    <col min="3461" max="3461" width="12.42578125" bestFit="1" customWidth="1"/>
    <col min="3462" max="3462" width="15.5703125" bestFit="1" customWidth="1"/>
    <col min="3463" max="3463" width="11.140625" bestFit="1" customWidth="1"/>
    <col min="3464" max="3464" width="12.42578125" bestFit="1" customWidth="1"/>
    <col min="3465" max="3465" width="15.5703125" bestFit="1" customWidth="1"/>
    <col min="3466" max="3466" width="11.140625" bestFit="1" customWidth="1"/>
    <col min="3467" max="3467" width="12.42578125" bestFit="1" customWidth="1"/>
    <col min="3468" max="3468" width="15.5703125" bestFit="1" customWidth="1"/>
    <col min="3469" max="3469" width="11.140625" bestFit="1" customWidth="1"/>
    <col min="3470" max="3470" width="12.42578125" bestFit="1" customWidth="1"/>
    <col min="3471" max="3471" width="15.5703125" bestFit="1" customWidth="1"/>
    <col min="3472" max="3472" width="11.140625" bestFit="1" customWidth="1"/>
    <col min="3473" max="3473" width="12.42578125" bestFit="1" customWidth="1"/>
    <col min="3474" max="3474" width="15.5703125" bestFit="1" customWidth="1"/>
    <col min="3475" max="3475" width="11.140625" bestFit="1" customWidth="1"/>
    <col min="3476" max="3476" width="12.42578125" bestFit="1" customWidth="1"/>
    <col min="3477" max="3477" width="15.5703125" bestFit="1" customWidth="1"/>
    <col min="3478" max="3478" width="11.140625" bestFit="1" customWidth="1"/>
    <col min="3479" max="3479" width="12.42578125" bestFit="1" customWidth="1"/>
    <col min="3480" max="3480" width="15.5703125" bestFit="1" customWidth="1"/>
    <col min="3481" max="3481" width="11.140625" bestFit="1" customWidth="1"/>
    <col min="3482" max="3482" width="12.42578125" bestFit="1" customWidth="1"/>
    <col min="3483" max="3483" width="15.5703125" bestFit="1" customWidth="1"/>
    <col min="3484" max="3484" width="11.140625" bestFit="1" customWidth="1"/>
    <col min="3485" max="3485" width="12.42578125" bestFit="1" customWidth="1"/>
    <col min="3486" max="3486" width="15.5703125" bestFit="1" customWidth="1"/>
    <col min="3487" max="3487" width="11.140625" bestFit="1" customWidth="1"/>
    <col min="3488" max="3488" width="12.42578125" bestFit="1" customWidth="1"/>
    <col min="3489" max="3489" width="15.5703125" bestFit="1" customWidth="1"/>
    <col min="3490" max="3490" width="11.140625" bestFit="1" customWidth="1"/>
    <col min="3491" max="3491" width="12.42578125" bestFit="1" customWidth="1"/>
    <col min="3492" max="3492" width="15.5703125" bestFit="1" customWidth="1"/>
    <col min="3493" max="3493" width="11.140625" bestFit="1" customWidth="1"/>
    <col min="3494" max="3494" width="12.42578125" bestFit="1" customWidth="1"/>
    <col min="3495" max="3495" width="15.5703125" bestFit="1" customWidth="1"/>
    <col min="3496" max="3496" width="11.140625" bestFit="1" customWidth="1"/>
    <col min="3497" max="3497" width="12.42578125" bestFit="1" customWidth="1"/>
    <col min="3498" max="3498" width="15.5703125" bestFit="1" customWidth="1"/>
    <col min="3499" max="3499" width="11.140625" bestFit="1" customWidth="1"/>
    <col min="3500" max="3500" width="12.42578125" bestFit="1" customWidth="1"/>
    <col min="3501" max="3501" width="15.5703125" bestFit="1" customWidth="1"/>
    <col min="3502" max="3502" width="11.140625" bestFit="1" customWidth="1"/>
    <col min="3503" max="3503" width="12.42578125" bestFit="1" customWidth="1"/>
    <col min="3504" max="3504" width="15.5703125" bestFit="1" customWidth="1"/>
    <col min="3505" max="3505" width="11.140625" bestFit="1" customWidth="1"/>
    <col min="3506" max="3506" width="12.42578125" bestFit="1" customWidth="1"/>
    <col min="3507" max="3507" width="15.5703125" bestFit="1" customWidth="1"/>
    <col min="3508" max="3508" width="11.140625" bestFit="1" customWidth="1"/>
    <col min="3509" max="3509" width="12.42578125" bestFit="1" customWidth="1"/>
    <col min="3510" max="3510" width="15.5703125" bestFit="1" customWidth="1"/>
    <col min="3511" max="3511" width="11.140625" bestFit="1" customWidth="1"/>
    <col min="3512" max="3512" width="12.42578125" bestFit="1" customWidth="1"/>
    <col min="3513" max="3513" width="15.5703125" bestFit="1" customWidth="1"/>
    <col min="3514" max="3514" width="11.140625" bestFit="1" customWidth="1"/>
    <col min="3515" max="3515" width="12.42578125" bestFit="1" customWidth="1"/>
    <col min="3516" max="3516" width="15.5703125" bestFit="1" customWidth="1"/>
    <col min="3517" max="3517" width="11.140625" bestFit="1" customWidth="1"/>
    <col min="3518" max="3518" width="12.42578125" bestFit="1" customWidth="1"/>
    <col min="3519" max="3519" width="15.5703125" bestFit="1" customWidth="1"/>
    <col min="3520" max="3520" width="11.140625" bestFit="1" customWidth="1"/>
    <col min="3521" max="3521" width="12.42578125" bestFit="1" customWidth="1"/>
    <col min="3522" max="3522" width="15.5703125" bestFit="1" customWidth="1"/>
    <col min="3523" max="3523" width="11.140625" bestFit="1" customWidth="1"/>
    <col min="3524" max="3524" width="12.42578125" bestFit="1" customWidth="1"/>
    <col min="3525" max="3525" width="15.5703125" bestFit="1" customWidth="1"/>
    <col min="3526" max="3526" width="11.140625" bestFit="1" customWidth="1"/>
    <col min="3527" max="3527" width="12.42578125" bestFit="1" customWidth="1"/>
    <col min="3528" max="3528" width="15.5703125" bestFit="1" customWidth="1"/>
    <col min="3529" max="3529" width="11.140625" bestFit="1" customWidth="1"/>
    <col min="3530" max="3530" width="12.42578125" bestFit="1" customWidth="1"/>
    <col min="3531" max="3531" width="15.5703125" bestFit="1" customWidth="1"/>
    <col min="3532" max="3532" width="11.140625" bestFit="1" customWidth="1"/>
    <col min="3533" max="3533" width="12.42578125" bestFit="1" customWidth="1"/>
    <col min="3534" max="3534" width="15.5703125" bestFit="1" customWidth="1"/>
    <col min="3535" max="3535" width="11.140625" bestFit="1" customWidth="1"/>
    <col min="3536" max="3536" width="12.42578125" bestFit="1" customWidth="1"/>
    <col min="3537" max="3537" width="15.5703125" bestFit="1" customWidth="1"/>
    <col min="3538" max="3538" width="11.140625" bestFit="1" customWidth="1"/>
    <col min="3539" max="3539" width="12.42578125" bestFit="1" customWidth="1"/>
    <col min="3540" max="3540" width="15.5703125" bestFit="1" customWidth="1"/>
    <col min="3541" max="3541" width="11.140625" bestFit="1" customWidth="1"/>
    <col min="3542" max="3542" width="12.42578125" bestFit="1" customWidth="1"/>
    <col min="3543" max="3543" width="15.5703125" bestFit="1" customWidth="1"/>
    <col min="3544" max="3544" width="11.140625" bestFit="1" customWidth="1"/>
    <col min="3545" max="3545" width="12.42578125" bestFit="1" customWidth="1"/>
    <col min="3546" max="3546" width="15.5703125" bestFit="1" customWidth="1"/>
    <col min="3547" max="3547" width="11.140625" bestFit="1" customWidth="1"/>
    <col min="3548" max="3548" width="12.42578125" bestFit="1" customWidth="1"/>
    <col min="3549" max="3549" width="15.5703125" bestFit="1" customWidth="1"/>
    <col min="3550" max="3550" width="11.140625" bestFit="1" customWidth="1"/>
    <col min="3551" max="3551" width="12.42578125" bestFit="1" customWidth="1"/>
    <col min="3552" max="3552" width="15.5703125" bestFit="1" customWidth="1"/>
    <col min="3553" max="3553" width="11.140625" bestFit="1" customWidth="1"/>
    <col min="3554" max="3554" width="12.42578125" bestFit="1" customWidth="1"/>
    <col min="3555" max="3555" width="15.5703125" bestFit="1" customWidth="1"/>
    <col min="3556" max="3556" width="11.140625" bestFit="1" customWidth="1"/>
    <col min="3557" max="3557" width="12.42578125" bestFit="1" customWidth="1"/>
    <col min="3558" max="3558" width="15.5703125" bestFit="1" customWidth="1"/>
    <col min="3559" max="3559" width="11.140625" bestFit="1" customWidth="1"/>
    <col min="3560" max="3560" width="12.42578125" bestFit="1" customWidth="1"/>
    <col min="3561" max="3561" width="15.5703125" bestFit="1" customWidth="1"/>
    <col min="3562" max="3562" width="11.140625" bestFit="1" customWidth="1"/>
    <col min="3563" max="3563" width="12.42578125" bestFit="1" customWidth="1"/>
    <col min="3564" max="3564" width="15.5703125" bestFit="1" customWidth="1"/>
    <col min="3565" max="3565" width="11.140625" bestFit="1" customWidth="1"/>
    <col min="3566" max="3566" width="12.42578125" bestFit="1" customWidth="1"/>
    <col min="3567" max="3567" width="15.5703125" bestFit="1" customWidth="1"/>
    <col min="3568" max="3568" width="11.140625" bestFit="1" customWidth="1"/>
    <col min="3569" max="3569" width="12.42578125" bestFit="1" customWidth="1"/>
    <col min="3570" max="3570" width="15.5703125" bestFit="1" customWidth="1"/>
    <col min="3571" max="3571" width="11.140625" bestFit="1" customWidth="1"/>
    <col min="3572" max="3572" width="12.42578125" bestFit="1" customWidth="1"/>
    <col min="3573" max="3573" width="15.5703125" bestFit="1" customWidth="1"/>
    <col min="3574" max="3574" width="11.140625" bestFit="1" customWidth="1"/>
    <col min="3575" max="3575" width="12.42578125" bestFit="1" customWidth="1"/>
    <col min="3576" max="3576" width="15.5703125" bestFit="1" customWidth="1"/>
    <col min="3577" max="3577" width="11.140625" bestFit="1" customWidth="1"/>
    <col min="3578" max="3578" width="12.42578125" bestFit="1" customWidth="1"/>
    <col min="3579" max="3579" width="15.5703125" bestFit="1" customWidth="1"/>
    <col min="3580" max="3580" width="11.140625" bestFit="1" customWidth="1"/>
    <col min="3581" max="3581" width="12.42578125" bestFit="1" customWidth="1"/>
    <col min="3582" max="3582" width="15.5703125" bestFit="1" customWidth="1"/>
    <col min="3583" max="3583" width="11.140625" bestFit="1" customWidth="1"/>
    <col min="3584" max="3584" width="12.42578125" bestFit="1" customWidth="1"/>
    <col min="3585" max="3585" width="15.5703125" bestFit="1" customWidth="1"/>
    <col min="3586" max="3586" width="11.140625" bestFit="1" customWidth="1"/>
    <col min="3587" max="3587" width="12.42578125" bestFit="1" customWidth="1"/>
    <col min="3588" max="3588" width="15.5703125" bestFit="1" customWidth="1"/>
    <col min="3589" max="3589" width="11.140625" bestFit="1" customWidth="1"/>
    <col min="3590" max="3590" width="12.42578125" bestFit="1" customWidth="1"/>
    <col min="3591" max="3591" width="15.5703125" bestFit="1" customWidth="1"/>
    <col min="3592" max="3592" width="11.140625" bestFit="1" customWidth="1"/>
    <col min="3593" max="3593" width="12.42578125" bestFit="1" customWidth="1"/>
    <col min="3594" max="3594" width="15.5703125" bestFit="1" customWidth="1"/>
    <col min="3595" max="3595" width="11.140625" bestFit="1" customWidth="1"/>
    <col min="3596" max="3596" width="12.42578125" bestFit="1" customWidth="1"/>
    <col min="3597" max="3597" width="15.5703125" bestFit="1" customWidth="1"/>
    <col min="3598" max="3598" width="11.140625" bestFit="1" customWidth="1"/>
    <col min="3599" max="3599" width="12.42578125" bestFit="1" customWidth="1"/>
    <col min="3600" max="3600" width="15.5703125" bestFit="1" customWidth="1"/>
    <col min="3601" max="3601" width="11.140625" bestFit="1" customWidth="1"/>
    <col min="3602" max="3602" width="12.42578125" bestFit="1" customWidth="1"/>
    <col min="3603" max="3603" width="15.5703125" bestFit="1" customWidth="1"/>
    <col min="3604" max="3604" width="11.140625" bestFit="1" customWidth="1"/>
    <col min="3605" max="3605" width="12.42578125" bestFit="1" customWidth="1"/>
    <col min="3606" max="3606" width="15.5703125" bestFit="1" customWidth="1"/>
    <col min="3607" max="3607" width="11.140625" bestFit="1" customWidth="1"/>
    <col min="3608" max="3608" width="12.42578125" bestFit="1" customWidth="1"/>
    <col min="3609" max="3609" width="15.5703125" bestFit="1" customWidth="1"/>
    <col min="3610" max="3610" width="11.140625" bestFit="1" customWidth="1"/>
    <col min="3611" max="3611" width="12.42578125" bestFit="1" customWidth="1"/>
    <col min="3612" max="3612" width="15.5703125" bestFit="1" customWidth="1"/>
    <col min="3613" max="3613" width="11.140625" bestFit="1" customWidth="1"/>
    <col min="3614" max="3614" width="12.42578125" bestFit="1" customWidth="1"/>
    <col min="3615" max="3615" width="15.5703125" bestFit="1" customWidth="1"/>
    <col min="3616" max="3616" width="11.140625" bestFit="1" customWidth="1"/>
    <col min="3617" max="3617" width="12.42578125" bestFit="1" customWidth="1"/>
    <col min="3618" max="3618" width="15.5703125" bestFit="1" customWidth="1"/>
    <col min="3619" max="3619" width="11.140625" bestFit="1" customWidth="1"/>
    <col min="3620" max="3620" width="12.42578125" bestFit="1" customWidth="1"/>
    <col min="3621" max="3621" width="15.5703125" bestFit="1" customWidth="1"/>
    <col min="3622" max="3622" width="11.140625" bestFit="1" customWidth="1"/>
    <col min="3623" max="3623" width="12.42578125" bestFit="1" customWidth="1"/>
    <col min="3624" max="3624" width="15.5703125" bestFit="1" customWidth="1"/>
    <col min="3625" max="3625" width="11.140625" bestFit="1" customWidth="1"/>
    <col min="3626" max="3626" width="12.42578125" bestFit="1" customWidth="1"/>
    <col min="3627" max="3627" width="15.5703125" bestFit="1" customWidth="1"/>
    <col min="3628" max="3628" width="11.140625" bestFit="1" customWidth="1"/>
    <col min="3629" max="3629" width="12.42578125" bestFit="1" customWidth="1"/>
    <col min="3630" max="3630" width="15.5703125" bestFit="1" customWidth="1"/>
    <col min="3631" max="3631" width="11.140625" bestFit="1" customWidth="1"/>
    <col min="3632" max="3632" width="12.42578125" bestFit="1" customWidth="1"/>
    <col min="3633" max="3633" width="15.5703125" bestFit="1" customWidth="1"/>
    <col min="3634" max="3634" width="11.140625" bestFit="1" customWidth="1"/>
    <col min="3635" max="3635" width="12.42578125" bestFit="1" customWidth="1"/>
    <col min="3636" max="3636" width="15.5703125" bestFit="1" customWidth="1"/>
    <col min="3637" max="3637" width="11.140625" bestFit="1" customWidth="1"/>
    <col min="3638" max="3638" width="12.42578125" bestFit="1" customWidth="1"/>
    <col min="3639" max="3639" width="15.5703125" bestFit="1" customWidth="1"/>
    <col min="3640" max="3640" width="11.140625" bestFit="1" customWidth="1"/>
    <col min="3641" max="3641" width="12.42578125" bestFit="1" customWidth="1"/>
    <col min="3642" max="3642" width="15.5703125" bestFit="1" customWidth="1"/>
    <col min="3643" max="3643" width="11.140625" bestFit="1" customWidth="1"/>
    <col min="3644" max="3644" width="12.42578125" bestFit="1" customWidth="1"/>
    <col min="3645" max="3645" width="15.5703125" bestFit="1" customWidth="1"/>
    <col min="3646" max="3646" width="11.140625" bestFit="1" customWidth="1"/>
    <col min="3647" max="3647" width="12.42578125" bestFit="1" customWidth="1"/>
    <col min="3648" max="3648" width="15.5703125" bestFit="1" customWidth="1"/>
    <col min="3649" max="3649" width="11.140625" bestFit="1" customWidth="1"/>
    <col min="3650" max="3650" width="12.42578125" bestFit="1" customWidth="1"/>
    <col min="3651" max="3651" width="15.5703125" bestFit="1" customWidth="1"/>
    <col min="3652" max="3652" width="11.140625" bestFit="1" customWidth="1"/>
    <col min="3653" max="3653" width="12.42578125" bestFit="1" customWidth="1"/>
    <col min="3654" max="3654" width="15.5703125" bestFit="1" customWidth="1"/>
    <col min="3655" max="3655" width="11.140625" bestFit="1" customWidth="1"/>
    <col min="3656" max="3656" width="12.42578125" bestFit="1" customWidth="1"/>
    <col min="3657" max="3657" width="15.5703125" bestFit="1" customWidth="1"/>
    <col min="3658" max="3658" width="11.140625" bestFit="1" customWidth="1"/>
    <col min="3659" max="3659" width="12.42578125" bestFit="1" customWidth="1"/>
    <col min="3660" max="3660" width="15.5703125" bestFit="1" customWidth="1"/>
    <col min="3661" max="3661" width="11.140625" bestFit="1" customWidth="1"/>
    <col min="3662" max="3662" width="12.42578125" bestFit="1" customWidth="1"/>
    <col min="3663" max="3663" width="15.5703125" bestFit="1" customWidth="1"/>
    <col min="3664" max="3664" width="11.140625" bestFit="1" customWidth="1"/>
    <col min="3665" max="3665" width="12.42578125" bestFit="1" customWidth="1"/>
    <col min="3666" max="3666" width="15.5703125" bestFit="1" customWidth="1"/>
    <col min="3667" max="3667" width="11.140625" bestFit="1" customWidth="1"/>
    <col min="3668" max="3668" width="12.42578125" bestFit="1" customWidth="1"/>
    <col min="3669" max="3669" width="15.5703125" bestFit="1" customWidth="1"/>
    <col min="3670" max="3670" width="11.140625" bestFit="1" customWidth="1"/>
    <col min="3671" max="3671" width="12.42578125" bestFit="1" customWidth="1"/>
    <col min="3672" max="3672" width="15.5703125" bestFit="1" customWidth="1"/>
    <col min="3673" max="3673" width="11.140625" bestFit="1" customWidth="1"/>
    <col min="3674" max="3674" width="12.42578125" bestFit="1" customWidth="1"/>
    <col min="3675" max="3675" width="15.5703125" bestFit="1" customWidth="1"/>
    <col min="3676" max="3676" width="11.140625" bestFit="1" customWidth="1"/>
    <col min="3677" max="3677" width="12.42578125" bestFit="1" customWidth="1"/>
    <col min="3678" max="3678" width="15.5703125" bestFit="1" customWidth="1"/>
    <col min="3679" max="3679" width="11.140625" bestFit="1" customWidth="1"/>
    <col min="3680" max="3680" width="12.42578125" bestFit="1" customWidth="1"/>
    <col min="3681" max="3681" width="15.5703125" bestFit="1" customWidth="1"/>
    <col min="3682" max="3682" width="11.140625" bestFit="1" customWidth="1"/>
    <col min="3683" max="3683" width="12.42578125" bestFit="1" customWidth="1"/>
    <col min="3684" max="3684" width="15.5703125" bestFit="1" customWidth="1"/>
    <col min="3685" max="3685" width="11.140625" bestFit="1" customWidth="1"/>
    <col min="3686" max="3686" width="12.42578125" bestFit="1" customWidth="1"/>
    <col min="3687" max="3687" width="15.5703125" bestFit="1" customWidth="1"/>
    <col min="3688" max="3688" width="11.140625" bestFit="1" customWidth="1"/>
    <col min="3689" max="3689" width="12.42578125" bestFit="1" customWidth="1"/>
    <col min="3690" max="3690" width="15.5703125" bestFit="1" customWidth="1"/>
    <col min="3691" max="3691" width="11.140625" bestFit="1" customWidth="1"/>
    <col min="3692" max="3692" width="12.42578125" bestFit="1" customWidth="1"/>
    <col min="3693" max="3693" width="15.5703125" bestFit="1" customWidth="1"/>
    <col min="3694" max="3694" width="11.140625" bestFit="1" customWidth="1"/>
    <col min="3695" max="3695" width="12.42578125" bestFit="1" customWidth="1"/>
    <col min="3696" max="3696" width="15.5703125" bestFit="1" customWidth="1"/>
    <col min="3697" max="3697" width="11.140625" bestFit="1" customWidth="1"/>
    <col min="3698" max="3698" width="12.42578125" bestFit="1" customWidth="1"/>
    <col min="3699" max="3699" width="15.5703125" bestFit="1" customWidth="1"/>
    <col min="3700" max="3700" width="11.140625" bestFit="1" customWidth="1"/>
    <col min="3701" max="3701" width="12.42578125" bestFit="1" customWidth="1"/>
    <col min="3702" max="3702" width="15.5703125" bestFit="1" customWidth="1"/>
    <col min="3703" max="3703" width="11.140625" bestFit="1" customWidth="1"/>
    <col min="3704" max="3704" width="12.42578125" bestFit="1" customWidth="1"/>
    <col min="3705" max="3705" width="15.5703125" bestFit="1" customWidth="1"/>
    <col min="3706" max="3706" width="11.140625" bestFit="1" customWidth="1"/>
    <col min="3707" max="3707" width="12.42578125" bestFit="1" customWidth="1"/>
    <col min="3708" max="3708" width="15.5703125" bestFit="1" customWidth="1"/>
    <col min="3709" max="3709" width="11.140625" bestFit="1" customWidth="1"/>
    <col min="3710" max="3710" width="12.42578125" bestFit="1" customWidth="1"/>
    <col min="3711" max="3711" width="15.5703125" bestFit="1" customWidth="1"/>
    <col min="3712" max="3712" width="11.140625" bestFit="1" customWidth="1"/>
    <col min="3713" max="3713" width="12.42578125" bestFit="1" customWidth="1"/>
    <col min="3714" max="3714" width="15.5703125" bestFit="1" customWidth="1"/>
    <col min="3715" max="3715" width="11.140625" bestFit="1" customWidth="1"/>
    <col min="3716" max="3716" width="12.42578125" bestFit="1" customWidth="1"/>
    <col min="3717" max="3717" width="15.5703125" bestFit="1" customWidth="1"/>
    <col min="3718" max="3718" width="11.140625" bestFit="1" customWidth="1"/>
    <col min="3719" max="3719" width="12.42578125" bestFit="1" customWidth="1"/>
    <col min="3720" max="3720" width="15.5703125" bestFit="1" customWidth="1"/>
    <col min="3721" max="3721" width="11.140625" bestFit="1" customWidth="1"/>
    <col min="3722" max="3722" width="12.42578125" bestFit="1" customWidth="1"/>
    <col min="3723" max="3723" width="15.5703125" bestFit="1" customWidth="1"/>
    <col min="3724" max="3724" width="11.140625" bestFit="1" customWidth="1"/>
    <col min="3725" max="3725" width="12.42578125" bestFit="1" customWidth="1"/>
    <col min="3726" max="3726" width="15.5703125" bestFit="1" customWidth="1"/>
    <col min="3727" max="3727" width="11.140625" bestFit="1" customWidth="1"/>
    <col min="3728" max="3728" width="12.42578125" bestFit="1" customWidth="1"/>
    <col min="3729" max="3729" width="15.5703125" bestFit="1" customWidth="1"/>
    <col min="3730" max="3730" width="11.140625" bestFit="1" customWidth="1"/>
    <col min="3731" max="3731" width="12.42578125" bestFit="1" customWidth="1"/>
    <col min="3732" max="3732" width="15.5703125" bestFit="1" customWidth="1"/>
    <col min="3733" max="3733" width="11.140625" bestFit="1" customWidth="1"/>
    <col min="3734" max="3734" width="12.42578125" bestFit="1" customWidth="1"/>
    <col min="3735" max="3735" width="15.5703125" bestFit="1" customWidth="1"/>
    <col min="3736" max="3736" width="11.140625" bestFit="1" customWidth="1"/>
    <col min="3737" max="3737" width="12.42578125" bestFit="1" customWidth="1"/>
    <col min="3738" max="3738" width="15.5703125" bestFit="1" customWidth="1"/>
    <col min="3739" max="3739" width="11.140625" bestFit="1" customWidth="1"/>
    <col min="3740" max="3740" width="12.42578125" bestFit="1" customWidth="1"/>
    <col min="3741" max="3741" width="15.5703125" bestFit="1" customWidth="1"/>
    <col min="3742" max="3742" width="11.140625" bestFit="1" customWidth="1"/>
    <col min="3743" max="3743" width="12.42578125" bestFit="1" customWidth="1"/>
    <col min="3744" max="3744" width="15.5703125" bestFit="1" customWidth="1"/>
    <col min="3745" max="3745" width="11.140625" bestFit="1" customWidth="1"/>
    <col min="3746" max="3746" width="12.42578125" bestFit="1" customWidth="1"/>
    <col min="3747" max="3747" width="15.5703125" bestFit="1" customWidth="1"/>
    <col min="3748" max="3748" width="11.140625" bestFit="1" customWidth="1"/>
    <col min="3749" max="3749" width="12.42578125" bestFit="1" customWidth="1"/>
    <col min="3750" max="3750" width="15.5703125" bestFit="1" customWidth="1"/>
    <col min="3751" max="3751" width="11.140625" bestFit="1" customWidth="1"/>
    <col min="3752" max="3752" width="12.42578125" bestFit="1" customWidth="1"/>
    <col min="3753" max="3753" width="15.5703125" bestFit="1" customWidth="1"/>
    <col min="3754" max="3754" width="11.140625" bestFit="1" customWidth="1"/>
    <col min="3755" max="3755" width="12.42578125" bestFit="1" customWidth="1"/>
    <col min="3756" max="3756" width="15.5703125" bestFit="1" customWidth="1"/>
    <col min="3757" max="3757" width="11.140625" bestFit="1" customWidth="1"/>
    <col min="3758" max="3758" width="12.42578125" bestFit="1" customWidth="1"/>
    <col min="3759" max="3759" width="15.5703125" bestFit="1" customWidth="1"/>
    <col min="3760" max="3760" width="11.140625" bestFit="1" customWidth="1"/>
    <col min="3761" max="3761" width="12.42578125" bestFit="1" customWidth="1"/>
    <col min="3762" max="3762" width="15.5703125" bestFit="1" customWidth="1"/>
    <col min="3763" max="3763" width="11.140625" bestFit="1" customWidth="1"/>
    <col min="3764" max="3764" width="12.42578125" bestFit="1" customWidth="1"/>
    <col min="3765" max="3765" width="15.5703125" bestFit="1" customWidth="1"/>
    <col min="3766" max="3766" width="11.140625" bestFit="1" customWidth="1"/>
    <col min="3767" max="3767" width="12.42578125" bestFit="1" customWidth="1"/>
    <col min="3768" max="3768" width="15.5703125" bestFit="1" customWidth="1"/>
    <col min="3769" max="3769" width="11.140625" bestFit="1" customWidth="1"/>
    <col min="3770" max="3770" width="12.42578125" bestFit="1" customWidth="1"/>
    <col min="3771" max="3771" width="15.5703125" bestFit="1" customWidth="1"/>
    <col min="3772" max="3772" width="11.140625" bestFit="1" customWidth="1"/>
    <col min="3773" max="3773" width="12.42578125" bestFit="1" customWidth="1"/>
    <col min="3774" max="3774" width="15.5703125" bestFit="1" customWidth="1"/>
    <col min="3775" max="3775" width="11.140625" bestFit="1" customWidth="1"/>
    <col min="3776" max="3776" width="12.42578125" bestFit="1" customWidth="1"/>
    <col min="3777" max="3777" width="15.5703125" bestFit="1" customWidth="1"/>
    <col min="3778" max="3778" width="11.140625" bestFit="1" customWidth="1"/>
    <col min="3779" max="3779" width="12.42578125" bestFit="1" customWidth="1"/>
    <col min="3780" max="3780" width="15.5703125" bestFit="1" customWidth="1"/>
    <col min="3781" max="3781" width="11.140625" bestFit="1" customWidth="1"/>
    <col min="3782" max="3782" width="12.42578125" bestFit="1" customWidth="1"/>
    <col min="3783" max="3783" width="15.5703125" bestFit="1" customWidth="1"/>
    <col min="3784" max="3784" width="11.140625" bestFit="1" customWidth="1"/>
    <col min="3785" max="3785" width="12.42578125" bestFit="1" customWidth="1"/>
    <col min="3786" max="3786" width="15.5703125" bestFit="1" customWidth="1"/>
    <col min="3787" max="3787" width="11.140625" bestFit="1" customWidth="1"/>
    <col min="3788" max="3788" width="12.42578125" bestFit="1" customWidth="1"/>
    <col min="3789" max="3789" width="15.5703125" bestFit="1" customWidth="1"/>
    <col min="3790" max="3790" width="11.140625" bestFit="1" customWidth="1"/>
    <col min="3791" max="3791" width="12.42578125" bestFit="1" customWidth="1"/>
    <col min="3792" max="3792" width="15.5703125" bestFit="1" customWidth="1"/>
    <col min="3793" max="3793" width="11.140625" bestFit="1" customWidth="1"/>
    <col min="3794" max="3794" width="12.42578125" bestFit="1" customWidth="1"/>
    <col min="3795" max="3795" width="15.5703125" bestFit="1" customWidth="1"/>
    <col min="3796" max="3796" width="11.140625" bestFit="1" customWidth="1"/>
    <col min="3797" max="3797" width="12.42578125" bestFit="1" customWidth="1"/>
    <col min="3798" max="3798" width="15.5703125" bestFit="1" customWidth="1"/>
    <col min="3799" max="3799" width="11.140625" bestFit="1" customWidth="1"/>
    <col min="3800" max="3800" width="12.42578125" bestFit="1" customWidth="1"/>
    <col min="3801" max="3801" width="15.5703125" bestFit="1" customWidth="1"/>
    <col min="3802" max="3802" width="11.140625" bestFit="1" customWidth="1"/>
    <col min="3803" max="3803" width="12.42578125" bestFit="1" customWidth="1"/>
    <col min="3804" max="3804" width="15.5703125" bestFit="1" customWidth="1"/>
    <col min="3805" max="3805" width="11.140625" bestFit="1" customWidth="1"/>
    <col min="3806" max="3806" width="12.42578125" bestFit="1" customWidth="1"/>
    <col min="3807" max="3807" width="15.5703125" bestFit="1" customWidth="1"/>
    <col min="3808" max="3808" width="11.140625" bestFit="1" customWidth="1"/>
    <col min="3809" max="3809" width="12.42578125" bestFit="1" customWidth="1"/>
    <col min="3810" max="3810" width="15.5703125" bestFit="1" customWidth="1"/>
    <col min="3811" max="3811" width="11.140625" bestFit="1" customWidth="1"/>
    <col min="3812" max="3812" width="12.42578125" bestFit="1" customWidth="1"/>
    <col min="3813" max="3813" width="15.5703125" bestFit="1" customWidth="1"/>
    <col min="3814" max="3814" width="11.140625" bestFit="1" customWidth="1"/>
    <col min="3815" max="3815" width="12.42578125" bestFit="1" customWidth="1"/>
    <col min="3816" max="3816" width="15.5703125" bestFit="1" customWidth="1"/>
    <col min="3817" max="3817" width="11.140625" bestFit="1" customWidth="1"/>
    <col min="3818" max="3818" width="12.42578125" bestFit="1" customWidth="1"/>
    <col min="3819" max="3819" width="15.5703125" bestFit="1" customWidth="1"/>
    <col min="3820" max="3820" width="11.140625" bestFit="1" customWidth="1"/>
    <col min="3821" max="3821" width="12.42578125" bestFit="1" customWidth="1"/>
    <col min="3822" max="3822" width="15.5703125" bestFit="1" customWidth="1"/>
    <col min="3823" max="3823" width="11.140625" bestFit="1" customWidth="1"/>
    <col min="3824" max="3824" width="12.42578125" bestFit="1" customWidth="1"/>
    <col min="3825" max="3825" width="15.5703125" bestFit="1" customWidth="1"/>
    <col min="3826" max="3826" width="11.140625" bestFit="1" customWidth="1"/>
    <col min="3827" max="3827" width="12.42578125" bestFit="1" customWidth="1"/>
    <col min="3828" max="3828" width="15.5703125" bestFit="1" customWidth="1"/>
    <col min="3829" max="3829" width="11.140625" bestFit="1" customWidth="1"/>
    <col min="3830" max="3830" width="12.42578125" bestFit="1" customWidth="1"/>
    <col min="3831" max="3831" width="15.5703125" bestFit="1" customWidth="1"/>
    <col min="3832" max="3832" width="11.140625" bestFit="1" customWidth="1"/>
    <col min="3833" max="3833" width="12.42578125" bestFit="1" customWidth="1"/>
    <col min="3834" max="3834" width="15.5703125" bestFit="1" customWidth="1"/>
    <col min="3835" max="3835" width="11.140625" bestFit="1" customWidth="1"/>
    <col min="3836" max="3836" width="12.42578125" bestFit="1" customWidth="1"/>
    <col min="3837" max="3837" width="15.5703125" bestFit="1" customWidth="1"/>
    <col min="3838" max="3838" width="11.140625" bestFit="1" customWidth="1"/>
    <col min="3839" max="3839" width="12.42578125" bestFit="1" customWidth="1"/>
    <col min="3840" max="3840" width="15.5703125" bestFit="1" customWidth="1"/>
    <col min="3841" max="3841" width="11.140625" bestFit="1" customWidth="1"/>
    <col min="3842" max="3842" width="12.42578125" bestFit="1" customWidth="1"/>
    <col min="3843" max="3843" width="15.5703125" bestFit="1" customWidth="1"/>
    <col min="3844" max="3844" width="11.140625" bestFit="1" customWidth="1"/>
    <col min="3845" max="3845" width="12.42578125" bestFit="1" customWidth="1"/>
    <col min="3846" max="3846" width="15.5703125" bestFit="1" customWidth="1"/>
    <col min="3847" max="3847" width="11.140625" bestFit="1" customWidth="1"/>
    <col min="3848" max="3848" width="12.42578125" bestFit="1" customWidth="1"/>
    <col min="3849" max="3849" width="15.5703125" bestFit="1" customWidth="1"/>
    <col min="3850" max="3850" width="11.140625" bestFit="1" customWidth="1"/>
    <col min="3851" max="3851" width="12.42578125" bestFit="1" customWidth="1"/>
    <col min="3852" max="3852" width="15.5703125" bestFit="1" customWidth="1"/>
    <col min="3853" max="3853" width="11.140625" bestFit="1" customWidth="1"/>
    <col min="3854" max="3854" width="12.42578125" bestFit="1" customWidth="1"/>
    <col min="3855" max="3855" width="15.5703125" bestFit="1" customWidth="1"/>
    <col min="3856" max="3856" width="11.140625" bestFit="1" customWidth="1"/>
    <col min="3857" max="3857" width="12.42578125" bestFit="1" customWidth="1"/>
    <col min="3858" max="3858" width="15.5703125" bestFit="1" customWidth="1"/>
    <col min="3859" max="3859" width="11.140625" bestFit="1" customWidth="1"/>
    <col min="3860" max="3860" width="12.42578125" bestFit="1" customWidth="1"/>
    <col min="3861" max="3861" width="15.5703125" bestFit="1" customWidth="1"/>
    <col min="3862" max="3862" width="11.140625" bestFit="1" customWidth="1"/>
    <col min="3863" max="3863" width="12.42578125" bestFit="1" customWidth="1"/>
    <col min="3864" max="3864" width="15.5703125" bestFit="1" customWidth="1"/>
    <col min="3865" max="3865" width="11.140625" bestFit="1" customWidth="1"/>
    <col min="3866" max="3866" width="12.42578125" bestFit="1" customWidth="1"/>
    <col min="3867" max="3867" width="15.5703125" bestFit="1" customWidth="1"/>
    <col min="3868" max="3868" width="11.140625" bestFit="1" customWidth="1"/>
    <col min="3869" max="3869" width="12.42578125" bestFit="1" customWidth="1"/>
    <col min="3870" max="3870" width="15.5703125" bestFit="1" customWidth="1"/>
    <col min="3871" max="3871" width="11.140625" bestFit="1" customWidth="1"/>
    <col min="3872" max="3872" width="12.42578125" bestFit="1" customWidth="1"/>
    <col min="3873" max="3873" width="15.5703125" bestFit="1" customWidth="1"/>
    <col min="3874" max="3874" width="11.140625" bestFit="1" customWidth="1"/>
    <col min="3875" max="3875" width="12.42578125" bestFit="1" customWidth="1"/>
    <col min="3876" max="3876" width="15.5703125" bestFit="1" customWidth="1"/>
    <col min="3877" max="3877" width="11.140625" bestFit="1" customWidth="1"/>
    <col min="3878" max="3878" width="12.42578125" bestFit="1" customWidth="1"/>
    <col min="3879" max="3879" width="15.5703125" bestFit="1" customWidth="1"/>
    <col min="3880" max="3880" width="11.140625" bestFit="1" customWidth="1"/>
    <col min="3881" max="3881" width="12.42578125" bestFit="1" customWidth="1"/>
    <col min="3882" max="3882" width="15.5703125" bestFit="1" customWidth="1"/>
    <col min="3883" max="3883" width="11.140625" bestFit="1" customWidth="1"/>
    <col min="3884" max="3884" width="12.42578125" bestFit="1" customWidth="1"/>
    <col min="3885" max="3885" width="15.5703125" bestFit="1" customWidth="1"/>
    <col min="3886" max="3886" width="11.140625" bestFit="1" customWidth="1"/>
    <col min="3887" max="3887" width="12.42578125" bestFit="1" customWidth="1"/>
    <col min="3888" max="3888" width="15.5703125" bestFit="1" customWidth="1"/>
    <col min="3889" max="3889" width="11.140625" bestFit="1" customWidth="1"/>
    <col min="3890" max="3890" width="12.42578125" bestFit="1" customWidth="1"/>
    <col min="3891" max="3891" width="15.5703125" bestFit="1" customWidth="1"/>
    <col min="3892" max="3892" width="11.140625" bestFit="1" customWidth="1"/>
    <col min="3893" max="3893" width="12.42578125" bestFit="1" customWidth="1"/>
    <col min="3894" max="3894" width="15.5703125" bestFit="1" customWidth="1"/>
    <col min="3895" max="3895" width="11.140625" bestFit="1" customWidth="1"/>
    <col min="3896" max="3896" width="12.42578125" bestFit="1" customWidth="1"/>
    <col min="3897" max="3897" width="15.5703125" bestFit="1" customWidth="1"/>
    <col min="3898" max="3898" width="11.140625" bestFit="1" customWidth="1"/>
    <col min="3899" max="3899" width="12.42578125" bestFit="1" customWidth="1"/>
    <col min="3900" max="3900" width="15.5703125" bestFit="1" customWidth="1"/>
    <col min="3901" max="3901" width="11.140625" bestFit="1" customWidth="1"/>
    <col min="3902" max="3902" width="12.42578125" bestFit="1" customWidth="1"/>
    <col min="3903" max="3903" width="15.5703125" bestFit="1" customWidth="1"/>
    <col min="3904" max="3904" width="11.140625" bestFit="1" customWidth="1"/>
    <col min="3905" max="3905" width="12.42578125" bestFit="1" customWidth="1"/>
    <col min="3906" max="3906" width="15.5703125" bestFit="1" customWidth="1"/>
    <col min="3907" max="3907" width="11.140625" bestFit="1" customWidth="1"/>
    <col min="3908" max="3908" width="12.42578125" bestFit="1" customWidth="1"/>
    <col min="3909" max="3909" width="15.5703125" bestFit="1" customWidth="1"/>
    <col min="3910" max="3910" width="11.140625" bestFit="1" customWidth="1"/>
    <col min="3911" max="3911" width="12.42578125" bestFit="1" customWidth="1"/>
    <col min="3912" max="3912" width="15.5703125" bestFit="1" customWidth="1"/>
    <col min="3913" max="3913" width="11.140625" bestFit="1" customWidth="1"/>
    <col min="3914" max="3914" width="12.42578125" bestFit="1" customWidth="1"/>
    <col min="3915" max="3915" width="15.5703125" bestFit="1" customWidth="1"/>
    <col min="3916" max="3916" width="11.140625" bestFit="1" customWidth="1"/>
    <col min="3917" max="3917" width="12.42578125" bestFit="1" customWidth="1"/>
    <col min="3918" max="3918" width="15.5703125" bestFit="1" customWidth="1"/>
    <col min="3919" max="3919" width="11.140625" bestFit="1" customWidth="1"/>
    <col min="3920" max="3920" width="12.42578125" bestFit="1" customWidth="1"/>
    <col min="3921" max="3921" width="15.5703125" bestFit="1" customWidth="1"/>
    <col min="3922" max="3922" width="11.140625" bestFit="1" customWidth="1"/>
    <col min="3923" max="3923" width="12.42578125" bestFit="1" customWidth="1"/>
    <col min="3924" max="3924" width="15.5703125" bestFit="1" customWidth="1"/>
    <col min="3925" max="3925" width="11.140625" bestFit="1" customWidth="1"/>
    <col min="3926" max="3926" width="12.42578125" bestFit="1" customWidth="1"/>
    <col min="3927" max="3927" width="15.5703125" bestFit="1" customWidth="1"/>
    <col min="3928" max="3928" width="11.140625" bestFit="1" customWidth="1"/>
    <col min="3929" max="3929" width="12.42578125" bestFit="1" customWidth="1"/>
    <col min="3930" max="3930" width="15.5703125" bestFit="1" customWidth="1"/>
    <col min="3931" max="3931" width="11.140625" bestFit="1" customWidth="1"/>
    <col min="3932" max="3932" width="12.42578125" bestFit="1" customWidth="1"/>
    <col min="3933" max="3933" width="15.5703125" bestFit="1" customWidth="1"/>
    <col min="3934" max="3934" width="11.140625" bestFit="1" customWidth="1"/>
    <col min="3935" max="3935" width="12.42578125" bestFit="1" customWidth="1"/>
    <col min="3936" max="3936" width="15.5703125" bestFit="1" customWidth="1"/>
    <col min="3937" max="3937" width="11.140625" bestFit="1" customWidth="1"/>
    <col min="3938" max="3938" width="12.42578125" bestFit="1" customWidth="1"/>
    <col min="3939" max="3939" width="15.5703125" bestFit="1" customWidth="1"/>
    <col min="3940" max="3940" width="11.140625" bestFit="1" customWidth="1"/>
    <col min="3941" max="3941" width="12.42578125" bestFit="1" customWidth="1"/>
    <col min="3942" max="3942" width="15.5703125" bestFit="1" customWidth="1"/>
    <col min="3943" max="3943" width="11.140625" bestFit="1" customWidth="1"/>
    <col min="3944" max="3944" width="12.42578125" bestFit="1" customWidth="1"/>
    <col min="3945" max="3945" width="15.5703125" bestFit="1" customWidth="1"/>
    <col min="3946" max="3946" width="11.140625" bestFit="1" customWidth="1"/>
    <col min="3947" max="3947" width="12.42578125" bestFit="1" customWidth="1"/>
    <col min="3948" max="3948" width="15.5703125" bestFit="1" customWidth="1"/>
    <col min="3949" max="3949" width="11.140625" bestFit="1" customWidth="1"/>
    <col min="3950" max="3950" width="12.42578125" bestFit="1" customWidth="1"/>
    <col min="3951" max="3951" width="15.5703125" bestFit="1" customWidth="1"/>
    <col min="3952" max="3952" width="11.140625" bestFit="1" customWidth="1"/>
    <col min="3953" max="3953" width="12.42578125" bestFit="1" customWidth="1"/>
    <col min="3954" max="3954" width="15.5703125" bestFit="1" customWidth="1"/>
    <col min="3955" max="3955" width="11.140625" bestFit="1" customWidth="1"/>
    <col min="3956" max="3956" width="12.42578125" bestFit="1" customWidth="1"/>
    <col min="3957" max="3957" width="15.5703125" bestFit="1" customWidth="1"/>
    <col min="3958" max="3958" width="11.140625" bestFit="1" customWidth="1"/>
    <col min="3959" max="3959" width="12.42578125" bestFit="1" customWidth="1"/>
    <col min="3960" max="3960" width="15.5703125" bestFit="1" customWidth="1"/>
    <col min="3961" max="3961" width="11.140625" bestFit="1" customWidth="1"/>
    <col min="3962" max="3962" width="12.42578125" bestFit="1" customWidth="1"/>
    <col min="3963" max="3963" width="15.5703125" bestFit="1" customWidth="1"/>
    <col min="3964" max="3964" width="11.140625" bestFit="1" customWidth="1"/>
    <col min="3965" max="3965" width="12.42578125" bestFit="1" customWidth="1"/>
    <col min="3966" max="3966" width="15.5703125" bestFit="1" customWidth="1"/>
    <col min="3967" max="3967" width="11.140625" bestFit="1" customWidth="1"/>
    <col min="3968" max="3968" width="12.42578125" bestFit="1" customWidth="1"/>
    <col min="3969" max="3969" width="15.5703125" bestFit="1" customWidth="1"/>
    <col min="3970" max="3970" width="11.140625" bestFit="1" customWidth="1"/>
    <col min="3971" max="3971" width="12.42578125" bestFit="1" customWidth="1"/>
    <col min="3972" max="3972" width="15.5703125" bestFit="1" customWidth="1"/>
    <col min="3973" max="3973" width="11.140625" bestFit="1" customWidth="1"/>
    <col min="3974" max="3974" width="12.42578125" bestFit="1" customWidth="1"/>
    <col min="3975" max="3975" width="15.5703125" bestFit="1" customWidth="1"/>
    <col min="3976" max="3976" width="11.140625" bestFit="1" customWidth="1"/>
    <col min="3977" max="3977" width="12.42578125" bestFit="1" customWidth="1"/>
    <col min="3978" max="3978" width="15.5703125" bestFit="1" customWidth="1"/>
    <col min="3979" max="3979" width="11.140625" bestFit="1" customWidth="1"/>
    <col min="3980" max="3980" width="12.42578125" bestFit="1" customWidth="1"/>
    <col min="3981" max="3981" width="15.5703125" bestFit="1" customWidth="1"/>
    <col min="3982" max="3982" width="11.140625" bestFit="1" customWidth="1"/>
    <col min="3983" max="3983" width="12.42578125" bestFit="1" customWidth="1"/>
    <col min="3984" max="3984" width="15.5703125" bestFit="1" customWidth="1"/>
    <col min="3985" max="3985" width="11.140625" bestFit="1" customWidth="1"/>
    <col min="3986" max="3986" width="12.42578125" bestFit="1" customWidth="1"/>
    <col min="3987" max="3987" width="15.5703125" bestFit="1" customWidth="1"/>
    <col min="3988" max="3988" width="11.140625" bestFit="1" customWidth="1"/>
    <col min="3989" max="3989" width="12.42578125" bestFit="1" customWidth="1"/>
    <col min="3990" max="3990" width="15.5703125" bestFit="1" customWidth="1"/>
    <col min="3991" max="3991" width="11.140625" bestFit="1" customWidth="1"/>
    <col min="3992" max="3992" width="12.42578125" bestFit="1" customWidth="1"/>
    <col min="3993" max="3993" width="15.5703125" bestFit="1" customWidth="1"/>
    <col min="3994" max="3994" width="11.140625" bestFit="1" customWidth="1"/>
    <col min="3995" max="3995" width="12.42578125" bestFit="1" customWidth="1"/>
    <col min="3996" max="3996" width="15.5703125" bestFit="1" customWidth="1"/>
    <col min="3997" max="3997" width="11.140625" bestFit="1" customWidth="1"/>
    <col min="3998" max="3998" width="12.42578125" bestFit="1" customWidth="1"/>
    <col min="3999" max="3999" width="15.5703125" bestFit="1" customWidth="1"/>
    <col min="4000" max="4000" width="11.140625" bestFit="1" customWidth="1"/>
    <col min="4001" max="4001" width="12.42578125" bestFit="1" customWidth="1"/>
    <col min="4002" max="4002" width="15.5703125" bestFit="1" customWidth="1"/>
    <col min="4003" max="4003" width="11.140625" bestFit="1" customWidth="1"/>
    <col min="4004" max="4004" width="12.42578125" bestFit="1" customWidth="1"/>
    <col min="4005" max="4005" width="15.5703125" bestFit="1" customWidth="1"/>
    <col min="4006" max="4006" width="11.140625" bestFit="1" customWidth="1"/>
    <col min="4007" max="4007" width="12.42578125" bestFit="1" customWidth="1"/>
    <col min="4008" max="4008" width="15.5703125" bestFit="1" customWidth="1"/>
    <col min="4009" max="4009" width="11.140625" bestFit="1" customWidth="1"/>
    <col min="4010" max="4010" width="12.42578125" bestFit="1" customWidth="1"/>
    <col min="4011" max="4011" width="15.5703125" bestFit="1" customWidth="1"/>
    <col min="4012" max="4012" width="11.140625" bestFit="1" customWidth="1"/>
    <col min="4013" max="4013" width="12.42578125" bestFit="1" customWidth="1"/>
    <col min="4014" max="4014" width="15.5703125" bestFit="1" customWidth="1"/>
    <col min="4015" max="4015" width="11.140625" bestFit="1" customWidth="1"/>
    <col min="4016" max="4016" width="12.42578125" bestFit="1" customWidth="1"/>
    <col min="4017" max="4017" width="15.5703125" bestFit="1" customWidth="1"/>
    <col min="4018" max="4018" width="11.140625" bestFit="1" customWidth="1"/>
    <col min="4019" max="4019" width="12.42578125" bestFit="1" customWidth="1"/>
    <col min="4020" max="4020" width="15.5703125" bestFit="1" customWidth="1"/>
    <col min="4021" max="4021" width="11.140625" bestFit="1" customWidth="1"/>
    <col min="4022" max="4022" width="12.42578125" bestFit="1" customWidth="1"/>
    <col min="4023" max="4023" width="15.5703125" bestFit="1" customWidth="1"/>
    <col min="4024" max="4024" width="11.140625" bestFit="1" customWidth="1"/>
    <col min="4025" max="4025" width="12.42578125" bestFit="1" customWidth="1"/>
    <col min="4026" max="4026" width="15.5703125" bestFit="1" customWidth="1"/>
    <col min="4027" max="4027" width="11.140625" bestFit="1" customWidth="1"/>
    <col min="4028" max="4028" width="12.42578125" bestFit="1" customWidth="1"/>
    <col min="4029" max="4029" width="15.5703125" bestFit="1" customWidth="1"/>
    <col min="4030" max="4030" width="11.140625" bestFit="1" customWidth="1"/>
    <col min="4031" max="4031" width="12.42578125" bestFit="1" customWidth="1"/>
    <col min="4032" max="4032" width="15.5703125" bestFit="1" customWidth="1"/>
    <col min="4033" max="4033" width="11.140625" bestFit="1" customWidth="1"/>
    <col min="4034" max="4034" width="12.42578125" bestFit="1" customWidth="1"/>
    <col min="4035" max="4035" width="15.5703125" bestFit="1" customWidth="1"/>
    <col min="4036" max="4036" width="11.140625" bestFit="1" customWidth="1"/>
    <col min="4037" max="4037" width="12.42578125" bestFit="1" customWidth="1"/>
    <col min="4038" max="4038" width="15.5703125" bestFit="1" customWidth="1"/>
    <col min="4039" max="4039" width="11.140625" bestFit="1" customWidth="1"/>
    <col min="4040" max="4040" width="12.42578125" bestFit="1" customWidth="1"/>
    <col min="4041" max="4041" width="15.5703125" bestFit="1" customWidth="1"/>
    <col min="4042" max="4042" width="11.140625" bestFit="1" customWidth="1"/>
    <col min="4043" max="4043" width="12.42578125" bestFit="1" customWidth="1"/>
    <col min="4044" max="4044" width="15.5703125" bestFit="1" customWidth="1"/>
    <col min="4045" max="4045" width="11.140625" bestFit="1" customWidth="1"/>
    <col min="4046" max="4046" width="12.42578125" bestFit="1" customWidth="1"/>
    <col min="4047" max="4047" width="15.5703125" bestFit="1" customWidth="1"/>
    <col min="4048" max="4048" width="11.140625" bestFit="1" customWidth="1"/>
    <col min="4049" max="4049" width="12.42578125" bestFit="1" customWidth="1"/>
    <col min="4050" max="4050" width="15.5703125" bestFit="1" customWidth="1"/>
    <col min="4051" max="4051" width="11.140625" bestFit="1" customWidth="1"/>
    <col min="4052" max="4052" width="12.42578125" bestFit="1" customWidth="1"/>
    <col min="4053" max="4053" width="15.5703125" bestFit="1" customWidth="1"/>
    <col min="4054" max="4054" width="11.140625" bestFit="1" customWidth="1"/>
    <col min="4055" max="4055" width="12.42578125" bestFit="1" customWidth="1"/>
    <col min="4056" max="4056" width="15.5703125" bestFit="1" customWidth="1"/>
    <col min="4057" max="4057" width="11.140625" bestFit="1" customWidth="1"/>
    <col min="4058" max="4058" width="12.42578125" bestFit="1" customWidth="1"/>
    <col min="4059" max="4059" width="15.5703125" bestFit="1" customWidth="1"/>
    <col min="4060" max="4060" width="11.140625" bestFit="1" customWidth="1"/>
    <col min="4061" max="4061" width="12.42578125" bestFit="1" customWidth="1"/>
    <col min="4062" max="4062" width="15.5703125" bestFit="1" customWidth="1"/>
    <col min="4063" max="4063" width="11.140625" bestFit="1" customWidth="1"/>
    <col min="4064" max="4064" width="12.42578125" bestFit="1" customWidth="1"/>
    <col min="4065" max="4065" width="15.5703125" bestFit="1" customWidth="1"/>
    <col min="4066" max="4066" width="11.140625" bestFit="1" customWidth="1"/>
    <col min="4067" max="4067" width="12.42578125" bestFit="1" customWidth="1"/>
    <col min="4068" max="4068" width="15.5703125" bestFit="1" customWidth="1"/>
    <col min="4069" max="4069" width="11.140625" bestFit="1" customWidth="1"/>
    <col min="4070" max="4070" width="12.42578125" bestFit="1" customWidth="1"/>
    <col min="4071" max="4071" width="15.5703125" bestFit="1" customWidth="1"/>
    <col min="4072" max="4072" width="11.140625" bestFit="1" customWidth="1"/>
    <col min="4073" max="4073" width="12.42578125" bestFit="1" customWidth="1"/>
    <col min="4074" max="4074" width="15.5703125" bestFit="1" customWidth="1"/>
    <col min="4075" max="4075" width="11.140625" bestFit="1" customWidth="1"/>
    <col min="4076" max="4076" width="12.42578125" bestFit="1" customWidth="1"/>
    <col min="4077" max="4077" width="15.5703125" bestFit="1" customWidth="1"/>
    <col min="4078" max="4078" width="11.140625" bestFit="1" customWidth="1"/>
    <col min="4079" max="4079" width="12.42578125" bestFit="1" customWidth="1"/>
    <col min="4080" max="4080" width="15.5703125" bestFit="1" customWidth="1"/>
    <col min="4081" max="4081" width="11.140625" bestFit="1" customWidth="1"/>
    <col min="4082" max="4082" width="12.42578125" bestFit="1" customWidth="1"/>
    <col min="4083" max="4083" width="15.5703125" bestFit="1" customWidth="1"/>
    <col min="4084" max="4084" width="11.140625" bestFit="1" customWidth="1"/>
    <col min="4085" max="4085" width="12.42578125" bestFit="1" customWidth="1"/>
    <col min="4086" max="4086" width="15.5703125" bestFit="1" customWidth="1"/>
    <col min="4087" max="4087" width="11.140625" bestFit="1" customWidth="1"/>
    <col min="4088" max="4088" width="12.42578125" bestFit="1" customWidth="1"/>
    <col min="4089" max="4089" width="15.5703125" bestFit="1" customWidth="1"/>
    <col min="4090" max="4090" width="11.140625" bestFit="1" customWidth="1"/>
    <col min="4091" max="4091" width="12.42578125" bestFit="1" customWidth="1"/>
    <col min="4092" max="4092" width="15.5703125" bestFit="1" customWidth="1"/>
    <col min="4093" max="4093" width="11.140625" bestFit="1" customWidth="1"/>
    <col min="4094" max="4094" width="12.42578125" bestFit="1" customWidth="1"/>
    <col min="4095" max="4095" width="15.5703125" bestFit="1" customWidth="1"/>
    <col min="4096" max="4096" width="11.140625" bestFit="1" customWidth="1"/>
    <col min="4097" max="4097" width="12.42578125" bestFit="1" customWidth="1"/>
    <col min="4098" max="4098" width="15.5703125" bestFit="1" customWidth="1"/>
    <col min="4099" max="4099" width="11.140625" bestFit="1" customWidth="1"/>
    <col min="4100" max="4100" width="12.42578125" bestFit="1" customWidth="1"/>
    <col min="4101" max="4101" width="15.5703125" bestFit="1" customWidth="1"/>
    <col min="4102" max="4102" width="11.140625" bestFit="1" customWidth="1"/>
    <col min="4103" max="4103" width="12.42578125" bestFit="1" customWidth="1"/>
    <col min="4104" max="4104" width="15.5703125" bestFit="1" customWidth="1"/>
    <col min="4105" max="4105" width="11.140625" bestFit="1" customWidth="1"/>
    <col min="4106" max="4106" width="12.42578125" bestFit="1" customWidth="1"/>
    <col min="4107" max="4107" width="15.5703125" bestFit="1" customWidth="1"/>
    <col min="4108" max="4108" width="11.140625" bestFit="1" customWidth="1"/>
    <col min="4109" max="4109" width="12.42578125" bestFit="1" customWidth="1"/>
    <col min="4110" max="4110" width="15.5703125" bestFit="1" customWidth="1"/>
    <col min="4111" max="4111" width="11.140625" bestFit="1" customWidth="1"/>
    <col min="4112" max="4112" width="12.42578125" bestFit="1" customWidth="1"/>
    <col min="4113" max="4113" width="15.5703125" bestFit="1" customWidth="1"/>
    <col min="4114" max="4114" width="11.140625" bestFit="1" customWidth="1"/>
    <col min="4115" max="4115" width="12.42578125" bestFit="1" customWidth="1"/>
    <col min="4116" max="4116" width="15.5703125" bestFit="1" customWidth="1"/>
    <col min="4117" max="4117" width="11.140625" bestFit="1" customWidth="1"/>
    <col min="4118" max="4118" width="12.42578125" bestFit="1" customWidth="1"/>
    <col min="4119" max="4119" width="15.5703125" bestFit="1" customWidth="1"/>
    <col min="4120" max="4120" width="11.140625" bestFit="1" customWidth="1"/>
    <col min="4121" max="4121" width="12.42578125" bestFit="1" customWidth="1"/>
    <col min="4122" max="4122" width="15.5703125" bestFit="1" customWidth="1"/>
    <col min="4123" max="4123" width="11.140625" bestFit="1" customWidth="1"/>
    <col min="4124" max="4124" width="12.42578125" bestFit="1" customWidth="1"/>
    <col min="4125" max="4125" width="15.5703125" bestFit="1" customWidth="1"/>
    <col min="4126" max="4126" width="11.140625" bestFit="1" customWidth="1"/>
    <col min="4127" max="4127" width="12.42578125" bestFit="1" customWidth="1"/>
    <col min="4128" max="4128" width="15.5703125" bestFit="1" customWidth="1"/>
    <col min="4129" max="4129" width="11.140625" bestFit="1" customWidth="1"/>
    <col min="4130" max="4130" width="12.42578125" bestFit="1" customWidth="1"/>
    <col min="4131" max="4131" width="15.5703125" bestFit="1" customWidth="1"/>
    <col min="4132" max="4132" width="11.140625" bestFit="1" customWidth="1"/>
    <col min="4133" max="4133" width="12.42578125" bestFit="1" customWidth="1"/>
    <col min="4134" max="4134" width="15.5703125" bestFit="1" customWidth="1"/>
    <col min="4135" max="4135" width="11.140625" bestFit="1" customWidth="1"/>
    <col min="4136" max="4136" width="12.42578125" bestFit="1" customWidth="1"/>
    <col min="4137" max="4137" width="15.5703125" bestFit="1" customWidth="1"/>
    <col min="4138" max="4138" width="11.140625" bestFit="1" customWidth="1"/>
    <col min="4139" max="4139" width="12.42578125" bestFit="1" customWidth="1"/>
    <col min="4140" max="4140" width="15.5703125" bestFit="1" customWidth="1"/>
    <col min="4141" max="4141" width="11.140625" bestFit="1" customWidth="1"/>
    <col min="4142" max="4142" width="12.42578125" bestFit="1" customWidth="1"/>
    <col min="4143" max="4143" width="15.5703125" bestFit="1" customWidth="1"/>
    <col min="4144" max="4144" width="11.140625" bestFit="1" customWidth="1"/>
    <col min="4145" max="4145" width="12.42578125" bestFit="1" customWidth="1"/>
    <col min="4146" max="4146" width="15.5703125" bestFit="1" customWidth="1"/>
    <col min="4147" max="4147" width="11.140625" bestFit="1" customWidth="1"/>
    <col min="4148" max="4148" width="12.42578125" bestFit="1" customWidth="1"/>
    <col min="4149" max="4149" width="15.5703125" bestFit="1" customWidth="1"/>
    <col min="4150" max="4150" width="11.140625" bestFit="1" customWidth="1"/>
    <col min="4151" max="4151" width="12.42578125" bestFit="1" customWidth="1"/>
    <col min="4152" max="4152" width="15.5703125" bestFit="1" customWidth="1"/>
    <col min="4153" max="4153" width="11.140625" bestFit="1" customWidth="1"/>
    <col min="4154" max="4154" width="12.42578125" bestFit="1" customWidth="1"/>
    <col min="4155" max="4155" width="15.5703125" bestFit="1" customWidth="1"/>
    <col min="4156" max="4156" width="11.140625" bestFit="1" customWidth="1"/>
    <col min="4157" max="4157" width="12.42578125" bestFit="1" customWidth="1"/>
    <col min="4158" max="4158" width="15.5703125" bestFit="1" customWidth="1"/>
    <col min="4159" max="4159" width="11.140625" bestFit="1" customWidth="1"/>
    <col min="4160" max="4160" width="12.42578125" bestFit="1" customWidth="1"/>
    <col min="4161" max="4161" width="15.5703125" bestFit="1" customWidth="1"/>
    <col min="4162" max="4162" width="11.140625" bestFit="1" customWidth="1"/>
    <col min="4163" max="4163" width="12.42578125" bestFit="1" customWidth="1"/>
    <col min="4164" max="4164" width="15.5703125" bestFit="1" customWidth="1"/>
    <col min="4165" max="4165" width="11.140625" bestFit="1" customWidth="1"/>
    <col min="4166" max="4166" width="12.42578125" bestFit="1" customWidth="1"/>
    <col min="4167" max="4167" width="15.5703125" bestFit="1" customWidth="1"/>
    <col min="4168" max="4168" width="11.140625" bestFit="1" customWidth="1"/>
    <col min="4169" max="4169" width="12.42578125" bestFit="1" customWidth="1"/>
    <col min="4170" max="4170" width="15.5703125" bestFit="1" customWidth="1"/>
    <col min="4171" max="4171" width="11.140625" bestFit="1" customWidth="1"/>
    <col min="4172" max="4172" width="12.42578125" bestFit="1" customWidth="1"/>
    <col min="4173" max="4173" width="15.5703125" bestFit="1" customWidth="1"/>
    <col min="4174" max="4174" width="11.140625" bestFit="1" customWidth="1"/>
    <col min="4175" max="4175" width="12.42578125" bestFit="1" customWidth="1"/>
    <col min="4176" max="4176" width="15.5703125" bestFit="1" customWidth="1"/>
    <col min="4177" max="4177" width="11.140625" bestFit="1" customWidth="1"/>
    <col min="4178" max="4178" width="12.42578125" bestFit="1" customWidth="1"/>
    <col min="4179" max="4179" width="15.5703125" bestFit="1" customWidth="1"/>
    <col min="4180" max="4180" width="11.140625" bestFit="1" customWidth="1"/>
    <col min="4181" max="4181" width="12.42578125" bestFit="1" customWidth="1"/>
    <col min="4182" max="4182" width="15.5703125" bestFit="1" customWidth="1"/>
    <col min="4183" max="4183" width="11.140625" bestFit="1" customWidth="1"/>
    <col min="4184" max="4184" width="12.42578125" bestFit="1" customWidth="1"/>
    <col min="4185" max="4185" width="15.5703125" bestFit="1" customWidth="1"/>
    <col min="4186" max="4186" width="11.140625" bestFit="1" customWidth="1"/>
    <col min="4187" max="4187" width="12.42578125" bestFit="1" customWidth="1"/>
    <col min="4188" max="4188" width="15.5703125" bestFit="1" customWidth="1"/>
    <col min="4189" max="4189" width="11.140625" bestFit="1" customWidth="1"/>
    <col min="4190" max="4190" width="12.42578125" bestFit="1" customWidth="1"/>
    <col min="4191" max="4191" width="15.5703125" bestFit="1" customWidth="1"/>
    <col min="4192" max="4192" width="11.140625" bestFit="1" customWidth="1"/>
    <col min="4193" max="4193" width="12.42578125" bestFit="1" customWidth="1"/>
    <col min="4194" max="4194" width="15.5703125" bestFit="1" customWidth="1"/>
    <col min="4195" max="4195" width="11.140625" bestFit="1" customWidth="1"/>
    <col min="4196" max="4196" width="12.42578125" bestFit="1" customWidth="1"/>
    <col min="4197" max="4197" width="15.5703125" bestFit="1" customWidth="1"/>
    <col min="4198" max="4198" width="11.140625" bestFit="1" customWidth="1"/>
    <col min="4199" max="4199" width="12.42578125" bestFit="1" customWidth="1"/>
    <col min="4200" max="4200" width="15.5703125" bestFit="1" customWidth="1"/>
    <col min="4201" max="4201" width="11.140625" bestFit="1" customWidth="1"/>
    <col min="4202" max="4202" width="12.42578125" bestFit="1" customWidth="1"/>
    <col min="4203" max="4203" width="15.5703125" bestFit="1" customWidth="1"/>
    <col min="4204" max="4204" width="11.140625" bestFit="1" customWidth="1"/>
    <col min="4205" max="4205" width="12.42578125" bestFit="1" customWidth="1"/>
    <col min="4206" max="4206" width="15.5703125" bestFit="1" customWidth="1"/>
    <col min="4207" max="4207" width="11.140625" bestFit="1" customWidth="1"/>
    <col min="4208" max="4208" width="12.42578125" bestFit="1" customWidth="1"/>
    <col min="4209" max="4209" width="15.5703125" bestFit="1" customWidth="1"/>
    <col min="4210" max="4210" width="11.140625" bestFit="1" customWidth="1"/>
    <col min="4211" max="4211" width="12.42578125" bestFit="1" customWidth="1"/>
    <col min="4212" max="4212" width="15.5703125" bestFit="1" customWidth="1"/>
    <col min="4213" max="4213" width="11.140625" bestFit="1" customWidth="1"/>
    <col min="4214" max="4214" width="12.42578125" bestFit="1" customWidth="1"/>
    <col min="4215" max="4215" width="15.5703125" bestFit="1" customWidth="1"/>
    <col min="4216" max="4216" width="11.140625" bestFit="1" customWidth="1"/>
    <col min="4217" max="4217" width="12.42578125" bestFit="1" customWidth="1"/>
    <col min="4218" max="4218" width="15.5703125" bestFit="1" customWidth="1"/>
    <col min="4219" max="4219" width="11.140625" bestFit="1" customWidth="1"/>
    <col min="4220" max="4220" width="12.42578125" bestFit="1" customWidth="1"/>
    <col min="4221" max="4221" width="15.5703125" bestFit="1" customWidth="1"/>
    <col min="4222" max="4222" width="11.140625" bestFit="1" customWidth="1"/>
    <col min="4223" max="4223" width="12.42578125" bestFit="1" customWidth="1"/>
    <col min="4224" max="4224" width="15.5703125" bestFit="1" customWidth="1"/>
    <col min="4225" max="4225" width="11.140625" bestFit="1" customWidth="1"/>
    <col min="4226" max="4226" width="12.42578125" bestFit="1" customWidth="1"/>
    <col min="4227" max="4227" width="15.5703125" bestFit="1" customWidth="1"/>
    <col min="4228" max="4228" width="11.140625" bestFit="1" customWidth="1"/>
    <col min="4229" max="4229" width="12.42578125" bestFit="1" customWidth="1"/>
    <col min="4230" max="4230" width="15.5703125" bestFit="1" customWidth="1"/>
    <col min="4231" max="4231" width="11.140625" bestFit="1" customWidth="1"/>
    <col min="4232" max="4232" width="12.42578125" bestFit="1" customWidth="1"/>
    <col min="4233" max="4233" width="15.5703125" bestFit="1" customWidth="1"/>
    <col min="4234" max="4234" width="11.140625" bestFit="1" customWidth="1"/>
    <col min="4235" max="4235" width="12.42578125" bestFit="1" customWidth="1"/>
    <col min="4236" max="4236" width="15.5703125" bestFit="1" customWidth="1"/>
    <col min="4237" max="4237" width="11.140625" bestFit="1" customWidth="1"/>
    <col min="4238" max="4238" width="12.42578125" bestFit="1" customWidth="1"/>
    <col min="4239" max="4239" width="15.5703125" bestFit="1" customWidth="1"/>
    <col min="4240" max="4240" width="11.140625" bestFit="1" customWidth="1"/>
    <col min="4241" max="4241" width="12.42578125" bestFit="1" customWidth="1"/>
    <col min="4242" max="4242" width="15.5703125" bestFit="1" customWidth="1"/>
    <col min="4243" max="4243" width="11.140625" bestFit="1" customWidth="1"/>
    <col min="4244" max="4244" width="12.42578125" bestFit="1" customWidth="1"/>
    <col min="4245" max="4245" width="15.5703125" bestFit="1" customWidth="1"/>
    <col min="4246" max="4246" width="11.140625" bestFit="1" customWidth="1"/>
    <col min="4247" max="4247" width="12.42578125" bestFit="1" customWidth="1"/>
    <col min="4248" max="4248" width="15.5703125" bestFit="1" customWidth="1"/>
    <col min="4249" max="4249" width="11.140625" bestFit="1" customWidth="1"/>
    <col min="4250" max="4250" width="12.42578125" bestFit="1" customWidth="1"/>
    <col min="4251" max="4251" width="15.5703125" bestFit="1" customWidth="1"/>
    <col min="4252" max="4252" width="11.140625" bestFit="1" customWidth="1"/>
    <col min="4253" max="4253" width="12.42578125" bestFit="1" customWidth="1"/>
    <col min="4254" max="4254" width="15.5703125" bestFit="1" customWidth="1"/>
    <col min="4255" max="4255" width="11.140625" bestFit="1" customWidth="1"/>
    <col min="4256" max="4256" width="12.42578125" bestFit="1" customWidth="1"/>
    <col min="4257" max="4257" width="15.5703125" bestFit="1" customWidth="1"/>
    <col min="4258" max="4258" width="11.140625" bestFit="1" customWidth="1"/>
    <col min="4259" max="4259" width="12.42578125" bestFit="1" customWidth="1"/>
    <col min="4260" max="4260" width="15.5703125" bestFit="1" customWidth="1"/>
    <col min="4261" max="4261" width="11.140625" bestFit="1" customWidth="1"/>
    <col min="4262" max="4262" width="12.42578125" bestFit="1" customWidth="1"/>
    <col min="4263" max="4263" width="15.5703125" bestFit="1" customWidth="1"/>
    <col min="4264" max="4264" width="11.140625" bestFit="1" customWidth="1"/>
    <col min="4265" max="4265" width="12.42578125" bestFit="1" customWidth="1"/>
    <col min="4266" max="4266" width="15.5703125" bestFit="1" customWidth="1"/>
    <col min="4267" max="4267" width="11.140625" bestFit="1" customWidth="1"/>
    <col min="4268" max="4268" width="12.42578125" bestFit="1" customWidth="1"/>
    <col min="4269" max="4269" width="15.5703125" bestFit="1" customWidth="1"/>
    <col min="4270" max="4270" width="11.140625" bestFit="1" customWidth="1"/>
    <col min="4271" max="4271" width="12.42578125" bestFit="1" customWidth="1"/>
    <col min="4272" max="4272" width="15.5703125" bestFit="1" customWidth="1"/>
    <col min="4273" max="4273" width="11.140625" bestFit="1" customWidth="1"/>
    <col min="4274" max="4274" width="12.42578125" bestFit="1" customWidth="1"/>
    <col min="4275" max="4275" width="15.5703125" bestFit="1" customWidth="1"/>
    <col min="4276" max="4276" width="11.140625" bestFit="1" customWidth="1"/>
    <col min="4277" max="4277" width="12.42578125" bestFit="1" customWidth="1"/>
    <col min="4278" max="4278" width="15.5703125" bestFit="1" customWidth="1"/>
    <col min="4279" max="4279" width="11.140625" bestFit="1" customWidth="1"/>
    <col min="4280" max="4280" width="12.42578125" bestFit="1" customWidth="1"/>
    <col min="4281" max="4281" width="15.5703125" bestFit="1" customWidth="1"/>
    <col min="4282" max="4282" width="11.140625" bestFit="1" customWidth="1"/>
    <col min="4283" max="4283" width="12.42578125" bestFit="1" customWidth="1"/>
    <col min="4284" max="4284" width="15.5703125" bestFit="1" customWidth="1"/>
    <col min="4285" max="4285" width="11.140625" bestFit="1" customWidth="1"/>
    <col min="4286" max="4286" width="12.42578125" bestFit="1" customWidth="1"/>
    <col min="4287" max="4287" width="15.5703125" bestFit="1" customWidth="1"/>
    <col min="4288" max="4288" width="11.140625" bestFit="1" customWidth="1"/>
    <col min="4289" max="4289" width="12.42578125" bestFit="1" customWidth="1"/>
    <col min="4290" max="4290" width="15.5703125" bestFit="1" customWidth="1"/>
    <col min="4291" max="4291" width="11.140625" bestFit="1" customWidth="1"/>
    <col min="4292" max="4292" width="12.42578125" bestFit="1" customWidth="1"/>
    <col min="4293" max="4293" width="15.5703125" bestFit="1" customWidth="1"/>
    <col min="4294" max="4294" width="11.140625" bestFit="1" customWidth="1"/>
    <col min="4295" max="4295" width="12.42578125" bestFit="1" customWidth="1"/>
    <col min="4296" max="4296" width="15.5703125" bestFit="1" customWidth="1"/>
    <col min="4297" max="4297" width="11.140625" bestFit="1" customWidth="1"/>
    <col min="4298" max="4298" width="12.42578125" bestFit="1" customWidth="1"/>
    <col min="4299" max="4299" width="15.5703125" bestFit="1" customWidth="1"/>
    <col min="4300" max="4300" width="11.140625" bestFit="1" customWidth="1"/>
    <col min="4301" max="4301" width="12.42578125" bestFit="1" customWidth="1"/>
    <col min="4302" max="4302" width="15.5703125" bestFit="1" customWidth="1"/>
    <col min="4303" max="4303" width="11.140625" bestFit="1" customWidth="1"/>
    <col min="4304" max="4304" width="12.42578125" bestFit="1" customWidth="1"/>
    <col min="4305" max="4305" width="15.5703125" bestFit="1" customWidth="1"/>
    <col min="4306" max="4306" width="11.140625" bestFit="1" customWidth="1"/>
    <col min="4307" max="4307" width="12.42578125" bestFit="1" customWidth="1"/>
    <col min="4308" max="4308" width="15.5703125" bestFit="1" customWidth="1"/>
    <col min="4309" max="4309" width="11.140625" bestFit="1" customWidth="1"/>
    <col min="4310" max="4310" width="12.42578125" bestFit="1" customWidth="1"/>
    <col min="4311" max="4311" width="15.5703125" bestFit="1" customWidth="1"/>
    <col min="4312" max="4312" width="11.140625" bestFit="1" customWidth="1"/>
    <col min="4313" max="4313" width="12.42578125" bestFit="1" customWidth="1"/>
    <col min="4314" max="4314" width="15.5703125" bestFit="1" customWidth="1"/>
    <col min="4315" max="4315" width="11.140625" bestFit="1" customWidth="1"/>
    <col min="4316" max="4316" width="12.42578125" bestFit="1" customWidth="1"/>
    <col min="4317" max="4317" width="15.5703125" bestFit="1" customWidth="1"/>
    <col min="4318" max="4318" width="11.140625" bestFit="1" customWidth="1"/>
    <col min="4319" max="4319" width="12.42578125" bestFit="1" customWidth="1"/>
    <col min="4320" max="4320" width="15.5703125" bestFit="1" customWidth="1"/>
    <col min="4321" max="4321" width="11.140625" bestFit="1" customWidth="1"/>
    <col min="4322" max="4322" width="12.42578125" bestFit="1" customWidth="1"/>
    <col min="4323" max="4323" width="15.5703125" bestFit="1" customWidth="1"/>
    <col min="4324" max="4324" width="11.140625" bestFit="1" customWidth="1"/>
    <col min="4325" max="4325" width="12.42578125" bestFit="1" customWidth="1"/>
    <col min="4326" max="4326" width="15.5703125" bestFit="1" customWidth="1"/>
    <col min="4327" max="4327" width="11.140625" bestFit="1" customWidth="1"/>
    <col min="4328" max="4328" width="12.42578125" bestFit="1" customWidth="1"/>
    <col min="4329" max="4329" width="15.5703125" bestFit="1" customWidth="1"/>
    <col min="4330" max="4330" width="11.140625" bestFit="1" customWidth="1"/>
    <col min="4331" max="4331" width="12.42578125" bestFit="1" customWidth="1"/>
    <col min="4332" max="4332" width="15.5703125" bestFit="1" customWidth="1"/>
    <col min="4333" max="4333" width="11.140625" bestFit="1" customWidth="1"/>
    <col min="4334" max="4334" width="12.42578125" bestFit="1" customWidth="1"/>
    <col min="4335" max="4335" width="15.5703125" bestFit="1" customWidth="1"/>
    <col min="4336" max="4336" width="11.140625" bestFit="1" customWidth="1"/>
    <col min="4337" max="4337" width="12.42578125" bestFit="1" customWidth="1"/>
    <col min="4338" max="4338" width="15.5703125" bestFit="1" customWidth="1"/>
    <col min="4339" max="4339" width="11.140625" bestFit="1" customWidth="1"/>
    <col min="4340" max="4340" width="12.42578125" bestFit="1" customWidth="1"/>
    <col min="4341" max="4341" width="15.5703125" bestFit="1" customWidth="1"/>
    <col min="4342" max="4342" width="11.140625" bestFit="1" customWidth="1"/>
    <col min="4343" max="4343" width="12.42578125" bestFit="1" customWidth="1"/>
    <col min="4344" max="4344" width="15.5703125" bestFit="1" customWidth="1"/>
    <col min="4345" max="4345" width="11.140625" bestFit="1" customWidth="1"/>
    <col min="4346" max="4346" width="12.42578125" bestFit="1" customWidth="1"/>
    <col min="4347" max="4347" width="15.5703125" bestFit="1" customWidth="1"/>
    <col min="4348" max="4348" width="11.140625" bestFit="1" customWidth="1"/>
    <col min="4349" max="4349" width="12.42578125" bestFit="1" customWidth="1"/>
    <col min="4350" max="4350" width="15.5703125" bestFit="1" customWidth="1"/>
    <col min="4351" max="4351" width="11.140625" bestFit="1" customWidth="1"/>
    <col min="4352" max="4352" width="12.42578125" bestFit="1" customWidth="1"/>
    <col min="4353" max="4353" width="15.5703125" bestFit="1" customWidth="1"/>
    <col min="4354" max="4354" width="11.140625" bestFit="1" customWidth="1"/>
    <col min="4355" max="4355" width="12.42578125" bestFit="1" customWidth="1"/>
    <col min="4356" max="4356" width="15.5703125" bestFit="1" customWidth="1"/>
    <col min="4357" max="4357" width="11.140625" bestFit="1" customWidth="1"/>
    <col min="4358" max="4358" width="12.42578125" bestFit="1" customWidth="1"/>
    <col min="4359" max="4359" width="15.5703125" bestFit="1" customWidth="1"/>
    <col min="4360" max="4360" width="11.140625" bestFit="1" customWidth="1"/>
    <col min="4361" max="4361" width="12.42578125" bestFit="1" customWidth="1"/>
    <col min="4362" max="4362" width="15.5703125" bestFit="1" customWidth="1"/>
    <col min="4363" max="4363" width="11.140625" bestFit="1" customWidth="1"/>
    <col min="4364" max="4364" width="12.42578125" bestFit="1" customWidth="1"/>
    <col min="4365" max="4365" width="15.5703125" bestFit="1" customWidth="1"/>
    <col min="4366" max="4366" width="11.140625" bestFit="1" customWidth="1"/>
    <col min="4367" max="4367" width="12.42578125" bestFit="1" customWidth="1"/>
    <col min="4368" max="4368" width="15.5703125" bestFit="1" customWidth="1"/>
    <col min="4369" max="4369" width="11.140625" bestFit="1" customWidth="1"/>
    <col min="4370" max="4370" width="12.42578125" bestFit="1" customWidth="1"/>
    <col min="4371" max="4371" width="15.5703125" bestFit="1" customWidth="1"/>
    <col min="4372" max="4372" width="11.140625" bestFit="1" customWidth="1"/>
    <col min="4373" max="4373" width="12.42578125" bestFit="1" customWidth="1"/>
    <col min="4374" max="4374" width="15.5703125" bestFit="1" customWidth="1"/>
    <col min="4375" max="4375" width="11.140625" bestFit="1" customWidth="1"/>
    <col min="4376" max="4376" width="12.42578125" bestFit="1" customWidth="1"/>
    <col min="4377" max="4377" width="15.5703125" bestFit="1" customWidth="1"/>
    <col min="4378" max="4378" width="11.140625" bestFit="1" customWidth="1"/>
    <col min="4379" max="4379" width="12.42578125" bestFit="1" customWidth="1"/>
    <col min="4380" max="4380" width="15.5703125" bestFit="1" customWidth="1"/>
    <col min="4381" max="4381" width="11.140625" bestFit="1" customWidth="1"/>
    <col min="4382" max="4382" width="12.42578125" bestFit="1" customWidth="1"/>
    <col min="4383" max="4383" width="15.5703125" bestFit="1" customWidth="1"/>
    <col min="4384" max="4384" width="11.140625" bestFit="1" customWidth="1"/>
    <col min="4385" max="4385" width="12.42578125" bestFit="1" customWidth="1"/>
    <col min="4386" max="4386" width="15.5703125" bestFit="1" customWidth="1"/>
    <col min="4387" max="4387" width="11.140625" bestFit="1" customWidth="1"/>
    <col min="4388" max="4388" width="12.42578125" bestFit="1" customWidth="1"/>
    <col min="4389" max="4389" width="15.5703125" bestFit="1" customWidth="1"/>
    <col min="4390" max="4390" width="11.140625" bestFit="1" customWidth="1"/>
    <col min="4391" max="4391" width="12.42578125" bestFit="1" customWidth="1"/>
    <col min="4392" max="4392" width="15.5703125" bestFit="1" customWidth="1"/>
    <col min="4393" max="4393" width="11.140625" bestFit="1" customWidth="1"/>
    <col min="4394" max="4394" width="12.42578125" bestFit="1" customWidth="1"/>
    <col min="4395" max="4395" width="15.5703125" bestFit="1" customWidth="1"/>
    <col min="4396" max="4396" width="11.140625" bestFit="1" customWidth="1"/>
    <col min="4397" max="4397" width="12.42578125" bestFit="1" customWidth="1"/>
    <col min="4398" max="4398" width="15.5703125" bestFit="1" customWidth="1"/>
    <col min="4399" max="4399" width="11.140625" bestFit="1" customWidth="1"/>
    <col min="4400" max="4400" width="12.42578125" bestFit="1" customWidth="1"/>
    <col min="4401" max="4401" width="15.5703125" bestFit="1" customWidth="1"/>
    <col min="4402" max="4402" width="11.140625" bestFit="1" customWidth="1"/>
    <col min="4403" max="4403" width="12.42578125" bestFit="1" customWidth="1"/>
    <col min="4404" max="4404" width="15.5703125" bestFit="1" customWidth="1"/>
    <col min="4405" max="4405" width="11.140625" bestFit="1" customWidth="1"/>
    <col min="4406" max="4406" width="12.42578125" bestFit="1" customWidth="1"/>
    <col min="4407" max="4407" width="15.5703125" bestFit="1" customWidth="1"/>
    <col min="4408" max="4408" width="11.140625" bestFit="1" customWidth="1"/>
    <col min="4409" max="4409" width="12.42578125" bestFit="1" customWidth="1"/>
    <col min="4410" max="4410" width="15.5703125" bestFit="1" customWidth="1"/>
    <col min="4411" max="4411" width="11.140625" bestFit="1" customWidth="1"/>
    <col min="4412" max="4412" width="12.42578125" bestFit="1" customWidth="1"/>
    <col min="4413" max="4413" width="15.5703125" bestFit="1" customWidth="1"/>
    <col min="4414" max="4414" width="11.140625" bestFit="1" customWidth="1"/>
    <col min="4415" max="4415" width="12.42578125" bestFit="1" customWidth="1"/>
    <col min="4416" max="4416" width="15.5703125" bestFit="1" customWidth="1"/>
    <col min="4417" max="4417" width="11.140625" bestFit="1" customWidth="1"/>
    <col min="4418" max="4418" width="12.42578125" bestFit="1" customWidth="1"/>
    <col min="4419" max="4419" width="15.5703125" bestFit="1" customWidth="1"/>
    <col min="4420" max="4420" width="11.140625" bestFit="1" customWidth="1"/>
    <col min="4421" max="4421" width="12.42578125" bestFit="1" customWidth="1"/>
    <col min="4422" max="4422" width="15.5703125" bestFit="1" customWidth="1"/>
    <col min="4423" max="4423" width="11.140625" bestFit="1" customWidth="1"/>
    <col min="4424" max="4424" width="12.42578125" bestFit="1" customWidth="1"/>
    <col min="4425" max="4425" width="15.5703125" bestFit="1" customWidth="1"/>
    <col min="4426" max="4426" width="11.140625" bestFit="1" customWidth="1"/>
    <col min="4427" max="4427" width="12.42578125" bestFit="1" customWidth="1"/>
    <col min="4428" max="4428" width="15.5703125" bestFit="1" customWidth="1"/>
    <col min="4429" max="4429" width="11.140625" bestFit="1" customWidth="1"/>
    <col min="4430" max="4430" width="12.42578125" bestFit="1" customWidth="1"/>
    <col min="4431" max="4431" width="15.5703125" bestFit="1" customWidth="1"/>
    <col min="4432" max="4432" width="11.140625" bestFit="1" customWidth="1"/>
    <col min="4433" max="4433" width="12.42578125" bestFit="1" customWidth="1"/>
    <col min="4434" max="4434" width="15.5703125" bestFit="1" customWidth="1"/>
    <col min="4435" max="4435" width="11.140625" bestFit="1" customWidth="1"/>
    <col min="4436" max="4436" width="12.42578125" bestFit="1" customWidth="1"/>
    <col min="4437" max="4437" width="15.5703125" bestFit="1" customWidth="1"/>
    <col min="4438" max="4438" width="11.140625" bestFit="1" customWidth="1"/>
    <col min="4439" max="4439" width="12.42578125" bestFit="1" customWidth="1"/>
    <col min="4440" max="4440" width="15.5703125" bestFit="1" customWidth="1"/>
    <col min="4441" max="4441" width="11.140625" bestFit="1" customWidth="1"/>
    <col min="4442" max="4442" width="12.42578125" bestFit="1" customWidth="1"/>
    <col min="4443" max="4443" width="15.5703125" bestFit="1" customWidth="1"/>
    <col min="4444" max="4444" width="11.140625" bestFit="1" customWidth="1"/>
    <col min="4445" max="4445" width="12.42578125" bestFit="1" customWidth="1"/>
    <col min="4446" max="4446" width="15.5703125" bestFit="1" customWidth="1"/>
    <col min="4447" max="4447" width="11.140625" bestFit="1" customWidth="1"/>
    <col min="4448" max="4448" width="12.42578125" bestFit="1" customWidth="1"/>
    <col min="4449" max="4449" width="15.5703125" bestFit="1" customWidth="1"/>
    <col min="4450" max="4450" width="11.140625" bestFit="1" customWidth="1"/>
    <col min="4451" max="4451" width="12.42578125" bestFit="1" customWidth="1"/>
    <col min="4452" max="4452" width="15.5703125" bestFit="1" customWidth="1"/>
    <col min="4453" max="4453" width="11.140625" bestFit="1" customWidth="1"/>
    <col min="4454" max="4454" width="12.42578125" bestFit="1" customWidth="1"/>
    <col min="4455" max="4455" width="15.5703125" bestFit="1" customWidth="1"/>
    <col min="4456" max="4456" width="11.140625" bestFit="1" customWidth="1"/>
    <col min="4457" max="4457" width="12.42578125" bestFit="1" customWidth="1"/>
    <col min="4458" max="4458" width="15.5703125" bestFit="1" customWidth="1"/>
    <col min="4459" max="4459" width="11.140625" bestFit="1" customWidth="1"/>
    <col min="4460" max="4460" width="12.42578125" bestFit="1" customWidth="1"/>
    <col min="4461" max="4461" width="15.5703125" bestFit="1" customWidth="1"/>
    <col min="4462" max="4462" width="11.140625" bestFit="1" customWidth="1"/>
    <col min="4463" max="4463" width="12.42578125" bestFit="1" customWidth="1"/>
    <col min="4464" max="4464" width="15.5703125" bestFit="1" customWidth="1"/>
    <col min="4465" max="4465" width="11.140625" bestFit="1" customWidth="1"/>
    <col min="4466" max="4466" width="12.42578125" bestFit="1" customWidth="1"/>
    <col min="4467" max="4467" width="15.5703125" bestFit="1" customWidth="1"/>
    <col min="4468" max="4468" width="11.140625" bestFit="1" customWidth="1"/>
    <col min="4469" max="4469" width="12.42578125" bestFit="1" customWidth="1"/>
    <col min="4470" max="4470" width="15.5703125" bestFit="1" customWidth="1"/>
    <col min="4471" max="4471" width="11.140625" bestFit="1" customWidth="1"/>
    <col min="4472" max="4472" width="12.42578125" bestFit="1" customWidth="1"/>
    <col min="4473" max="4473" width="15.5703125" bestFit="1" customWidth="1"/>
    <col min="4474" max="4474" width="11.140625" bestFit="1" customWidth="1"/>
    <col min="4475" max="4475" width="12.42578125" bestFit="1" customWidth="1"/>
    <col min="4476" max="4476" width="15.5703125" bestFit="1" customWidth="1"/>
    <col min="4477" max="4477" width="11.140625" bestFit="1" customWidth="1"/>
    <col min="4478" max="4478" width="12.42578125" bestFit="1" customWidth="1"/>
    <col min="4479" max="4479" width="15.5703125" bestFit="1" customWidth="1"/>
    <col min="4480" max="4480" width="11.140625" bestFit="1" customWidth="1"/>
    <col min="4481" max="4481" width="12.42578125" bestFit="1" customWidth="1"/>
    <col min="4482" max="4482" width="15.5703125" bestFit="1" customWidth="1"/>
    <col min="4483" max="4483" width="11.140625" bestFit="1" customWidth="1"/>
    <col min="4484" max="4484" width="12.42578125" bestFit="1" customWidth="1"/>
    <col min="4485" max="4485" width="15.5703125" bestFit="1" customWidth="1"/>
    <col min="4486" max="4486" width="11.140625" bestFit="1" customWidth="1"/>
    <col min="4487" max="4487" width="12.42578125" bestFit="1" customWidth="1"/>
    <col min="4488" max="4488" width="15.5703125" bestFit="1" customWidth="1"/>
    <col min="4489" max="4489" width="11.140625" bestFit="1" customWidth="1"/>
    <col min="4490" max="4490" width="12.42578125" bestFit="1" customWidth="1"/>
    <col min="4491" max="4491" width="15.5703125" bestFit="1" customWidth="1"/>
    <col min="4492" max="4492" width="11.140625" bestFit="1" customWidth="1"/>
    <col min="4493" max="4493" width="12.42578125" bestFit="1" customWidth="1"/>
    <col min="4494" max="4494" width="15.5703125" bestFit="1" customWidth="1"/>
    <col min="4495" max="4495" width="11.140625" bestFit="1" customWidth="1"/>
    <col min="4496" max="4496" width="12.42578125" bestFit="1" customWidth="1"/>
    <col min="4497" max="4497" width="15.5703125" bestFit="1" customWidth="1"/>
    <col min="4498" max="4498" width="11.140625" bestFit="1" customWidth="1"/>
    <col min="4499" max="4499" width="12.42578125" bestFit="1" customWidth="1"/>
    <col min="4500" max="4500" width="15.5703125" bestFit="1" customWidth="1"/>
    <col min="4501" max="4501" width="11.140625" bestFit="1" customWidth="1"/>
    <col min="4502" max="4502" width="12.42578125" bestFit="1" customWidth="1"/>
    <col min="4503" max="4503" width="15.5703125" bestFit="1" customWidth="1"/>
    <col min="4504" max="4504" width="11.140625" bestFit="1" customWidth="1"/>
    <col min="4505" max="4505" width="12.42578125" bestFit="1" customWidth="1"/>
    <col min="4506" max="4506" width="15.5703125" bestFit="1" customWidth="1"/>
    <col min="4507" max="4507" width="11.140625" bestFit="1" customWidth="1"/>
    <col min="4508" max="4508" width="12.42578125" bestFit="1" customWidth="1"/>
    <col min="4509" max="4509" width="15.5703125" bestFit="1" customWidth="1"/>
    <col min="4510" max="4510" width="11.140625" bestFit="1" customWidth="1"/>
    <col min="4511" max="4511" width="12.42578125" bestFit="1" customWidth="1"/>
    <col min="4512" max="4512" width="15.5703125" bestFit="1" customWidth="1"/>
    <col min="4513" max="4513" width="11.140625" bestFit="1" customWidth="1"/>
    <col min="4514" max="4514" width="12.42578125" bestFit="1" customWidth="1"/>
    <col min="4515" max="4515" width="15.5703125" bestFit="1" customWidth="1"/>
    <col min="4516" max="4516" width="11.140625" bestFit="1" customWidth="1"/>
    <col min="4517" max="4517" width="12.42578125" bestFit="1" customWidth="1"/>
    <col min="4518" max="4518" width="15.5703125" bestFit="1" customWidth="1"/>
    <col min="4519" max="4519" width="11.140625" bestFit="1" customWidth="1"/>
    <col min="4520" max="4520" width="12.42578125" bestFit="1" customWidth="1"/>
    <col min="4521" max="4521" width="15.5703125" bestFit="1" customWidth="1"/>
    <col min="4522" max="4522" width="11.140625" bestFit="1" customWidth="1"/>
    <col min="4523" max="4523" width="12.42578125" bestFit="1" customWidth="1"/>
    <col min="4524" max="4524" width="15.5703125" bestFit="1" customWidth="1"/>
    <col min="4525" max="4525" width="11.140625" bestFit="1" customWidth="1"/>
    <col min="4526" max="4526" width="12.42578125" bestFit="1" customWidth="1"/>
    <col min="4527" max="4527" width="15.5703125" bestFit="1" customWidth="1"/>
    <col min="4528" max="4528" width="11.140625" bestFit="1" customWidth="1"/>
    <col min="4529" max="4529" width="12.42578125" bestFit="1" customWidth="1"/>
    <col min="4530" max="4530" width="15.5703125" bestFit="1" customWidth="1"/>
    <col min="4531" max="4531" width="11.140625" bestFit="1" customWidth="1"/>
    <col min="4532" max="4532" width="12.42578125" bestFit="1" customWidth="1"/>
    <col min="4533" max="4533" width="15.5703125" bestFit="1" customWidth="1"/>
    <col min="4534" max="4534" width="11.140625" bestFit="1" customWidth="1"/>
    <col min="4535" max="4535" width="12.42578125" bestFit="1" customWidth="1"/>
    <col min="4536" max="4536" width="15.5703125" bestFit="1" customWidth="1"/>
    <col min="4537" max="4537" width="11.140625" bestFit="1" customWidth="1"/>
    <col min="4538" max="4538" width="12.42578125" bestFit="1" customWidth="1"/>
    <col min="4539" max="4539" width="15.5703125" bestFit="1" customWidth="1"/>
    <col min="4540" max="4540" width="11.140625" bestFit="1" customWidth="1"/>
    <col min="4541" max="4541" width="12.42578125" bestFit="1" customWidth="1"/>
    <col min="4542" max="4542" width="15.5703125" bestFit="1" customWidth="1"/>
    <col min="4543" max="4543" width="11.140625" bestFit="1" customWidth="1"/>
    <col min="4544" max="4544" width="12.42578125" bestFit="1" customWidth="1"/>
    <col min="4545" max="4545" width="15.5703125" bestFit="1" customWidth="1"/>
    <col min="4546" max="4546" width="11.140625" bestFit="1" customWidth="1"/>
    <col min="4547" max="4547" width="12.42578125" bestFit="1" customWidth="1"/>
    <col min="4548" max="4548" width="15.5703125" bestFit="1" customWidth="1"/>
    <col min="4549" max="4549" width="11.140625" bestFit="1" customWidth="1"/>
    <col min="4550" max="4550" width="12.42578125" bestFit="1" customWidth="1"/>
    <col min="4551" max="4551" width="15.5703125" bestFit="1" customWidth="1"/>
    <col min="4552" max="4552" width="11.140625" bestFit="1" customWidth="1"/>
    <col min="4553" max="4553" width="12.42578125" bestFit="1" customWidth="1"/>
    <col min="4554" max="4554" width="15.5703125" bestFit="1" customWidth="1"/>
    <col min="4555" max="4555" width="11.140625" bestFit="1" customWidth="1"/>
    <col min="4556" max="4556" width="12.42578125" bestFit="1" customWidth="1"/>
    <col min="4557" max="4557" width="15.5703125" bestFit="1" customWidth="1"/>
    <col min="4558" max="4558" width="11.140625" bestFit="1" customWidth="1"/>
    <col min="4559" max="4559" width="12.42578125" bestFit="1" customWidth="1"/>
    <col min="4560" max="4560" width="15.5703125" bestFit="1" customWidth="1"/>
    <col min="4561" max="4561" width="11.140625" bestFit="1" customWidth="1"/>
    <col min="4562" max="4562" width="12.42578125" bestFit="1" customWidth="1"/>
    <col min="4563" max="4563" width="15.5703125" bestFit="1" customWidth="1"/>
    <col min="4564" max="4564" width="11.140625" bestFit="1" customWidth="1"/>
    <col min="4565" max="4565" width="12.42578125" bestFit="1" customWidth="1"/>
    <col min="4566" max="4566" width="15.5703125" bestFit="1" customWidth="1"/>
    <col min="4567" max="4567" width="11.140625" bestFit="1" customWidth="1"/>
    <col min="4568" max="4568" width="12.42578125" bestFit="1" customWidth="1"/>
    <col min="4569" max="4569" width="15.5703125" bestFit="1" customWidth="1"/>
    <col min="4570" max="4570" width="11.140625" bestFit="1" customWidth="1"/>
    <col min="4571" max="4571" width="12.42578125" bestFit="1" customWidth="1"/>
    <col min="4572" max="4572" width="15.5703125" bestFit="1" customWidth="1"/>
    <col min="4573" max="4573" width="11.140625" bestFit="1" customWidth="1"/>
    <col min="4574" max="4574" width="12.42578125" bestFit="1" customWidth="1"/>
    <col min="4575" max="4575" width="15.5703125" bestFit="1" customWidth="1"/>
    <col min="4576" max="4576" width="11.140625" bestFit="1" customWidth="1"/>
    <col min="4577" max="4577" width="12.42578125" bestFit="1" customWidth="1"/>
    <col min="4578" max="4578" width="15.5703125" bestFit="1" customWidth="1"/>
    <col min="4579" max="4579" width="11.140625" bestFit="1" customWidth="1"/>
    <col min="4580" max="4580" width="12.42578125" bestFit="1" customWidth="1"/>
    <col min="4581" max="4581" width="15.5703125" bestFit="1" customWidth="1"/>
    <col min="4582" max="4582" width="11.140625" bestFit="1" customWidth="1"/>
    <col min="4583" max="4583" width="12.42578125" bestFit="1" customWidth="1"/>
    <col min="4584" max="4584" width="15.5703125" bestFit="1" customWidth="1"/>
    <col min="4585" max="4585" width="11.140625" bestFit="1" customWidth="1"/>
    <col min="4586" max="4586" width="12.42578125" bestFit="1" customWidth="1"/>
    <col min="4587" max="4587" width="15.5703125" bestFit="1" customWidth="1"/>
    <col min="4588" max="4588" width="11.140625" bestFit="1" customWidth="1"/>
    <col min="4589" max="4589" width="12.42578125" bestFit="1" customWidth="1"/>
    <col min="4590" max="4590" width="15.5703125" bestFit="1" customWidth="1"/>
    <col min="4591" max="4591" width="11.140625" bestFit="1" customWidth="1"/>
    <col min="4592" max="4592" width="12.42578125" bestFit="1" customWidth="1"/>
    <col min="4593" max="4593" width="15.5703125" bestFit="1" customWidth="1"/>
    <col min="4594" max="4594" width="11.140625" bestFit="1" customWidth="1"/>
    <col min="4595" max="4595" width="12.42578125" bestFit="1" customWidth="1"/>
    <col min="4596" max="4596" width="15.5703125" bestFit="1" customWidth="1"/>
    <col min="4597" max="4597" width="11.140625" bestFit="1" customWidth="1"/>
    <col min="4598" max="4598" width="12.42578125" bestFit="1" customWidth="1"/>
    <col min="4599" max="4599" width="15.5703125" bestFit="1" customWidth="1"/>
    <col min="4600" max="4600" width="11.140625" bestFit="1" customWidth="1"/>
    <col min="4601" max="4601" width="12.42578125" bestFit="1" customWidth="1"/>
    <col min="4602" max="4602" width="15.5703125" bestFit="1" customWidth="1"/>
    <col min="4603" max="4603" width="11.140625" bestFit="1" customWidth="1"/>
    <col min="4604" max="4604" width="12.42578125" bestFit="1" customWidth="1"/>
    <col min="4605" max="4605" width="15.5703125" bestFit="1" customWidth="1"/>
    <col min="4606" max="4606" width="11.140625" bestFit="1" customWidth="1"/>
    <col min="4607" max="4607" width="12.42578125" bestFit="1" customWidth="1"/>
    <col min="4608" max="4608" width="15.5703125" bestFit="1" customWidth="1"/>
    <col min="4609" max="4609" width="11.140625" bestFit="1" customWidth="1"/>
    <col min="4610" max="4610" width="12.42578125" bestFit="1" customWidth="1"/>
    <col min="4611" max="4611" width="15.5703125" bestFit="1" customWidth="1"/>
    <col min="4612" max="4612" width="11.140625" bestFit="1" customWidth="1"/>
    <col min="4613" max="4613" width="12.42578125" bestFit="1" customWidth="1"/>
    <col min="4614" max="4614" width="15.5703125" bestFit="1" customWidth="1"/>
    <col min="4615" max="4615" width="11.140625" bestFit="1" customWidth="1"/>
    <col min="4616" max="4616" width="12.42578125" bestFit="1" customWidth="1"/>
    <col min="4617" max="4617" width="15.5703125" bestFit="1" customWidth="1"/>
    <col min="4618" max="4618" width="11.140625" bestFit="1" customWidth="1"/>
    <col min="4619" max="4619" width="12.42578125" bestFit="1" customWidth="1"/>
    <col min="4620" max="4620" width="15.5703125" bestFit="1" customWidth="1"/>
    <col min="4621" max="4621" width="11.140625" bestFit="1" customWidth="1"/>
    <col min="4622" max="4622" width="12.42578125" bestFit="1" customWidth="1"/>
    <col min="4623" max="4623" width="15.5703125" bestFit="1" customWidth="1"/>
    <col min="4624" max="4624" width="11.140625" bestFit="1" customWidth="1"/>
    <col min="4625" max="4625" width="12.42578125" bestFit="1" customWidth="1"/>
    <col min="4626" max="4626" width="15.5703125" bestFit="1" customWidth="1"/>
    <col min="4627" max="4627" width="11.140625" bestFit="1" customWidth="1"/>
    <col min="4628" max="4628" width="12.42578125" bestFit="1" customWidth="1"/>
    <col min="4629" max="4629" width="15.5703125" bestFit="1" customWidth="1"/>
    <col min="4630" max="4630" width="11.140625" bestFit="1" customWidth="1"/>
    <col min="4631" max="4631" width="12.42578125" bestFit="1" customWidth="1"/>
    <col min="4632" max="4632" width="15.5703125" bestFit="1" customWidth="1"/>
    <col min="4633" max="4633" width="11.140625" bestFit="1" customWidth="1"/>
    <col min="4634" max="4634" width="12.42578125" bestFit="1" customWidth="1"/>
    <col min="4635" max="4635" width="15.5703125" bestFit="1" customWidth="1"/>
    <col min="4636" max="4636" width="11.140625" bestFit="1" customWidth="1"/>
    <col min="4637" max="4637" width="12.42578125" bestFit="1" customWidth="1"/>
    <col min="4638" max="4638" width="15.5703125" bestFit="1" customWidth="1"/>
    <col min="4639" max="4639" width="11.140625" bestFit="1" customWidth="1"/>
    <col min="4640" max="4640" width="12.42578125" bestFit="1" customWidth="1"/>
    <col min="4641" max="4641" width="15.5703125" bestFit="1" customWidth="1"/>
    <col min="4642" max="4642" width="11.140625" bestFit="1" customWidth="1"/>
    <col min="4643" max="4643" width="12.42578125" bestFit="1" customWidth="1"/>
    <col min="4644" max="4644" width="15.5703125" bestFit="1" customWidth="1"/>
    <col min="4645" max="4645" width="11.140625" bestFit="1" customWidth="1"/>
    <col min="4646" max="4646" width="12.42578125" bestFit="1" customWidth="1"/>
    <col min="4647" max="4647" width="15.5703125" bestFit="1" customWidth="1"/>
    <col min="4648" max="4648" width="11.140625" bestFit="1" customWidth="1"/>
    <col min="4649" max="4649" width="12.42578125" bestFit="1" customWidth="1"/>
    <col min="4650" max="4650" width="15.5703125" bestFit="1" customWidth="1"/>
    <col min="4651" max="4651" width="11.140625" bestFit="1" customWidth="1"/>
    <col min="4652" max="4652" width="12.42578125" bestFit="1" customWidth="1"/>
    <col min="4653" max="4653" width="15.5703125" bestFit="1" customWidth="1"/>
    <col min="4654" max="4654" width="11.140625" bestFit="1" customWidth="1"/>
    <col min="4655" max="4655" width="12.42578125" bestFit="1" customWidth="1"/>
    <col min="4656" max="4656" width="15.5703125" bestFit="1" customWidth="1"/>
    <col min="4657" max="4657" width="11.140625" bestFit="1" customWidth="1"/>
    <col min="4658" max="4658" width="12.42578125" bestFit="1" customWidth="1"/>
    <col min="4659" max="4659" width="15.5703125" bestFit="1" customWidth="1"/>
    <col min="4660" max="4660" width="11.140625" bestFit="1" customWidth="1"/>
    <col min="4661" max="4661" width="12.42578125" bestFit="1" customWidth="1"/>
    <col min="4662" max="4662" width="15.5703125" bestFit="1" customWidth="1"/>
    <col min="4663" max="4663" width="11.140625" bestFit="1" customWidth="1"/>
    <col min="4664" max="4664" width="12.42578125" bestFit="1" customWidth="1"/>
    <col min="4665" max="4665" width="15.5703125" bestFit="1" customWidth="1"/>
    <col min="4666" max="4666" width="11.140625" bestFit="1" customWidth="1"/>
    <col min="4667" max="4667" width="12.42578125" bestFit="1" customWidth="1"/>
    <col min="4668" max="4668" width="15.5703125" bestFit="1" customWidth="1"/>
    <col min="4669" max="4669" width="11.140625" bestFit="1" customWidth="1"/>
    <col min="4670" max="4670" width="12.42578125" bestFit="1" customWidth="1"/>
    <col min="4671" max="4671" width="15.5703125" bestFit="1" customWidth="1"/>
    <col min="4672" max="4672" width="11.140625" bestFit="1" customWidth="1"/>
    <col min="4673" max="4673" width="12.42578125" bestFit="1" customWidth="1"/>
    <col min="4674" max="4674" width="15.5703125" bestFit="1" customWidth="1"/>
    <col min="4675" max="4675" width="11.140625" bestFit="1" customWidth="1"/>
    <col min="4676" max="4676" width="12.42578125" bestFit="1" customWidth="1"/>
    <col min="4677" max="4677" width="15.5703125" bestFit="1" customWidth="1"/>
    <col min="4678" max="4678" width="11.140625" bestFit="1" customWidth="1"/>
    <col min="4679" max="4679" width="12.42578125" bestFit="1" customWidth="1"/>
    <col min="4680" max="4680" width="15.5703125" bestFit="1" customWidth="1"/>
    <col min="4681" max="4681" width="11.140625" bestFit="1" customWidth="1"/>
    <col min="4682" max="4682" width="12.42578125" bestFit="1" customWidth="1"/>
    <col min="4683" max="4683" width="15.5703125" bestFit="1" customWidth="1"/>
    <col min="4684" max="4684" width="11.140625" bestFit="1" customWidth="1"/>
    <col min="4685" max="4685" width="12.42578125" bestFit="1" customWidth="1"/>
    <col min="4686" max="4686" width="15.5703125" bestFit="1" customWidth="1"/>
    <col min="4687" max="4687" width="11.140625" bestFit="1" customWidth="1"/>
    <col min="4688" max="4688" width="12.42578125" bestFit="1" customWidth="1"/>
    <col min="4689" max="4689" width="15.5703125" bestFit="1" customWidth="1"/>
    <col min="4690" max="4690" width="11.140625" bestFit="1" customWidth="1"/>
    <col min="4691" max="4691" width="12.42578125" bestFit="1" customWidth="1"/>
    <col min="4692" max="4692" width="15.5703125" bestFit="1" customWidth="1"/>
    <col min="4693" max="4693" width="11.140625" bestFit="1" customWidth="1"/>
    <col min="4694" max="4694" width="12.42578125" bestFit="1" customWidth="1"/>
    <col min="4695" max="4695" width="15.5703125" bestFit="1" customWidth="1"/>
    <col min="4696" max="4696" width="11.140625" bestFit="1" customWidth="1"/>
    <col min="4697" max="4697" width="12.42578125" bestFit="1" customWidth="1"/>
    <col min="4698" max="4698" width="15.5703125" bestFit="1" customWidth="1"/>
    <col min="4699" max="4699" width="11.140625" bestFit="1" customWidth="1"/>
    <col min="4700" max="4700" width="12.42578125" bestFit="1" customWidth="1"/>
    <col min="4701" max="4701" width="15.5703125" bestFit="1" customWidth="1"/>
    <col min="4702" max="4702" width="11.140625" bestFit="1" customWidth="1"/>
    <col min="4703" max="4703" width="12.42578125" bestFit="1" customWidth="1"/>
    <col min="4704" max="4704" width="15.5703125" bestFit="1" customWidth="1"/>
    <col min="4705" max="4705" width="11.140625" bestFit="1" customWidth="1"/>
    <col min="4706" max="4706" width="12.42578125" bestFit="1" customWidth="1"/>
    <col min="4707" max="4707" width="15.5703125" bestFit="1" customWidth="1"/>
    <col min="4708" max="4708" width="11.140625" bestFit="1" customWidth="1"/>
    <col min="4709" max="4709" width="12.42578125" bestFit="1" customWidth="1"/>
    <col min="4710" max="4710" width="15.5703125" bestFit="1" customWidth="1"/>
    <col min="4711" max="4711" width="11.140625" bestFit="1" customWidth="1"/>
    <col min="4712" max="4712" width="12.42578125" bestFit="1" customWidth="1"/>
    <col min="4713" max="4713" width="15.5703125" bestFit="1" customWidth="1"/>
    <col min="4714" max="4714" width="11.140625" bestFit="1" customWidth="1"/>
    <col min="4715" max="4715" width="12.42578125" bestFit="1" customWidth="1"/>
    <col min="4716" max="4716" width="15.5703125" bestFit="1" customWidth="1"/>
    <col min="4717" max="4717" width="11.140625" bestFit="1" customWidth="1"/>
    <col min="4718" max="4718" width="12.42578125" bestFit="1" customWidth="1"/>
    <col min="4719" max="4719" width="15.5703125" bestFit="1" customWidth="1"/>
    <col min="4720" max="4720" width="11.140625" bestFit="1" customWidth="1"/>
    <col min="4721" max="4721" width="12.42578125" bestFit="1" customWidth="1"/>
    <col min="4722" max="4722" width="15.5703125" bestFit="1" customWidth="1"/>
    <col min="4723" max="4723" width="11.140625" bestFit="1" customWidth="1"/>
    <col min="4724" max="4724" width="12.42578125" bestFit="1" customWidth="1"/>
    <col min="4725" max="4725" width="15.5703125" bestFit="1" customWidth="1"/>
    <col min="4726" max="4726" width="11.140625" bestFit="1" customWidth="1"/>
    <col min="4727" max="4727" width="12.42578125" bestFit="1" customWidth="1"/>
    <col min="4728" max="4728" width="15.5703125" bestFit="1" customWidth="1"/>
    <col min="4729" max="4729" width="11.140625" bestFit="1" customWidth="1"/>
    <col min="4730" max="4730" width="12.42578125" bestFit="1" customWidth="1"/>
    <col min="4731" max="4731" width="15.5703125" bestFit="1" customWidth="1"/>
    <col min="4732" max="4732" width="11.140625" bestFit="1" customWidth="1"/>
    <col min="4733" max="4733" width="12.42578125" bestFit="1" customWidth="1"/>
    <col min="4734" max="4734" width="15.5703125" bestFit="1" customWidth="1"/>
    <col min="4735" max="4735" width="11.140625" bestFit="1" customWidth="1"/>
    <col min="4736" max="4736" width="12.42578125" bestFit="1" customWidth="1"/>
    <col min="4737" max="4737" width="15.5703125" bestFit="1" customWidth="1"/>
    <col min="4738" max="4738" width="11.140625" bestFit="1" customWidth="1"/>
    <col min="4739" max="4739" width="12.42578125" bestFit="1" customWidth="1"/>
    <col min="4740" max="4740" width="15.5703125" bestFit="1" customWidth="1"/>
    <col min="4741" max="4741" width="11.140625" bestFit="1" customWidth="1"/>
    <col min="4742" max="4742" width="12.42578125" bestFit="1" customWidth="1"/>
    <col min="4743" max="4743" width="15.5703125" bestFit="1" customWidth="1"/>
    <col min="4744" max="4744" width="11.140625" bestFit="1" customWidth="1"/>
    <col min="4745" max="4745" width="12.42578125" bestFit="1" customWidth="1"/>
    <col min="4746" max="4746" width="15.5703125" bestFit="1" customWidth="1"/>
    <col min="4747" max="4747" width="11.140625" bestFit="1" customWidth="1"/>
    <col min="4748" max="4748" width="12.42578125" bestFit="1" customWidth="1"/>
    <col min="4749" max="4749" width="15.5703125" bestFit="1" customWidth="1"/>
    <col min="4750" max="4750" width="11.140625" bestFit="1" customWidth="1"/>
    <col min="4751" max="4751" width="12.42578125" bestFit="1" customWidth="1"/>
    <col min="4752" max="4752" width="15.5703125" bestFit="1" customWidth="1"/>
    <col min="4753" max="4753" width="11.140625" bestFit="1" customWidth="1"/>
    <col min="4754" max="4754" width="12.42578125" bestFit="1" customWidth="1"/>
    <col min="4755" max="4755" width="15.5703125" bestFit="1" customWidth="1"/>
    <col min="4756" max="4756" width="11.140625" bestFit="1" customWidth="1"/>
    <col min="4757" max="4757" width="12.42578125" bestFit="1" customWidth="1"/>
    <col min="4758" max="4758" width="15.5703125" bestFit="1" customWidth="1"/>
    <col min="4759" max="4759" width="11.140625" bestFit="1" customWidth="1"/>
    <col min="4760" max="4760" width="12.42578125" bestFit="1" customWidth="1"/>
    <col min="4761" max="4761" width="15.5703125" bestFit="1" customWidth="1"/>
    <col min="4762" max="4762" width="11.140625" bestFit="1" customWidth="1"/>
    <col min="4763" max="4763" width="12.42578125" bestFit="1" customWidth="1"/>
    <col min="4764" max="4764" width="15.5703125" bestFit="1" customWidth="1"/>
    <col min="4765" max="4765" width="11.140625" bestFit="1" customWidth="1"/>
    <col min="4766" max="4766" width="12.42578125" bestFit="1" customWidth="1"/>
    <col min="4767" max="4767" width="15.5703125" bestFit="1" customWidth="1"/>
    <col min="4768" max="4768" width="11.140625" bestFit="1" customWidth="1"/>
    <col min="4769" max="4769" width="12.42578125" bestFit="1" customWidth="1"/>
    <col min="4770" max="4770" width="15.5703125" bestFit="1" customWidth="1"/>
    <col min="4771" max="4771" width="11.140625" bestFit="1" customWidth="1"/>
    <col min="4772" max="4772" width="12.42578125" bestFit="1" customWidth="1"/>
    <col min="4773" max="4773" width="15.5703125" bestFit="1" customWidth="1"/>
    <col min="4774" max="4774" width="11.140625" bestFit="1" customWidth="1"/>
    <col min="4775" max="4775" width="12.42578125" bestFit="1" customWidth="1"/>
    <col min="4776" max="4776" width="15.5703125" bestFit="1" customWidth="1"/>
    <col min="4777" max="4777" width="11.140625" bestFit="1" customWidth="1"/>
    <col min="4778" max="4778" width="12.42578125" bestFit="1" customWidth="1"/>
    <col min="4779" max="4779" width="15.5703125" bestFit="1" customWidth="1"/>
    <col min="4780" max="4780" width="11.140625" bestFit="1" customWidth="1"/>
    <col min="4781" max="4781" width="12.42578125" bestFit="1" customWidth="1"/>
    <col min="4782" max="4782" width="15.5703125" bestFit="1" customWidth="1"/>
    <col min="4783" max="4783" width="11.140625" bestFit="1" customWidth="1"/>
    <col min="4784" max="4784" width="12.42578125" bestFit="1" customWidth="1"/>
    <col min="4785" max="4785" width="15.5703125" bestFit="1" customWidth="1"/>
    <col min="4786" max="4786" width="11.140625" bestFit="1" customWidth="1"/>
    <col min="4787" max="4787" width="12.42578125" bestFit="1" customWidth="1"/>
    <col min="4788" max="4788" width="15.5703125" bestFit="1" customWidth="1"/>
    <col min="4789" max="4789" width="11.140625" bestFit="1" customWidth="1"/>
    <col min="4790" max="4790" width="12.42578125" bestFit="1" customWidth="1"/>
    <col min="4791" max="4791" width="15.5703125" bestFit="1" customWidth="1"/>
    <col min="4792" max="4792" width="11.140625" bestFit="1" customWidth="1"/>
    <col min="4793" max="4793" width="12.42578125" bestFit="1" customWidth="1"/>
    <col min="4794" max="4794" width="15.5703125" bestFit="1" customWidth="1"/>
    <col min="4795" max="4795" width="11.140625" bestFit="1" customWidth="1"/>
    <col min="4796" max="4796" width="12.42578125" bestFit="1" customWidth="1"/>
    <col min="4797" max="4797" width="15.5703125" bestFit="1" customWidth="1"/>
    <col min="4798" max="4798" width="11.140625" bestFit="1" customWidth="1"/>
    <col min="4799" max="4799" width="12.42578125" bestFit="1" customWidth="1"/>
    <col min="4800" max="4800" width="15.5703125" bestFit="1" customWidth="1"/>
    <col min="4801" max="4801" width="11.140625" bestFit="1" customWidth="1"/>
    <col min="4802" max="4802" width="12.42578125" bestFit="1" customWidth="1"/>
    <col min="4803" max="4803" width="15.5703125" bestFit="1" customWidth="1"/>
    <col min="4804" max="4804" width="11.140625" bestFit="1" customWidth="1"/>
    <col min="4805" max="4805" width="12.42578125" bestFit="1" customWidth="1"/>
    <col min="4806" max="4806" width="15.5703125" bestFit="1" customWidth="1"/>
    <col min="4807" max="4807" width="11.140625" bestFit="1" customWidth="1"/>
    <col min="4808" max="4808" width="12.42578125" bestFit="1" customWidth="1"/>
    <col min="4809" max="4809" width="15.5703125" bestFit="1" customWidth="1"/>
    <col min="4810" max="4810" width="11.140625" bestFit="1" customWidth="1"/>
    <col min="4811" max="4811" width="12.42578125" bestFit="1" customWidth="1"/>
    <col min="4812" max="4812" width="15.5703125" bestFit="1" customWidth="1"/>
    <col min="4813" max="4813" width="11.140625" bestFit="1" customWidth="1"/>
    <col min="4814" max="4814" width="12.42578125" bestFit="1" customWidth="1"/>
    <col min="4815" max="4815" width="15.5703125" bestFit="1" customWidth="1"/>
    <col min="4816" max="4816" width="11.140625" bestFit="1" customWidth="1"/>
    <col min="4817" max="4817" width="12.42578125" bestFit="1" customWidth="1"/>
    <col min="4818" max="4818" width="15.5703125" bestFit="1" customWidth="1"/>
    <col min="4819" max="4819" width="11.140625" bestFit="1" customWidth="1"/>
    <col min="4820" max="4820" width="12.42578125" bestFit="1" customWidth="1"/>
    <col min="4821" max="4821" width="15.5703125" bestFit="1" customWidth="1"/>
    <col min="4822" max="4822" width="11.140625" bestFit="1" customWidth="1"/>
    <col min="4823" max="4823" width="12.42578125" bestFit="1" customWidth="1"/>
    <col min="4824" max="4824" width="15.5703125" bestFit="1" customWidth="1"/>
    <col min="4825" max="4825" width="11.140625" bestFit="1" customWidth="1"/>
    <col min="4826" max="4826" width="12.42578125" bestFit="1" customWidth="1"/>
    <col min="4827" max="4827" width="15.5703125" bestFit="1" customWidth="1"/>
    <col min="4828" max="4828" width="11.140625" bestFit="1" customWidth="1"/>
    <col min="4829" max="4829" width="12.42578125" bestFit="1" customWidth="1"/>
    <col min="4830" max="4830" width="15.5703125" bestFit="1" customWidth="1"/>
    <col min="4831" max="4831" width="11.140625" bestFit="1" customWidth="1"/>
    <col min="4832" max="4832" width="12.42578125" bestFit="1" customWidth="1"/>
    <col min="4833" max="4833" width="15.5703125" bestFit="1" customWidth="1"/>
    <col min="4834" max="4834" width="11.140625" bestFit="1" customWidth="1"/>
    <col min="4835" max="4835" width="12.42578125" bestFit="1" customWidth="1"/>
    <col min="4836" max="4836" width="15.5703125" bestFit="1" customWidth="1"/>
    <col min="4837" max="4837" width="11.140625" bestFit="1" customWidth="1"/>
    <col min="4838" max="4838" width="12.42578125" bestFit="1" customWidth="1"/>
    <col min="4839" max="4839" width="15.5703125" bestFit="1" customWidth="1"/>
    <col min="4840" max="4840" width="11.140625" bestFit="1" customWidth="1"/>
    <col min="4841" max="4841" width="12.42578125" bestFit="1" customWidth="1"/>
    <col min="4842" max="4842" width="15.5703125" bestFit="1" customWidth="1"/>
    <col min="4843" max="4843" width="11.140625" bestFit="1" customWidth="1"/>
    <col min="4844" max="4844" width="12.42578125" bestFit="1" customWidth="1"/>
    <col min="4845" max="4845" width="15.5703125" bestFit="1" customWidth="1"/>
    <col min="4846" max="4846" width="11.140625" bestFit="1" customWidth="1"/>
    <col min="4847" max="4847" width="12.42578125" bestFit="1" customWidth="1"/>
    <col min="4848" max="4848" width="15.5703125" bestFit="1" customWidth="1"/>
    <col min="4849" max="4849" width="11.140625" bestFit="1" customWidth="1"/>
    <col min="4850" max="4850" width="12.42578125" bestFit="1" customWidth="1"/>
    <col min="4851" max="4851" width="15.5703125" bestFit="1" customWidth="1"/>
    <col min="4852" max="4852" width="11.140625" bestFit="1" customWidth="1"/>
    <col min="4853" max="4853" width="12.42578125" bestFit="1" customWidth="1"/>
    <col min="4854" max="4854" width="15.5703125" bestFit="1" customWidth="1"/>
    <col min="4855" max="4855" width="11.140625" bestFit="1" customWidth="1"/>
    <col min="4856" max="4856" width="12.42578125" bestFit="1" customWidth="1"/>
    <col min="4857" max="4857" width="15.5703125" bestFit="1" customWidth="1"/>
    <col min="4858" max="4858" width="11.140625" bestFit="1" customWidth="1"/>
    <col min="4859" max="4859" width="12.42578125" bestFit="1" customWidth="1"/>
    <col min="4860" max="4860" width="15.5703125" bestFit="1" customWidth="1"/>
    <col min="4861" max="4861" width="11.140625" bestFit="1" customWidth="1"/>
    <col min="4862" max="4862" width="12.42578125" bestFit="1" customWidth="1"/>
    <col min="4863" max="4863" width="15.5703125" bestFit="1" customWidth="1"/>
    <col min="4864" max="4864" width="11.140625" bestFit="1" customWidth="1"/>
    <col min="4865" max="4865" width="12.42578125" bestFit="1" customWidth="1"/>
    <col min="4866" max="4866" width="15.5703125" bestFit="1" customWidth="1"/>
    <col min="4867" max="4867" width="11.140625" bestFit="1" customWidth="1"/>
    <col min="4868" max="4868" width="12.42578125" bestFit="1" customWidth="1"/>
    <col min="4869" max="4869" width="15.5703125" bestFit="1" customWidth="1"/>
    <col min="4870" max="4870" width="11.140625" bestFit="1" customWidth="1"/>
    <col min="4871" max="4871" width="12.42578125" bestFit="1" customWidth="1"/>
    <col min="4872" max="4872" width="15.5703125" bestFit="1" customWidth="1"/>
    <col min="4873" max="4873" width="11.140625" bestFit="1" customWidth="1"/>
    <col min="4874" max="4874" width="12.42578125" bestFit="1" customWidth="1"/>
    <col min="4875" max="4875" width="15.5703125" bestFit="1" customWidth="1"/>
    <col min="4876" max="4876" width="11.140625" bestFit="1" customWidth="1"/>
    <col min="4877" max="4877" width="12.42578125" bestFit="1" customWidth="1"/>
    <col min="4878" max="4878" width="15.5703125" bestFit="1" customWidth="1"/>
    <col min="4879" max="4879" width="11.140625" bestFit="1" customWidth="1"/>
    <col min="4880" max="4880" width="12.42578125" bestFit="1" customWidth="1"/>
    <col min="4881" max="4881" width="15.5703125" bestFit="1" customWidth="1"/>
    <col min="4882" max="4882" width="11.140625" bestFit="1" customWidth="1"/>
    <col min="4883" max="4883" width="12.42578125" bestFit="1" customWidth="1"/>
    <col min="4884" max="4884" width="15.5703125" bestFit="1" customWidth="1"/>
    <col min="4885" max="4885" width="11.140625" bestFit="1" customWidth="1"/>
    <col min="4886" max="4886" width="12.42578125" bestFit="1" customWidth="1"/>
    <col min="4887" max="4887" width="15.5703125" bestFit="1" customWidth="1"/>
    <col min="4888" max="4888" width="11.140625" bestFit="1" customWidth="1"/>
    <col min="4889" max="4889" width="12.42578125" bestFit="1" customWidth="1"/>
    <col min="4890" max="4890" width="15.5703125" bestFit="1" customWidth="1"/>
    <col min="4891" max="4891" width="11.140625" bestFit="1" customWidth="1"/>
    <col min="4892" max="4892" width="12.42578125" bestFit="1" customWidth="1"/>
    <col min="4893" max="4893" width="15.5703125" bestFit="1" customWidth="1"/>
    <col min="4894" max="4894" width="11.140625" bestFit="1" customWidth="1"/>
    <col min="4895" max="4895" width="12.42578125" bestFit="1" customWidth="1"/>
    <col min="4896" max="4896" width="15.5703125" bestFit="1" customWidth="1"/>
    <col min="4897" max="4897" width="11.140625" bestFit="1" customWidth="1"/>
    <col min="4898" max="4898" width="12.42578125" bestFit="1" customWidth="1"/>
    <col min="4899" max="4899" width="15.5703125" bestFit="1" customWidth="1"/>
    <col min="4900" max="4900" width="11.140625" bestFit="1" customWidth="1"/>
    <col min="4901" max="4901" width="12.42578125" bestFit="1" customWidth="1"/>
    <col min="4902" max="4902" width="15.5703125" bestFit="1" customWidth="1"/>
    <col min="4903" max="4903" width="11.140625" bestFit="1" customWidth="1"/>
    <col min="4904" max="4904" width="12.42578125" bestFit="1" customWidth="1"/>
    <col min="4905" max="4905" width="15.5703125" bestFit="1" customWidth="1"/>
    <col min="4906" max="4906" width="11.140625" bestFit="1" customWidth="1"/>
    <col min="4907" max="4907" width="12.42578125" bestFit="1" customWidth="1"/>
    <col min="4908" max="4908" width="15.5703125" bestFit="1" customWidth="1"/>
    <col min="4909" max="4909" width="11.140625" bestFit="1" customWidth="1"/>
    <col min="4910" max="4910" width="12.42578125" bestFit="1" customWidth="1"/>
    <col min="4911" max="4911" width="15.5703125" bestFit="1" customWidth="1"/>
    <col min="4912" max="4912" width="11.140625" bestFit="1" customWidth="1"/>
    <col min="4913" max="4913" width="12.42578125" bestFit="1" customWidth="1"/>
    <col min="4914" max="4914" width="15.5703125" bestFit="1" customWidth="1"/>
    <col min="4915" max="4915" width="11.140625" bestFit="1" customWidth="1"/>
    <col min="4916" max="4916" width="12.42578125" bestFit="1" customWidth="1"/>
    <col min="4917" max="4917" width="15.5703125" bestFit="1" customWidth="1"/>
    <col min="4918" max="4918" width="11.140625" bestFit="1" customWidth="1"/>
    <col min="4919" max="4919" width="12.42578125" bestFit="1" customWidth="1"/>
    <col min="4920" max="4920" width="15.5703125" bestFit="1" customWidth="1"/>
    <col min="4921" max="4921" width="11.140625" bestFit="1" customWidth="1"/>
    <col min="4922" max="4922" width="12.42578125" bestFit="1" customWidth="1"/>
    <col min="4923" max="4923" width="15.5703125" bestFit="1" customWidth="1"/>
    <col min="4924" max="4924" width="11.140625" bestFit="1" customWidth="1"/>
    <col min="4925" max="4925" width="12.42578125" bestFit="1" customWidth="1"/>
    <col min="4926" max="4926" width="15.5703125" bestFit="1" customWidth="1"/>
    <col min="4927" max="4927" width="11.140625" bestFit="1" customWidth="1"/>
    <col min="4928" max="4928" width="12.42578125" bestFit="1" customWidth="1"/>
    <col min="4929" max="4929" width="15.5703125" bestFit="1" customWidth="1"/>
    <col min="4930" max="4930" width="11.140625" bestFit="1" customWidth="1"/>
    <col min="4931" max="4931" width="12.42578125" bestFit="1" customWidth="1"/>
    <col min="4932" max="4932" width="15.5703125" bestFit="1" customWidth="1"/>
    <col min="4933" max="4933" width="11.140625" bestFit="1" customWidth="1"/>
    <col min="4934" max="4934" width="12.42578125" bestFit="1" customWidth="1"/>
    <col min="4935" max="4935" width="15.5703125" bestFit="1" customWidth="1"/>
    <col min="4936" max="4936" width="11.140625" bestFit="1" customWidth="1"/>
    <col min="4937" max="4937" width="12.42578125" bestFit="1" customWidth="1"/>
    <col min="4938" max="4938" width="15.5703125" bestFit="1" customWidth="1"/>
    <col min="4939" max="4939" width="11.140625" bestFit="1" customWidth="1"/>
    <col min="4940" max="4940" width="12.42578125" bestFit="1" customWidth="1"/>
    <col min="4941" max="4941" width="15.5703125" bestFit="1" customWidth="1"/>
    <col min="4942" max="4942" width="11.140625" bestFit="1" customWidth="1"/>
    <col min="4943" max="4943" width="12.42578125" bestFit="1" customWidth="1"/>
    <col min="4944" max="4944" width="15.5703125" bestFit="1" customWidth="1"/>
    <col min="4945" max="4945" width="11.140625" bestFit="1" customWidth="1"/>
    <col min="4946" max="4946" width="12.42578125" bestFit="1" customWidth="1"/>
    <col min="4947" max="4947" width="15.5703125" bestFit="1" customWidth="1"/>
    <col min="4948" max="4948" width="11.140625" bestFit="1" customWidth="1"/>
    <col min="4949" max="4949" width="12.42578125" bestFit="1" customWidth="1"/>
    <col min="4950" max="4950" width="15.5703125" bestFit="1" customWidth="1"/>
    <col min="4951" max="4951" width="11.140625" bestFit="1" customWidth="1"/>
    <col min="4952" max="4952" width="12.42578125" bestFit="1" customWidth="1"/>
    <col min="4953" max="4953" width="15.5703125" bestFit="1" customWidth="1"/>
    <col min="4954" max="4954" width="11.140625" bestFit="1" customWidth="1"/>
    <col min="4955" max="4955" width="12.42578125" bestFit="1" customWidth="1"/>
    <col min="4956" max="4956" width="15.5703125" bestFit="1" customWidth="1"/>
    <col min="4957" max="4957" width="11.140625" bestFit="1" customWidth="1"/>
    <col min="4958" max="4958" width="12.42578125" bestFit="1" customWidth="1"/>
    <col min="4959" max="4959" width="15.5703125" bestFit="1" customWidth="1"/>
    <col min="4960" max="4960" width="11.140625" bestFit="1" customWidth="1"/>
    <col min="4961" max="4961" width="12.42578125" bestFit="1" customWidth="1"/>
    <col min="4962" max="4962" width="15.5703125" bestFit="1" customWidth="1"/>
    <col min="4963" max="4963" width="11.140625" bestFit="1" customWidth="1"/>
    <col min="4964" max="4964" width="12.42578125" bestFit="1" customWidth="1"/>
    <col min="4965" max="4965" width="15.5703125" bestFit="1" customWidth="1"/>
    <col min="4966" max="4966" width="11.140625" bestFit="1" customWidth="1"/>
    <col min="4967" max="4967" width="12.42578125" bestFit="1" customWidth="1"/>
    <col min="4968" max="4968" width="15.5703125" bestFit="1" customWidth="1"/>
    <col min="4969" max="4969" width="11.140625" bestFit="1" customWidth="1"/>
    <col min="4970" max="4970" width="12.42578125" bestFit="1" customWidth="1"/>
    <col min="4971" max="4971" width="15.5703125" bestFit="1" customWidth="1"/>
    <col min="4972" max="4972" width="11.140625" bestFit="1" customWidth="1"/>
    <col min="4973" max="4973" width="12.42578125" bestFit="1" customWidth="1"/>
    <col min="4974" max="4974" width="15.5703125" bestFit="1" customWidth="1"/>
    <col min="4975" max="4975" width="11.140625" bestFit="1" customWidth="1"/>
    <col min="4976" max="4976" width="12.42578125" bestFit="1" customWidth="1"/>
    <col min="4977" max="4977" width="15.5703125" bestFit="1" customWidth="1"/>
    <col min="4978" max="4978" width="11.140625" bestFit="1" customWidth="1"/>
    <col min="4979" max="4979" width="12.42578125" bestFit="1" customWidth="1"/>
    <col min="4980" max="4980" width="15.5703125" bestFit="1" customWidth="1"/>
    <col min="4981" max="4981" width="11.140625" bestFit="1" customWidth="1"/>
    <col min="4982" max="4982" width="12.42578125" bestFit="1" customWidth="1"/>
    <col min="4983" max="4983" width="15.5703125" bestFit="1" customWidth="1"/>
    <col min="4984" max="4984" width="11.140625" bestFit="1" customWidth="1"/>
    <col min="4985" max="4985" width="12.42578125" bestFit="1" customWidth="1"/>
    <col min="4986" max="4986" width="15.5703125" bestFit="1" customWidth="1"/>
    <col min="4987" max="4987" width="11.140625" bestFit="1" customWidth="1"/>
    <col min="4988" max="4988" width="12.42578125" bestFit="1" customWidth="1"/>
    <col min="4989" max="4989" width="15.5703125" bestFit="1" customWidth="1"/>
    <col min="4990" max="4990" width="11.140625" bestFit="1" customWidth="1"/>
    <col min="4991" max="4991" width="12.42578125" bestFit="1" customWidth="1"/>
    <col min="4992" max="4992" width="15.5703125" bestFit="1" customWidth="1"/>
    <col min="4993" max="4993" width="11.140625" bestFit="1" customWidth="1"/>
    <col min="4994" max="4994" width="12.42578125" bestFit="1" customWidth="1"/>
    <col min="4995" max="4995" width="15.5703125" bestFit="1" customWidth="1"/>
    <col min="4996" max="4996" width="11.140625" bestFit="1" customWidth="1"/>
    <col min="4997" max="4997" width="12.42578125" bestFit="1" customWidth="1"/>
    <col min="4998" max="4998" width="15.5703125" bestFit="1" customWidth="1"/>
    <col min="4999" max="4999" width="11.140625" bestFit="1" customWidth="1"/>
    <col min="5000" max="5000" width="12.42578125" bestFit="1" customWidth="1"/>
    <col min="5001" max="5001" width="15.5703125" bestFit="1" customWidth="1"/>
    <col min="5002" max="5002" width="11.140625" bestFit="1" customWidth="1"/>
    <col min="5003" max="5003" width="12.42578125" bestFit="1" customWidth="1"/>
    <col min="5004" max="5004" width="15.5703125" bestFit="1" customWidth="1"/>
    <col min="5005" max="5005" width="11.140625" bestFit="1" customWidth="1"/>
    <col min="5006" max="5006" width="12.42578125" bestFit="1" customWidth="1"/>
    <col min="5007" max="5007" width="15.5703125" bestFit="1" customWidth="1"/>
    <col min="5008" max="5008" width="11.140625" bestFit="1" customWidth="1"/>
    <col min="5009" max="5009" width="12.42578125" bestFit="1" customWidth="1"/>
    <col min="5010" max="5010" width="15.5703125" bestFit="1" customWidth="1"/>
    <col min="5011" max="5011" width="11.140625" bestFit="1" customWidth="1"/>
    <col min="5012" max="5012" width="12.42578125" bestFit="1" customWidth="1"/>
    <col min="5013" max="5013" width="15.5703125" bestFit="1" customWidth="1"/>
    <col min="5014" max="5014" width="11.140625" bestFit="1" customWidth="1"/>
    <col min="5015" max="5015" width="12.42578125" bestFit="1" customWidth="1"/>
    <col min="5016" max="5016" width="15.5703125" bestFit="1" customWidth="1"/>
    <col min="5017" max="5017" width="11.140625" bestFit="1" customWidth="1"/>
    <col min="5018" max="5018" width="12.42578125" bestFit="1" customWidth="1"/>
    <col min="5019" max="5019" width="15.5703125" bestFit="1" customWidth="1"/>
    <col min="5020" max="5020" width="11.140625" bestFit="1" customWidth="1"/>
    <col min="5021" max="5021" width="12.42578125" bestFit="1" customWidth="1"/>
    <col min="5022" max="5022" width="15.5703125" bestFit="1" customWidth="1"/>
    <col min="5023" max="5023" width="11.140625" bestFit="1" customWidth="1"/>
    <col min="5024" max="5024" width="12.42578125" bestFit="1" customWidth="1"/>
    <col min="5025" max="5025" width="15.5703125" bestFit="1" customWidth="1"/>
    <col min="5026" max="5026" width="11.140625" bestFit="1" customWidth="1"/>
    <col min="5027" max="5027" width="12.42578125" bestFit="1" customWidth="1"/>
    <col min="5028" max="5028" width="15.5703125" bestFit="1" customWidth="1"/>
    <col min="5029" max="5029" width="11.140625" bestFit="1" customWidth="1"/>
    <col min="5030" max="5030" width="12.42578125" bestFit="1" customWidth="1"/>
    <col min="5031" max="5031" width="15.5703125" bestFit="1" customWidth="1"/>
    <col min="5032" max="5032" width="11.140625" bestFit="1" customWidth="1"/>
    <col min="5033" max="5033" width="12.42578125" bestFit="1" customWidth="1"/>
    <col min="5034" max="5034" width="15.5703125" bestFit="1" customWidth="1"/>
    <col min="5035" max="5035" width="11.140625" bestFit="1" customWidth="1"/>
    <col min="5036" max="5036" width="12.42578125" bestFit="1" customWidth="1"/>
    <col min="5037" max="5037" width="15.5703125" bestFit="1" customWidth="1"/>
    <col min="5038" max="5038" width="11.140625" bestFit="1" customWidth="1"/>
    <col min="5039" max="5039" width="12.42578125" bestFit="1" customWidth="1"/>
    <col min="5040" max="5040" width="15.5703125" bestFit="1" customWidth="1"/>
    <col min="5041" max="5041" width="11.140625" bestFit="1" customWidth="1"/>
    <col min="5042" max="5042" width="12.42578125" bestFit="1" customWidth="1"/>
    <col min="5043" max="5043" width="15.5703125" bestFit="1" customWidth="1"/>
    <col min="5044" max="5044" width="11.140625" bestFit="1" customWidth="1"/>
    <col min="5045" max="5045" width="12.42578125" bestFit="1" customWidth="1"/>
    <col min="5046" max="5046" width="15.5703125" bestFit="1" customWidth="1"/>
    <col min="5047" max="5047" width="11.140625" bestFit="1" customWidth="1"/>
    <col min="5048" max="5048" width="12.42578125" bestFit="1" customWidth="1"/>
    <col min="5049" max="5049" width="15.5703125" bestFit="1" customWidth="1"/>
    <col min="5050" max="5050" width="11.140625" bestFit="1" customWidth="1"/>
    <col min="5051" max="5051" width="12.42578125" bestFit="1" customWidth="1"/>
    <col min="5052" max="5052" width="15.5703125" bestFit="1" customWidth="1"/>
    <col min="5053" max="5053" width="11.140625" bestFit="1" customWidth="1"/>
    <col min="5054" max="5054" width="12.42578125" bestFit="1" customWidth="1"/>
    <col min="5055" max="5055" width="15.5703125" bestFit="1" customWidth="1"/>
    <col min="5056" max="5056" width="11.140625" bestFit="1" customWidth="1"/>
    <col min="5057" max="5057" width="12.42578125" bestFit="1" customWidth="1"/>
    <col min="5058" max="5058" width="15.5703125" bestFit="1" customWidth="1"/>
    <col min="5059" max="5059" width="11.140625" bestFit="1" customWidth="1"/>
    <col min="5060" max="5060" width="12.42578125" bestFit="1" customWidth="1"/>
    <col min="5061" max="5061" width="15.5703125" bestFit="1" customWidth="1"/>
    <col min="5062" max="5062" width="11.140625" bestFit="1" customWidth="1"/>
    <col min="5063" max="5063" width="12.42578125" bestFit="1" customWidth="1"/>
    <col min="5064" max="5064" width="15.5703125" bestFit="1" customWidth="1"/>
    <col min="5065" max="5065" width="11.140625" bestFit="1" customWidth="1"/>
    <col min="5066" max="5066" width="12.42578125" bestFit="1" customWidth="1"/>
    <col min="5067" max="5067" width="15.5703125" bestFit="1" customWidth="1"/>
    <col min="5068" max="5068" width="11.140625" bestFit="1" customWidth="1"/>
    <col min="5069" max="5069" width="12.42578125" bestFit="1" customWidth="1"/>
    <col min="5070" max="5070" width="15.5703125" bestFit="1" customWidth="1"/>
    <col min="5071" max="5071" width="11.140625" bestFit="1" customWidth="1"/>
    <col min="5072" max="5072" width="12.42578125" bestFit="1" customWidth="1"/>
    <col min="5073" max="5073" width="15.5703125" bestFit="1" customWidth="1"/>
    <col min="5074" max="5074" width="11.140625" bestFit="1" customWidth="1"/>
    <col min="5075" max="5075" width="12.42578125" bestFit="1" customWidth="1"/>
    <col min="5076" max="5076" width="15.5703125" bestFit="1" customWidth="1"/>
    <col min="5077" max="5077" width="11.140625" bestFit="1" customWidth="1"/>
    <col min="5078" max="5078" width="12.42578125" bestFit="1" customWidth="1"/>
    <col min="5079" max="5079" width="15.5703125" bestFit="1" customWidth="1"/>
    <col min="5080" max="5080" width="11.140625" bestFit="1" customWidth="1"/>
    <col min="5081" max="5081" width="12.42578125" bestFit="1" customWidth="1"/>
    <col min="5082" max="5082" width="15.5703125" bestFit="1" customWidth="1"/>
    <col min="5083" max="5083" width="11.140625" bestFit="1" customWidth="1"/>
    <col min="5084" max="5084" width="12.42578125" bestFit="1" customWidth="1"/>
    <col min="5085" max="5085" width="15.5703125" bestFit="1" customWidth="1"/>
    <col min="5086" max="5086" width="11.140625" bestFit="1" customWidth="1"/>
    <col min="5087" max="5087" width="12.42578125" bestFit="1" customWidth="1"/>
    <col min="5088" max="5088" width="15.5703125" bestFit="1" customWidth="1"/>
    <col min="5089" max="5089" width="11.140625" bestFit="1" customWidth="1"/>
    <col min="5090" max="5090" width="12.42578125" bestFit="1" customWidth="1"/>
    <col min="5091" max="5091" width="15.5703125" bestFit="1" customWidth="1"/>
    <col min="5092" max="5092" width="11.140625" bestFit="1" customWidth="1"/>
    <col min="5093" max="5093" width="12.42578125" bestFit="1" customWidth="1"/>
    <col min="5094" max="5094" width="15.5703125" bestFit="1" customWidth="1"/>
    <col min="5095" max="5095" width="11.140625" bestFit="1" customWidth="1"/>
    <col min="5096" max="5096" width="12.42578125" bestFit="1" customWidth="1"/>
    <col min="5097" max="5097" width="15.5703125" bestFit="1" customWidth="1"/>
    <col min="5098" max="5098" width="11.140625" bestFit="1" customWidth="1"/>
    <col min="5099" max="5099" width="12.42578125" bestFit="1" customWidth="1"/>
    <col min="5100" max="5100" width="15.5703125" bestFit="1" customWidth="1"/>
    <col min="5101" max="5101" width="11.140625" bestFit="1" customWidth="1"/>
    <col min="5102" max="5102" width="12.42578125" bestFit="1" customWidth="1"/>
    <col min="5103" max="5103" width="15.5703125" bestFit="1" customWidth="1"/>
    <col min="5104" max="5104" width="11.140625" bestFit="1" customWidth="1"/>
    <col min="5105" max="5105" width="12.42578125" bestFit="1" customWidth="1"/>
    <col min="5106" max="5106" width="15.5703125" bestFit="1" customWidth="1"/>
    <col min="5107" max="5107" width="11.140625" bestFit="1" customWidth="1"/>
    <col min="5108" max="5108" width="12.42578125" bestFit="1" customWidth="1"/>
    <col min="5109" max="5109" width="15.5703125" bestFit="1" customWidth="1"/>
    <col min="5110" max="5110" width="11.140625" bestFit="1" customWidth="1"/>
    <col min="5111" max="5111" width="12.42578125" bestFit="1" customWidth="1"/>
    <col min="5112" max="5112" width="15.5703125" bestFit="1" customWidth="1"/>
    <col min="5113" max="5113" width="11.140625" bestFit="1" customWidth="1"/>
    <col min="5114" max="5114" width="12.42578125" bestFit="1" customWidth="1"/>
    <col min="5115" max="5115" width="15.5703125" bestFit="1" customWidth="1"/>
    <col min="5116" max="5116" width="11.140625" bestFit="1" customWidth="1"/>
    <col min="5117" max="5117" width="12.42578125" bestFit="1" customWidth="1"/>
    <col min="5118" max="5118" width="15.5703125" bestFit="1" customWidth="1"/>
    <col min="5119" max="5119" width="11.140625" bestFit="1" customWidth="1"/>
    <col min="5120" max="5120" width="12.42578125" bestFit="1" customWidth="1"/>
    <col min="5121" max="5121" width="15.5703125" bestFit="1" customWidth="1"/>
    <col min="5122" max="5122" width="11.140625" bestFit="1" customWidth="1"/>
    <col min="5123" max="5123" width="12.42578125" bestFit="1" customWidth="1"/>
    <col min="5124" max="5124" width="15.5703125" bestFit="1" customWidth="1"/>
    <col min="5125" max="5125" width="11.140625" bestFit="1" customWidth="1"/>
    <col min="5126" max="5126" width="12.42578125" bestFit="1" customWidth="1"/>
    <col min="5127" max="5127" width="15.5703125" bestFit="1" customWidth="1"/>
    <col min="5128" max="5128" width="11.140625" bestFit="1" customWidth="1"/>
    <col min="5129" max="5129" width="12.42578125" bestFit="1" customWidth="1"/>
    <col min="5130" max="5130" width="15.5703125" bestFit="1" customWidth="1"/>
    <col min="5131" max="5131" width="11.140625" bestFit="1" customWidth="1"/>
    <col min="5132" max="5132" width="12.42578125" bestFit="1" customWidth="1"/>
    <col min="5133" max="5133" width="15.5703125" bestFit="1" customWidth="1"/>
    <col min="5134" max="5134" width="11.140625" bestFit="1" customWidth="1"/>
    <col min="5135" max="5135" width="12.42578125" bestFit="1" customWidth="1"/>
    <col min="5136" max="5136" width="15.5703125" bestFit="1" customWidth="1"/>
    <col min="5137" max="5137" width="11.140625" bestFit="1" customWidth="1"/>
    <col min="5138" max="5138" width="12.42578125" bestFit="1" customWidth="1"/>
    <col min="5139" max="5139" width="15.5703125" bestFit="1" customWidth="1"/>
    <col min="5140" max="5140" width="11.140625" bestFit="1" customWidth="1"/>
    <col min="5141" max="5141" width="12.42578125" bestFit="1" customWidth="1"/>
    <col min="5142" max="5142" width="15.5703125" bestFit="1" customWidth="1"/>
    <col min="5143" max="5143" width="11.140625" bestFit="1" customWidth="1"/>
    <col min="5144" max="5144" width="12.42578125" bestFit="1" customWidth="1"/>
    <col min="5145" max="5145" width="15.5703125" bestFit="1" customWidth="1"/>
    <col min="5146" max="5146" width="11.140625" bestFit="1" customWidth="1"/>
    <col min="5147" max="5147" width="12.42578125" bestFit="1" customWidth="1"/>
    <col min="5148" max="5148" width="15.5703125" bestFit="1" customWidth="1"/>
    <col min="5149" max="5149" width="11.140625" bestFit="1" customWidth="1"/>
    <col min="5150" max="5150" width="12.42578125" bestFit="1" customWidth="1"/>
    <col min="5151" max="5151" width="15.5703125" bestFit="1" customWidth="1"/>
    <col min="5152" max="5152" width="11.140625" bestFit="1" customWidth="1"/>
    <col min="5153" max="5153" width="12.42578125" bestFit="1" customWidth="1"/>
    <col min="5154" max="5154" width="15.5703125" bestFit="1" customWidth="1"/>
    <col min="5155" max="5155" width="11.140625" bestFit="1" customWidth="1"/>
    <col min="5156" max="5156" width="12.42578125" bestFit="1" customWidth="1"/>
    <col min="5157" max="5157" width="15.5703125" bestFit="1" customWidth="1"/>
    <col min="5158" max="5158" width="11.140625" bestFit="1" customWidth="1"/>
    <col min="5159" max="5159" width="12.42578125" bestFit="1" customWidth="1"/>
    <col min="5160" max="5160" width="15.5703125" bestFit="1" customWidth="1"/>
    <col min="5161" max="5161" width="11.140625" bestFit="1" customWidth="1"/>
    <col min="5162" max="5162" width="12.42578125" bestFit="1" customWidth="1"/>
    <col min="5163" max="5163" width="15.5703125" bestFit="1" customWidth="1"/>
    <col min="5164" max="5164" width="11.140625" bestFit="1" customWidth="1"/>
    <col min="5165" max="5165" width="12.42578125" bestFit="1" customWidth="1"/>
    <col min="5166" max="5166" width="15.5703125" bestFit="1" customWidth="1"/>
    <col min="5167" max="5167" width="11.140625" bestFit="1" customWidth="1"/>
    <col min="5168" max="5168" width="12.42578125" bestFit="1" customWidth="1"/>
    <col min="5169" max="5169" width="15.5703125" bestFit="1" customWidth="1"/>
    <col min="5170" max="5170" width="11.140625" bestFit="1" customWidth="1"/>
    <col min="5171" max="5171" width="12.42578125" bestFit="1" customWidth="1"/>
    <col min="5172" max="5172" width="15.5703125" bestFit="1" customWidth="1"/>
    <col min="5173" max="5173" width="11.140625" bestFit="1" customWidth="1"/>
    <col min="5174" max="5174" width="12.42578125" bestFit="1" customWidth="1"/>
    <col min="5175" max="5175" width="15.5703125" bestFit="1" customWidth="1"/>
    <col min="5176" max="5176" width="11.140625" bestFit="1" customWidth="1"/>
    <col min="5177" max="5177" width="12.42578125" bestFit="1" customWidth="1"/>
    <col min="5178" max="5178" width="15.5703125" bestFit="1" customWidth="1"/>
    <col min="5179" max="5179" width="11.140625" bestFit="1" customWidth="1"/>
    <col min="5180" max="5180" width="12.42578125" bestFit="1" customWidth="1"/>
    <col min="5181" max="5181" width="15.5703125" bestFit="1" customWidth="1"/>
    <col min="5182" max="5182" width="11.140625" bestFit="1" customWidth="1"/>
    <col min="5183" max="5183" width="12.42578125" bestFit="1" customWidth="1"/>
    <col min="5184" max="5184" width="15.5703125" bestFit="1" customWidth="1"/>
    <col min="5185" max="5185" width="11.140625" bestFit="1" customWidth="1"/>
    <col min="5186" max="5186" width="12.42578125" bestFit="1" customWidth="1"/>
    <col min="5187" max="5187" width="15.5703125" bestFit="1" customWidth="1"/>
    <col min="5188" max="5188" width="11.140625" bestFit="1" customWidth="1"/>
    <col min="5189" max="5189" width="12.42578125" bestFit="1" customWidth="1"/>
    <col min="5190" max="5190" width="15.5703125" bestFit="1" customWidth="1"/>
    <col min="5191" max="5191" width="11.140625" bestFit="1" customWidth="1"/>
    <col min="5192" max="5192" width="12.42578125" bestFit="1" customWidth="1"/>
    <col min="5193" max="5193" width="15.5703125" bestFit="1" customWidth="1"/>
    <col min="5194" max="5194" width="11.140625" bestFit="1" customWidth="1"/>
    <col min="5195" max="5195" width="12.42578125" bestFit="1" customWidth="1"/>
    <col min="5196" max="5196" width="15.5703125" bestFit="1" customWidth="1"/>
    <col min="5197" max="5197" width="11.140625" bestFit="1" customWidth="1"/>
    <col min="5198" max="5198" width="12.42578125" bestFit="1" customWidth="1"/>
    <col min="5199" max="5199" width="15.5703125" bestFit="1" customWidth="1"/>
    <col min="5200" max="5200" width="11.140625" bestFit="1" customWidth="1"/>
    <col min="5201" max="5201" width="12.42578125" bestFit="1" customWidth="1"/>
    <col min="5202" max="5202" width="15.5703125" bestFit="1" customWidth="1"/>
    <col min="5203" max="5203" width="11.140625" bestFit="1" customWidth="1"/>
    <col min="5204" max="5204" width="12.42578125" bestFit="1" customWidth="1"/>
    <col min="5205" max="5205" width="15.5703125" bestFit="1" customWidth="1"/>
    <col min="5206" max="5206" width="11.140625" bestFit="1" customWidth="1"/>
    <col min="5207" max="5207" width="12.42578125" bestFit="1" customWidth="1"/>
    <col min="5208" max="5208" width="15.5703125" bestFit="1" customWidth="1"/>
    <col min="5209" max="5209" width="11.140625" bestFit="1" customWidth="1"/>
    <col min="5210" max="5210" width="12.42578125" bestFit="1" customWidth="1"/>
    <col min="5211" max="5211" width="15.5703125" bestFit="1" customWidth="1"/>
    <col min="5212" max="5212" width="11.140625" bestFit="1" customWidth="1"/>
    <col min="5213" max="5213" width="12.42578125" bestFit="1" customWidth="1"/>
    <col min="5214" max="5214" width="15.5703125" bestFit="1" customWidth="1"/>
    <col min="5215" max="5215" width="11.140625" bestFit="1" customWidth="1"/>
    <col min="5216" max="5216" width="12.42578125" bestFit="1" customWidth="1"/>
    <col min="5217" max="5217" width="15.5703125" bestFit="1" customWidth="1"/>
    <col min="5218" max="5218" width="11.140625" bestFit="1" customWidth="1"/>
    <col min="5219" max="5219" width="12.42578125" bestFit="1" customWidth="1"/>
    <col min="5220" max="5220" width="15.5703125" bestFit="1" customWidth="1"/>
    <col min="5221" max="5221" width="11.140625" bestFit="1" customWidth="1"/>
    <col min="5222" max="5222" width="12.42578125" bestFit="1" customWidth="1"/>
    <col min="5223" max="5223" width="15.5703125" bestFit="1" customWidth="1"/>
    <col min="5224" max="5224" width="11.140625" bestFit="1" customWidth="1"/>
    <col min="5225" max="5225" width="12.42578125" bestFit="1" customWidth="1"/>
    <col min="5226" max="5226" width="15.5703125" bestFit="1" customWidth="1"/>
    <col min="5227" max="5227" width="11.140625" bestFit="1" customWidth="1"/>
    <col min="5228" max="5228" width="12.42578125" bestFit="1" customWidth="1"/>
    <col min="5229" max="5229" width="15.5703125" bestFit="1" customWidth="1"/>
    <col min="5230" max="5230" width="11.140625" bestFit="1" customWidth="1"/>
    <col min="5231" max="5231" width="12.42578125" bestFit="1" customWidth="1"/>
    <col min="5232" max="5232" width="15.5703125" bestFit="1" customWidth="1"/>
    <col min="5233" max="5233" width="11.140625" bestFit="1" customWidth="1"/>
    <col min="5234" max="5234" width="12.42578125" bestFit="1" customWidth="1"/>
    <col min="5235" max="5235" width="15.5703125" bestFit="1" customWidth="1"/>
    <col min="5236" max="5236" width="11.140625" bestFit="1" customWidth="1"/>
    <col min="5237" max="5237" width="12.42578125" bestFit="1" customWidth="1"/>
    <col min="5238" max="5238" width="15.5703125" bestFit="1" customWidth="1"/>
    <col min="5239" max="5239" width="11.140625" bestFit="1" customWidth="1"/>
    <col min="5240" max="5240" width="12.42578125" bestFit="1" customWidth="1"/>
    <col min="5241" max="5241" width="15.5703125" bestFit="1" customWidth="1"/>
    <col min="5242" max="5242" width="11.140625" bestFit="1" customWidth="1"/>
    <col min="5243" max="5243" width="12.42578125" bestFit="1" customWidth="1"/>
    <col min="5244" max="5244" width="15.5703125" bestFit="1" customWidth="1"/>
    <col min="5245" max="5245" width="11.140625" bestFit="1" customWidth="1"/>
    <col min="5246" max="5246" width="12.42578125" bestFit="1" customWidth="1"/>
    <col min="5247" max="5247" width="15.5703125" bestFit="1" customWidth="1"/>
    <col min="5248" max="5248" width="11.140625" bestFit="1" customWidth="1"/>
    <col min="5249" max="5249" width="12.42578125" bestFit="1" customWidth="1"/>
    <col min="5250" max="5250" width="15.5703125" bestFit="1" customWidth="1"/>
    <col min="5251" max="5251" width="11.140625" bestFit="1" customWidth="1"/>
    <col min="5252" max="5252" width="12.42578125" bestFit="1" customWidth="1"/>
    <col min="5253" max="5253" width="15.5703125" bestFit="1" customWidth="1"/>
    <col min="5254" max="5254" width="11.140625" bestFit="1" customWidth="1"/>
    <col min="5255" max="5255" width="12.42578125" bestFit="1" customWidth="1"/>
    <col min="5256" max="5256" width="15.5703125" bestFit="1" customWidth="1"/>
    <col min="5257" max="5257" width="11.140625" bestFit="1" customWidth="1"/>
    <col min="5258" max="5258" width="12.42578125" bestFit="1" customWidth="1"/>
    <col min="5259" max="5259" width="15.5703125" bestFit="1" customWidth="1"/>
    <col min="5260" max="5260" width="11.140625" bestFit="1" customWidth="1"/>
    <col min="5261" max="5261" width="12.42578125" bestFit="1" customWidth="1"/>
    <col min="5262" max="5262" width="15.5703125" bestFit="1" customWidth="1"/>
    <col min="5263" max="5263" width="11.140625" bestFit="1" customWidth="1"/>
    <col min="5264" max="5264" width="12.42578125" bestFit="1" customWidth="1"/>
    <col min="5265" max="5265" width="15.5703125" bestFit="1" customWidth="1"/>
    <col min="5266" max="5266" width="11.140625" bestFit="1" customWidth="1"/>
    <col min="5267" max="5267" width="12.42578125" bestFit="1" customWidth="1"/>
    <col min="5268" max="5268" width="15.5703125" bestFit="1" customWidth="1"/>
    <col min="5269" max="5269" width="11.140625" bestFit="1" customWidth="1"/>
    <col min="5270" max="5270" width="12.42578125" bestFit="1" customWidth="1"/>
    <col min="5271" max="5271" width="15.5703125" bestFit="1" customWidth="1"/>
    <col min="5272" max="5272" width="11.140625" bestFit="1" customWidth="1"/>
    <col min="5273" max="5273" width="12.42578125" bestFit="1" customWidth="1"/>
    <col min="5274" max="5274" width="15.5703125" bestFit="1" customWidth="1"/>
    <col min="5275" max="5275" width="11.140625" bestFit="1" customWidth="1"/>
    <col min="5276" max="5276" width="12.42578125" bestFit="1" customWidth="1"/>
    <col min="5277" max="5277" width="15.5703125" bestFit="1" customWidth="1"/>
    <col min="5278" max="5278" width="11.140625" bestFit="1" customWidth="1"/>
    <col min="5279" max="5279" width="12.42578125" bestFit="1" customWidth="1"/>
    <col min="5280" max="5280" width="15.5703125" bestFit="1" customWidth="1"/>
    <col min="5281" max="5281" width="11.140625" bestFit="1" customWidth="1"/>
    <col min="5282" max="5282" width="12.42578125" bestFit="1" customWidth="1"/>
    <col min="5283" max="5283" width="15.5703125" bestFit="1" customWidth="1"/>
    <col min="5284" max="5284" width="11.140625" bestFit="1" customWidth="1"/>
    <col min="5285" max="5285" width="12.42578125" bestFit="1" customWidth="1"/>
    <col min="5286" max="5286" width="15.5703125" bestFit="1" customWidth="1"/>
    <col min="5287" max="5287" width="11.140625" bestFit="1" customWidth="1"/>
    <col min="5288" max="5288" width="12.42578125" bestFit="1" customWidth="1"/>
    <col min="5289" max="5289" width="15.5703125" bestFit="1" customWidth="1"/>
    <col min="5290" max="5290" width="11.140625" bestFit="1" customWidth="1"/>
    <col min="5291" max="5291" width="12.42578125" bestFit="1" customWidth="1"/>
    <col min="5292" max="5292" width="15.5703125" bestFit="1" customWidth="1"/>
    <col min="5293" max="5293" width="11.140625" bestFit="1" customWidth="1"/>
    <col min="5294" max="5294" width="12.42578125" bestFit="1" customWidth="1"/>
    <col min="5295" max="5295" width="15.5703125" bestFit="1" customWidth="1"/>
    <col min="5296" max="5296" width="11.140625" bestFit="1" customWidth="1"/>
    <col min="5297" max="5297" width="12.42578125" bestFit="1" customWidth="1"/>
    <col min="5298" max="5298" width="15.5703125" bestFit="1" customWidth="1"/>
    <col min="5299" max="5299" width="11.140625" bestFit="1" customWidth="1"/>
    <col min="5300" max="5300" width="12.42578125" bestFit="1" customWidth="1"/>
    <col min="5301" max="5301" width="15.5703125" bestFit="1" customWidth="1"/>
    <col min="5302" max="5302" width="11.140625" bestFit="1" customWidth="1"/>
    <col min="5303" max="5303" width="12.42578125" bestFit="1" customWidth="1"/>
    <col min="5304" max="5304" width="15.5703125" bestFit="1" customWidth="1"/>
    <col min="5305" max="5305" width="11.140625" bestFit="1" customWidth="1"/>
    <col min="5306" max="5306" width="12.42578125" bestFit="1" customWidth="1"/>
    <col min="5307" max="5307" width="15.5703125" bestFit="1" customWidth="1"/>
    <col min="5308" max="5308" width="11.140625" bestFit="1" customWidth="1"/>
    <col min="5309" max="5309" width="12.42578125" bestFit="1" customWidth="1"/>
    <col min="5310" max="5310" width="15.5703125" bestFit="1" customWidth="1"/>
    <col min="5311" max="5311" width="11.140625" bestFit="1" customWidth="1"/>
    <col min="5312" max="5312" width="12.42578125" bestFit="1" customWidth="1"/>
    <col min="5313" max="5313" width="15.5703125" bestFit="1" customWidth="1"/>
    <col min="5314" max="5314" width="11.140625" bestFit="1" customWidth="1"/>
    <col min="5315" max="5315" width="12.42578125" bestFit="1" customWidth="1"/>
    <col min="5316" max="5316" width="15.5703125" bestFit="1" customWidth="1"/>
    <col min="5317" max="5317" width="11.140625" bestFit="1" customWidth="1"/>
    <col min="5318" max="5318" width="12.42578125" bestFit="1" customWidth="1"/>
    <col min="5319" max="5319" width="15.5703125" bestFit="1" customWidth="1"/>
    <col min="5320" max="5320" width="11.140625" bestFit="1" customWidth="1"/>
    <col min="5321" max="5321" width="12.42578125" bestFit="1" customWidth="1"/>
    <col min="5322" max="5322" width="15.5703125" bestFit="1" customWidth="1"/>
    <col min="5323" max="5323" width="11.140625" bestFit="1" customWidth="1"/>
    <col min="5324" max="5324" width="12.42578125" bestFit="1" customWidth="1"/>
    <col min="5325" max="5325" width="15.5703125" bestFit="1" customWidth="1"/>
    <col min="5326" max="5326" width="11.140625" bestFit="1" customWidth="1"/>
    <col min="5327" max="5327" width="12.42578125" bestFit="1" customWidth="1"/>
    <col min="5328" max="5328" width="15.5703125" bestFit="1" customWidth="1"/>
    <col min="5329" max="5329" width="11.140625" bestFit="1" customWidth="1"/>
    <col min="5330" max="5330" width="12.42578125" bestFit="1" customWidth="1"/>
    <col min="5331" max="5331" width="15.5703125" bestFit="1" customWidth="1"/>
    <col min="5332" max="5332" width="11.140625" bestFit="1" customWidth="1"/>
    <col min="5333" max="5333" width="12.42578125" bestFit="1" customWidth="1"/>
    <col min="5334" max="5334" width="15.5703125" bestFit="1" customWidth="1"/>
    <col min="5335" max="5335" width="11.140625" bestFit="1" customWidth="1"/>
    <col min="5336" max="5336" width="12.42578125" bestFit="1" customWidth="1"/>
    <col min="5337" max="5337" width="15.5703125" bestFit="1" customWidth="1"/>
    <col min="5338" max="5338" width="11.140625" bestFit="1" customWidth="1"/>
    <col min="5339" max="5339" width="12.42578125" bestFit="1" customWidth="1"/>
    <col min="5340" max="5340" width="15.5703125" bestFit="1" customWidth="1"/>
    <col min="5341" max="5341" width="11.140625" bestFit="1" customWidth="1"/>
    <col min="5342" max="5342" width="12.42578125" bestFit="1" customWidth="1"/>
    <col min="5343" max="5343" width="15.5703125" bestFit="1" customWidth="1"/>
    <col min="5344" max="5344" width="11.140625" bestFit="1" customWidth="1"/>
    <col min="5345" max="5345" width="12.42578125" bestFit="1" customWidth="1"/>
    <col min="5346" max="5346" width="15.5703125" bestFit="1" customWidth="1"/>
    <col min="5347" max="5347" width="11.140625" bestFit="1" customWidth="1"/>
    <col min="5348" max="5348" width="12.42578125" bestFit="1" customWidth="1"/>
    <col min="5349" max="5349" width="15.5703125" bestFit="1" customWidth="1"/>
    <col min="5350" max="5350" width="11.140625" bestFit="1" customWidth="1"/>
    <col min="5351" max="5351" width="12.42578125" bestFit="1" customWidth="1"/>
    <col min="5352" max="5352" width="15.5703125" bestFit="1" customWidth="1"/>
    <col min="5353" max="5353" width="11.140625" bestFit="1" customWidth="1"/>
    <col min="5354" max="5354" width="12.42578125" bestFit="1" customWidth="1"/>
    <col min="5355" max="5355" width="15.5703125" bestFit="1" customWidth="1"/>
    <col min="5356" max="5356" width="11.140625" bestFit="1" customWidth="1"/>
    <col min="5357" max="5357" width="12.42578125" bestFit="1" customWidth="1"/>
    <col min="5358" max="5358" width="15.5703125" bestFit="1" customWidth="1"/>
    <col min="5359" max="5359" width="11.140625" bestFit="1" customWidth="1"/>
    <col min="5360" max="5360" width="12.42578125" bestFit="1" customWidth="1"/>
    <col min="5361" max="5361" width="15.5703125" bestFit="1" customWidth="1"/>
    <col min="5362" max="5362" width="11.140625" bestFit="1" customWidth="1"/>
    <col min="5363" max="5363" width="12.42578125" bestFit="1" customWidth="1"/>
    <col min="5364" max="5364" width="15.5703125" bestFit="1" customWidth="1"/>
    <col min="5365" max="5365" width="11.140625" bestFit="1" customWidth="1"/>
    <col min="5366" max="5366" width="12.42578125" bestFit="1" customWidth="1"/>
    <col min="5367" max="5367" width="15.5703125" bestFit="1" customWidth="1"/>
    <col min="5368" max="5368" width="11.140625" bestFit="1" customWidth="1"/>
    <col min="5369" max="5369" width="12.42578125" bestFit="1" customWidth="1"/>
    <col min="5370" max="5370" width="15.5703125" bestFit="1" customWidth="1"/>
    <col min="5371" max="5371" width="11.140625" bestFit="1" customWidth="1"/>
    <col min="5372" max="5372" width="12.42578125" bestFit="1" customWidth="1"/>
    <col min="5373" max="5373" width="15.5703125" bestFit="1" customWidth="1"/>
    <col min="5374" max="5374" width="11.140625" bestFit="1" customWidth="1"/>
    <col min="5375" max="5375" width="12.42578125" bestFit="1" customWidth="1"/>
    <col min="5376" max="5376" width="15.5703125" bestFit="1" customWidth="1"/>
    <col min="5377" max="5377" width="11.140625" bestFit="1" customWidth="1"/>
    <col min="5378" max="5378" width="12.42578125" bestFit="1" customWidth="1"/>
    <col min="5379" max="5379" width="15.5703125" bestFit="1" customWidth="1"/>
    <col min="5380" max="5380" width="11.140625" bestFit="1" customWidth="1"/>
    <col min="5381" max="5381" width="12.42578125" bestFit="1" customWidth="1"/>
    <col min="5382" max="5382" width="15.5703125" bestFit="1" customWidth="1"/>
    <col min="5383" max="5383" width="11.140625" bestFit="1" customWidth="1"/>
    <col min="5384" max="5384" width="12.42578125" bestFit="1" customWidth="1"/>
    <col min="5385" max="5385" width="15.5703125" bestFit="1" customWidth="1"/>
    <col min="5386" max="5386" width="11.140625" bestFit="1" customWidth="1"/>
    <col min="5387" max="5387" width="12.42578125" bestFit="1" customWidth="1"/>
    <col min="5388" max="5388" width="15.5703125" bestFit="1" customWidth="1"/>
    <col min="5389" max="5389" width="11.140625" bestFit="1" customWidth="1"/>
    <col min="5390" max="5390" width="12.42578125" bestFit="1" customWidth="1"/>
    <col min="5391" max="5391" width="15.5703125" bestFit="1" customWidth="1"/>
    <col min="5392" max="5392" width="11.140625" bestFit="1" customWidth="1"/>
    <col min="5393" max="5393" width="12.42578125" bestFit="1" customWidth="1"/>
    <col min="5394" max="5394" width="15.5703125" bestFit="1" customWidth="1"/>
    <col min="5395" max="5395" width="11.140625" bestFit="1" customWidth="1"/>
    <col min="5396" max="5396" width="12.42578125" bestFit="1" customWidth="1"/>
    <col min="5397" max="5397" width="15.5703125" bestFit="1" customWidth="1"/>
    <col min="5398" max="5398" width="11.140625" bestFit="1" customWidth="1"/>
    <col min="5399" max="5399" width="12.42578125" bestFit="1" customWidth="1"/>
    <col min="5400" max="5400" width="15.5703125" bestFit="1" customWidth="1"/>
    <col min="5401" max="5401" width="11.140625" bestFit="1" customWidth="1"/>
    <col min="5402" max="5402" width="12.42578125" bestFit="1" customWidth="1"/>
    <col min="5403" max="5403" width="15.5703125" bestFit="1" customWidth="1"/>
    <col min="5404" max="5404" width="11.140625" bestFit="1" customWidth="1"/>
    <col min="5405" max="5405" width="12.42578125" bestFit="1" customWidth="1"/>
    <col min="5406" max="5406" width="15.5703125" bestFit="1" customWidth="1"/>
    <col min="5407" max="5407" width="11.140625" bestFit="1" customWidth="1"/>
    <col min="5408" max="5408" width="12.42578125" bestFit="1" customWidth="1"/>
    <col min="5409" max="5409" width="15.5703125" bestFit="1" customWidth="1"/>
    <col min="5410" max="5410" width="11.140625" bestFit="1" customWidth="1"/>
    <col min="5411" max="5411" width="12.42578125" bestFit="1" customWidth="1"/>
    <col min="5412" max="5412" width="15.5703125" bestFit="1" customWidth="1"/>
    <col min="5413" max="5413" width="11.140625" bestFit="1" customWidth="1"/>
    <col min="5414" max="5414" width="12.42578125" bestFit="1" customWidth="1"/>
    <col min="5415" max="5415" width="15.5703125" bestFit="1" customWidth="1"/>
    <col min="5416" max="5416" width="11.140625" bestFit="1" customWidth="1"/>
    <col min="5417" max="5417" width="12.42578125" bestFit="1" customWidth="1"/>
    <col min="5418" max="5418" width="15.5703125" bestFit="1" customWidth="1"/>
    <col min="5419" max="5419" width="11.140625" bestFit="1" customWidth="1"/>
    <col min="5420" max="5420" width="12.42578125" bestFit="1" customWidth="1"/>
    <col min="5421" max="5421" width="15.5703125" bestFit="1" customWidth="1"/>
    <col min="5422" max="5422" width="11.140625" bestFit="1" customWidth="1"/>
    <col min="5423" max="5423" width="12.42578125" bestFit="1" customWidth="1"/>
    <col min="5424" max="5424" width="15.5703125" bestFit="1" customWidth="1"/>
    <col min="5425" max="5425" width="11.140625" bestFit="1" customWidth="1"/>
    <col min="5426" max="5426" width="12.42578125" bestFit="1" customWidth="1"/>
    <col min="5427" max="5427" width="15.5703125" bestFit="1" customWidth="1"/>
    <col min="5428" max="5428" width="11.140625" bestFit="1" customWidth="1"/>
    <col min="5429" max="5429" width="12.42578125" bestFit="1" customWidth="1"/>
    <col min="5430" max="5430" width="15.5703125" bestFit="1" customWidth="1"/>
    <col min="5431" max="5431" width="11.140625" bestFit="1" customWidth="1"/>
    <col min="5432" max="5432" width="12.42578125" bestFit="1" customWidth="1"/>
    <col min="5433" max="5433" width="15.5703125" bestFit="1" customWidth="1"/>
    <col min="5434" max="5434" width="11.140625" bestFit="1" customWidth="1"/>
    <col min="5435" max="5435" width="12.42578125" bestFit="1" customWidth="1"/>
    <col min="5436" max="5436" width="15.5703125" bestFit="1" customWidth="1"/>
    <col min="5437" max="5437" width="11.140625" bestFit="1" customWidth="1"/>
    <col min="5438" max="5438" width="12.42578125" bestFit="1" customWidth="1"/>
    <col min="5439" max="5439" width="15.5703125" bestFit="1" customWidth="1"/>
    <col min="5440" max="5440" width="11.140625" bestFit="1" customWidth="1"/>
    <col min="5441" max="5441" width="12.42578125" bestFit="1" customWidth="1"/>
    <col min="5442" max="5442" width="15.5703125" bestFit="1" customWidth="1"/>
    <col min="5443" max="5443" width="11.140625" bestFit="1" customWidth="1"/>
    <col min="5444" max="5444" width="12.42578125" bestFit="1" customWidth="1"/>
    <col min="5445" max="5445" width="15.5703125" bestFit="1" customWidth="1"/>
    <col min="5446" max="5446" width="11.140625" bestFit="1" customWidth="1"/>
    <col min="5447" max="5447" width="12.42578125" bestFit="1" customWidth="1"/>
    <col min="5448" max="5448" width="15.5703125" bestFit="1" customWidth="1"/>
    <col min="5449" max="5449" width="11.140625" bestFit="1" customWidth="1"/>
    <col min="5450" max="5450" width="12.42578125" bestFit="1" customWidth="1"/>
    <col min="5451" max="5451" width="15.5703125" bestFit="1" customWidth="1"/>
    <col min="5452" max="5452" width="11.140625" bestFit="1" customWidth="1"/>
    <col min="5453" max="5453" width="12.42578125" bestFit="1" customWidth="1"/>
    <col min="5454" max="5454" width="15.5703125" bestFit="1" customWidth="1"/>
    <col min="5455" max="5455" width="11.140625" bestFit="1" customWidth="1"/>
    <col min="5456" max="5456" width="12.42578125" bestFit="1" customWidth="1"/>
    <col min="5457" max="5457" width="15.5703125" bestFit="1" customWidth="1"/>
    <col min="5458" max="5458" width="11.140625" bestFit="1" customWidth="1"/>
    <col min="5459" max="5459" width="12.42578125" bestFit="1" customWidth="1"/>
    <col min="5460" max="5460" width="15.5703125" bestFit="1" customWidth="1"/>
    <col min="5461" max="5461" width="11.140625" bestFit="1" customWidth="1"/>
    <col min="5462" max="5462" width="12.42578125" bestFit="1" customWidth="1"/>
    <col min="5463" max="5463" width="15.5703125" bestFit="1" customWidth="1"/>
    <col min="5464" max="5464" width="11.140625" bestFit="1" customWidth="1"/>
    <col min="5465" max="5465" width="12.42578125" bestFit="1" customWidth="1"/>
    <col min="5466" max="5466" width="15.5703125" bestFit="1" customWidth="1"/>
    <col min="5467" max="5467" width="11.140625" bestFit="1" customWidth="1"/>
    <col min="5468" max="5468" width="12.42578125" bestFit="1" customWidth="1"/>
    <col min="5469" max="5469" width="15.5703125" bestFit="1" customWidth="1"/>
    <col min="5470" max="5470" width="11.140625" bestFit="1" customWidth="1"/>
    <col min="5471" max="5471" width="12.42578125" bestFit="1" customWidth="1"/>
    <col min="5472" max="5472" width="15.5703125" bestFit="1" customWidth="1"/>
    <col min="5473" max="5473" width="11.140625" bestFit="1" customWidth="1"/>
    <col min="5474" max="5474" width="12.42578125" bestFit="1" customWidth="1"/>
    <col min="5475" max="5475" width="15.5703125" bestFit="1" customWidth="1"/>
    <col min="5476" max="5476" width="11.140625" bestFit="1" customWidth="1"/>
    <col min="5477" max="5477" width="12.42578125" bestFit="1" customWidth="1"/>
    <col min="5478" max="5478" width="15.5703125" bestFit="1" customWidth="1"/>
    <col min="5479" max="5479" width="11.140625" bestFit="1" customWidth="1"/>
    <col min="5480" max="5480" width="12.42578125" bestFit="1" customWidth="1"/>
    <col min="5481" max="5481" width="15.5703125" bestFit="1" customWidth="1"/>
    <col min="5482" max="5482" width="11.140625" bestFit="1" customWidth="1"/>
    <col min="5483" max="5483" width="12.42578125" bestFit="1" customWidth="1"/>
    <col min="5484" max="5484" width="15.5703125" bestFit="1" customWidth="1"/>
    <col min="5485" max="5485" width="11.140625" bestFit="1" customWidth="1"/>
    <col min="5486" max="5486" width="12.42578125" bestFit="1" customWidth="1"/>
    <col min="5487" max="5487" width="15.5703125" bestFit="1" customWidth="1"/>
    <col min="5488" max="5488" width="11.140625" bestFit="1" customWidth="1"/>
    <col min="5489" max="5489" width="12.42578125" bestFit="1" customWidth="1"/>
    <col min="5490" max="5490" width="15.5703125" bestFit="1" customWidth="1"/>
    <col min="5491" max="5491" width="11.140625" bestFit="1" customWidth="1"/>
    <col min="5492" max="5492" width="12.42578125" bestFit="1" customWidth="1"/>
    <col min="5493" max="5493" width="15.5703125" bestFit="1" customWidth="1"/>
    <col min="5494" max="5494" width="11.140625" bestFit="1" customWidth="1"/>
    <col min="5495" max="5495" width="12.42578125" bestFit="1" customWidth="1"/>
    <col min="5496" max="5496" width="15.5703125" bestFit="1" customWidth="1"/>
    <col min="5497" max="5497" width="11.140625" bestFit="1" customWidth="1"/>
    <col min="5498" max="5498" width="12.42578125" bestFit="1" customWidth="1"/>
    <col min="5499" max="5499" width="15.5703125" bestFit="1" customWidth="1"/>
    <col min="5500" max="5500" width="11.140625" bestFit="1" customWidth="1"/>
    <col min="5501" max="5501" width="12.42578125" bestFit="1" customWidth="1"/>
    <col min="5502" max="5502" width="15.5703125" bestFit="1" customWidth="1"/>
    <col min="5503" max="5503" width="11.140625" bestFit="1" customWidth="1"/>
    <col min="5504" max="5504" width="12.42578125" bestFit="1" customWidth="1"/>
    <col min="5505" max="5505" width="15.5703125" bestFit="1" customWidth="1"/>
    <col min="5506" max="5506" width="11.140625" bestFit="1" customWidth="1"/>
    <col min="5507" max="5507" width="12.42578125" bestFit="1" customWidth="1"/>
    <col min="5508" max="5508" width="15.5703125" bestFit="1" customWidth="1"/>
    <col min="5509" max="5509" width="11.140625" bestFit="1" customWidth="1"/>
    <col min="5510" max="5510" width="12.42578125" bestFit="1" customWidth="1"/>
    <col min="5511" max="5511" width="15.5703125" bestFit="1" customWidth="1"/>
    <col min="5512" max="5512" width="11.140625" bestFit="1" customWidth="1"/>
    <col min="5513" max="5513" width="12.42578125" bestFit="1" customWidth="1"/>
    <col min="5514" max="5514" width="15.5703125" bestFit="1" customWidth="1"/>
    <col min="5515" max="5515" width="11.140625" bestFit="1" customWidth="1"/>
    <col min="5516" max="5516" width="12.42578125" bestFit="1" customWidth="1"/>
    <col min="5517" max="5517" width="15.5703125" bestFit="1" customWidth="1"/>
    <col min="5518" max="5518" width="11.140625" bestFit="1" customWidth="1"/>
    <col min="5519" max="5519" width="12.42578125" bestFit="1" customWidth="1"/>
    <col min="5520" max="5520" width="15.5703125" bestFit="1" customWidth="1"/>
    <col min="5521" max="5521" width="11.140625" bestFit="1" customWidth="1"/>
    <col min="5522" max="5522" width="12.42578125" bestFit="1" customWidth="1"/>
    <col min="5523" max="5523" width="15.5703125" bestFit="1" customWidth="1"/>
    <col min="5524" max="5524" width="11.140625" bestFit="1" customWidth="1"/>
    <col min="5525" max="5525" width="12.42578125" bestFit="1" customWidth="1"/>
    <col min="5526" max="5526" width="15.5703125" bestFit="1" customWidth="1"/>
    <col min="5527" max="5527" width="11.140625" bestFit="1" customWidth="1"/>
    <col min="5528" max="5528" width="12.42578125" bestFit="1" customWidth="1"/>
    <col min="5529" max="5529" width="15.5703125" bestFit="1" customWidth="1"/>
    <col min="5530" max="5530" width="11.140625" bestFit="1" customWidth="1"/>
    <col min="5531" max="5531" width="12.42578125" bestFit="1" customWidth="1"/>
    <col min="5532" max="5532" width="15.5703125" bestFit="1" customWidth="1"/>
    <col min="5533" max="5533" width="11.140625" bestFit="1" customWidth="1"/>
    <col min="5534" max="5534" width="12.42578125" bestFit="1" customWidth="1"/>
    <col min="5535" max="5535" width="15.5703125" bestFit="1" customWidth="1"/>
    <col min="5536" max="5536" width="11.140625" bestFit="1" customWidth="1"/>
    <col min="5537" max="5537" width="12.42578125" bestFit="1" customWidth="1"/>
    <col min="5538" max="5538" width="15.5703125" bestFit="1" customWidth="1"/>
    <col min="5539" max="5539" width="11.140625" bestFit="1" customWidth="1"/>
    <col min="5540" max="5540" width="12.42578125" bestFit="1" customWidth="1"/>
    <col min="5541" max="5541" width="15.5703125" bestFit="1" customWidth="1"/>
    <col min="5542" max="5542" width="11.140625" bestFit="1" customWidth="1"/>
    <col min="5543" max="5543" width="12.42578125" bestFit="1" customWidth="1"/>
    <col min="5544" max="5544" width="15.5703125" bestFit="1" customWidth="1"/>
    <col min="5545" max="5545" width="11.140625" bestFit="1" customWidth="1"/>
    <col min="5546" max="5546" width="12.42578125" bestFit="1" customWidth="1"/>
    <col min="5547" max="5547" width="15.5703125" bestFit="1" customWidth="1"/>
    <col min="5548" max="5548" width="11.140625" bestFit="1" customWidth="1"/>
    <col min="5549" max="5549" width="12.42578125" bestFit="1" customWidth="1"/>
    <col min="5550" max="5550" width="15.5703125" bestFit="1" customWidth="1"/>
    <col min="5551" max="5551" width="11.140625" bestFit="1" customWidth="1"/>
    <col min="5552" max="5552" width="12.42578125" bestFit="1" customWidth="1"/>
    <col min="5553" max="5553" width="15.5703125" bestFit="1" customWidth="1"/>
    <col min="5554" max="5554" width="11.140625" bestFit="1" customWidth="1"/>
    <col min="5555" max="5555" width="12.42578125" bestFit="1" customWidth="1"/>
    <col min="5556" max="5556" width="15.5703125" bestFit="1" customWidth="1"/>
    <col min="5557" max="5557" width="11.140625" bestFit="1" customWidth="1"/>
    <col min="5558" max="5558" width="12.42578125" bestFit="1" customWidth="1"/>
    <col min="5559" max="5559" width="15.5703125" bestFit="1" customWidth="1"/>
    <col min="5560" max="5560" width="11.140625" bestFit="1" customWidth="1"/>
    <col min="5561" max="5561" width="12.42578125" bestFit="1" customWidth="1"/>
    <col min="5562" max="5562" width="15.5703125" bestFit="1" customWidth="1"/>
    <col min="5563" max="5563" width="11.140625" bestFit="1" customWidth="1"/>
    <col min="5564" max="5564" width="12.42578125" bestFit="1" customWidth="1"/>
    <col min="5565" max="5565" width="15.5703125" bestFit="1" customWidth="1"/>
    <col min="5566" max="5566" width="11.140625" bestFit="1" customWidth="1"/>
    <col min="5567" max="5567" width="12.42578125" bestFit="1" customWidth="1"/>
    <col min="5568" max="5568" width="15.5703125" bestFit="1" customWidth="1"/>
    <col min="5569" max="5569" width="11.140625" bestFit="1" customWidth="1"/>
    <col min="5570" max="5570" width="12.42578125" bestFit="1" customWidth="1"/>
    <col min="5571" max="5571" width="15.5703125" bestFit="1" customWidth="1"/>
    <col min="5572" max="5572" width="11.140625" bestFit="1" customWidth="1"/>
    <col min="5573" max="5573" width="12.42578125" bestFit="1" customWidth="1"/>
    <col min="5574" max="5574" width="15.5703125" bestFit="1" customWidth="1"/>
    <col min="5575" max="5575" width="11.140625" bestFit="1" customWidth="1"/>
    <col min="5576" max="5576" width="12.42578125" bestFit="1" customWidth="1"/>
    <col min="5577" max="5577" width="15.5703125" bestFit="1" customWidth="1"/>
    <col min="5578" max="5578" width="11.140625" bestFit="1" customWidth="1"/>
    <col min="5579" max="5579" width="12.42578125" bestFit="1" customWidth="1"/>
    <col min="5580" max="5580" width="15.5703125" bestFit="1" customWidth="1"/>
    <col min="5581" max="5581" width="11.140625" bestFit="1" customWidth="1"/>
    <col min="5582" max="5582" width="12.42578125" bestFit="1" customWidth="1"/>
    <col min="5583" max="5583" width="15.5703125" bestFit="1" customWidth="1"/>
    <col min="5584" max="5584" width="11.140625" bestFit="1" customWidth="1"/>
    <col min="5585" max="5585" width="12.42578125" bestFit="1" customWidth="1"/>
    <col min="5586" max="5586" width="15.5703125" bestFit="1" customWidth="1"/>
    <col min="5587" max="5587" width="11.140625" bestFit="1" customWidth="1"/>
    <col min="5588" max="5588" width="12.42578125" bestFit="1" customWidth="1"/>
    <col min="5589" max="5589" width="15.5703125" bestFit="1" customWidth="1"/>
    <col min="5590" max="5590" width="11.140625" bestFit="1" customWidth="1"/>
    <col min="5591" max="5591" width="12.42578125" bestFit="1" customWidth="1"/>
    <col min="5592" max="5592" width="15.5703125" bestFit="1" customWidth="1"/>
    <col min="5593" max="5593" width="11.140625" bestFit="1" customWidth="1"/>
    <col min="5594" max="5594" width="12.42578125" bestFit="1" customWidth="1"/>
    <col min="5595" max="5595" width="15.5703125" bestFit="1" customWidth="1"/>
    <col min="5596" max="5596" width="11.140625" bestFit="1" customWidth="1"/>
    <col min="5597" max="5597" width="12.42578125" bestFit="1" customWidth="1"/>
    <col min="5598" max="5598" width="15.5703125" bestFit="1" customWidth="1"/>
    <col min="5599" max="5599" width="11.140625" bestFit="1" customWidth="1"/>
    <col min="5600" max="5600" width="12.42578125" bestFit="1" customWidth="1"/>
    <col min="5601" max="5601" width="15.5703125" bestFit="1" customWidth="1"/>
    <col min="5602" max="5602" width="11.140625" bestFit="1" customWidth="1"/>
    <col min="5603" max="5603" width="12.42578125" bestFit="1" customWidth="1"/>
    <col min="5604" max="5604" width="15.5703125" bestFit="1" customWidth="1"/>
    <col min="5605" max="5605" width="11.140625" bestFit="1" customWidth="1"/>
    <col min="5606" max="5606" width="12.42578125" bestFit="1" customWidth="1"/>
    <col min="5607" max="5607" width="15.5703125" bestFit="1" customWidth="1"/>
    <col min="5608" max="5608" width="11.140625" bestFit="1" customWidth="1"/>
    <col min="5609" max="5609" width="12.42578125" bestFit="1" customWidth="1"/>
    <col min="5610" max="5610" width="15.5703125" bestFit="1" customWidth="1"/>
    <col min="5611" max="5611" width="11.140625" bestFit="1" customWidth="1"/>
    <col min="5612" max="5612" width="12.42578125" bestFit="1" customWidth="1"/>
    <col min="5613" max="5613" width="15.5703125" bestFit="1" customWidth="1"/>
    <col min="5614" max="5614" width="11.140625" bestFit="1" customWidth="1"/>
    <col min="5615" max="5615" width="12.42578125" bestFit="1" customWidth="1"/>
    <col min="5616" max="5616" width="15.5703125" bestFit="1" customWidth="1"/>
    <col min="5617" max="5617" width="11.140625" bestFit="1" customWidth="1"/>
    <col min="5618" max="5618" width="12.42578125" bestFit="1" customWidth="1"/>
    <col min="5619" max="5619" width="15.5703125" bestFit="1" customWidth="1"/>
    <col min="5620" max="5620" width="11.140625" bestFit="1" customWidth="1"/>
    <col min="5621" max="5621" width="12.42578125" bestFit="1" customWidth="1"/>
    <col min="5622" max="5622" width="15.5703125" bestFit="1" customWidth="1"/>
    <col min="5623" max="5623" width="11.140625" bestFit="1" customWidth="1"/>
    <col min="5624" max="5624" width="12.42578125" bestFit="1" customWidth="1"/>
    <col min="5625" max="5625" width="15.5703125" bestFit="1" customWidth="1"/>
    <col min="5626" max="5626" width="11.140625" bestFit="1" customWidth="1"/>
    <col min="5627" max="5627" width="12.42578125" bestFit="1" customWidth="1"/>
    <col min="5628" max="5628" width="15.5703125" bestFit="1" customWidth="1"/>
    <col min="5629" max="5629" width="11.140625" bestFit="1" customWidth="1"/>
    <col min="5630" max="5630" width="12.42578125" bestFit="1" customWidth="1"/>
    <col min="5631" max="5631" width="15.5703125" bestFit="1" customWidth="1"/>
    <col min="5632" max="5632" width="11.140625" bestFit="1" customWidth="1"/>
    <col min="5633" max="5633" width="12.42578125" bestFit="1" customWidth="1"/>
    <col min="5634" max="5634" width="15.5703125" bestFit="1" customWidth="1"/>
    <col min="5635" max="5635" width="11.140625" bestFit="1" customWidth="1"/>
    <col min="5636" max="5636" width="12.42578125" bestFit="1" customWidth="1"/>
    <col min="5637" max="5637" width="15.5703125" bestFit="1" customWidth="1"/>
    <col min="5638" max="5638" width="11.140625" bestFit="1" customWidth="1"/>
    <col min="5639" max="5639" width="12.42578125" bestFit="1" customWidth="1"/>
    <col min="5640" max="5640" width="15.5703125" bestFit="1" customWidth="1"/>
    <col min="5641" max="5641" width="11.140625" bestFit="1" customWidth="1"/>
    <col min="5642" max="5642" width="12.42578125" bestFit="1" customWidth="1"/>
    <col min="5643" max="5643" width="15.5703125" bestFit="1" customWidth="1"/>
    <col min="5644" max="5644" width="11.140625" bestFit="1" customWidth="1"/>
    <col min="5645" max="5645" width="12.42578125" bestFit="1" customWidth="1"/>
    <col min="5646" max="5646" width="15.5703125" bestFit="1" customWidth="1"/>
    <col min="5647" max="5647" width="11.140625" bestFit="1" customWidth="1"/>
    <col min="5648" max="5648" width="12.42578125" bestFit="1" customWidth="1"/>
    <col min="5649" max="5649" width="15.5703125" bestFit="1" customWidth="1"/>
    <col min="5650" max="5650" width="11.140625" bestFit="1" customWidth="1"/>
    <col min="5651" max="5651" width="12.42578125" bestFit="1" customWidth="1"/>
    <col min="5652" max="5652" width="15.5703125" bestFit="1" customWidth="1"/>
    <col min="5653" max="5653" width="11.140625" bestFit="1" customWidth="1"/>
    <col min="5654" max="5654" width="12.42578125" bestFit="1" customWidth="1"/>
    <col min="5655" max="5655" width="15.5703125" bestFit="1" customWidth="1"/>
    <col min="5656" max="5656" width="11.140625" bestFit="1" customWidth="1"/>
    <col min="5657" max="5657" width="12.42578125" bestFit="1" customWidth="1"/>
    <col min="5658" max="5658" width="15.5703125" bestFit="1" customWidth="1"/>
    <col min="5659" max="5659" width="11.140625" bestFit="1" customWidth="1"/>
    <col min="5660" max="5660" width="12.42578125" bestFit="1" customWidth="1"/>
    <col min="5661" max="5661" width="15.5703125" bestFit="1" customWidth="1"/>
    <col min="5662" max="5662" width="11.140625" bestFit="1" customWidth="1"/>
    <col min="5663" max="5663" width="12.42578125" bestFit="1" customWidth="1"/>
    <col min="5664" max="5664" width="15.5703125" bestFit="1" customWidth="1"/>
    <col min="5665" max="5665" width="11.140625" bestFit="1" customWidth="1"/>
    <col min="5666" max="5666" width="12.42578125" bestFit="1" customWidth="1"/>
    <col min="5667" max="5667" width="15.5703125" bestFit="1" customWidth="1"/>
    <col min="5668" max="5668" width="11.140625" bestFit="1" customWidth="1"/>
    <col min="5669" max="5669" width="12.42578125" bestFit="1" customWidth="1"/>
    <col min="5670" max="5670" width="15.5703125" bestFit="1" customWidth="1"/>
    <col min="5671" max="5671" width="11.140625" bestFit="1" customWidth="1"/>
    <col min="5672" max="5672" width="12.42578125" bestFit="1" customWidth="1"/>
    <col min="5673" max="5673" width="15.5703125" bestFit="1" customWidth="1"/>
    <col min="5674" max="5674" width="11.140625" bestFit="1" customWidth="1"/>
    <col min="5675" max="5675" width="12.42578125" bestFit="1" customWidth="1"/>
    <col min="5676" max="5676" width="15.5703125" bestFit="1" customWidth="1"/>
    <col min="5677" max="5677" width="11.140625" bestFit="1" customWidth="1"/>
    <col min="5678" max="5678" width="12.42578125" bestFit="1" customWidth="1"/>
    <col min="5679" max="5679" width="15.5703125" bestFit="1" customWidth="1"/>
    <col min="5680" max="5680" width="11.140625" bestFit="1" customWidth="1"/>
    <col min="5681" max="5681" width="12.42578125" bestFit="1" customWidth="1"/>
    <col min="5682" max="5682" width="15.5703125" bestFit="1" customWidth="1"/>
    <col min="5683" max="5683" width="11.140625" bestFit="1" customWidth="1"/>
    <col min="5684" max="5684" width="12.42578125" bestFit="1" customWidth="1"/>
    <col min="5685" max="5685" width="15.5703125" bestFit="1" customWidth="1"/>
    <col min="5686" max="5686" width="11.140625" bestFit="1" customWidth="1"/>
    <col min="5687" max="5687" width="12.42578125" bestFit="1" customWidth="1"/>
    <col min="5688" max="5688" width="15.5703125" bestFit="1" customWidth="1"/>
    <col min="5689" max="5689" width="11.140625" bestFit="1" customWidth="1"/>
    <col min="5690" max="5690" width="12.42578125" bestFit="1" customWidth="1"/>
    <col min="5691" max="5691" width="15.5703125" bestFit="1" customWidth="1"/>
    <col min="5692" max="5692" width="11.140625" bestFit="1" customWidth="1"/>
    <col min="5693" max="5693" width="12.42578125" bestFit="1" customWidth="1"/>
    <col min="5694" max="5694" width="15.5703125" bestFit="1" customWidth="1"/>
    <col min="5695" max="5695" width="11.140625" bestFit="1" customWidth="1"/>
    <col min="5696" max="5696" width="12.42578125" bestFit="1" customWidth="1"/>
    <col min="5697" max="5697" width="15.5703125" bestFit="1" customWidth="1"/>
    <col min="5698" max="5698" width="11.140625" bestFit="1" customWidth="1"/>
    <col min="5699" max="5699" width="12.42578125" bestFit="1" customWidth="1"/>
    <col min="5700" max="5700" width="15.5703125" bestFit="1" customWidth="1"/>
    <col min="5701" max="5701" width="11.140625" bestFit="1" customWidth="1"/>
    <col min="5702" max="5702" width="12.42578125" bestFit="1" customWidth="1"/>
    <col min="5703" max="5703" width="15.5703125" bestFit="1" customWidth="1"/>
    <col min="5704" max="5704" width="11.140625" bestFit="1" customWidth="1"/>
    <col min="5705" max="5705" width="12.42578125" bestFit="1" customWidth="1"/>
    <col min="5706" max="5706" width="15.5703125" bestFit="1" customWidth="1"/>
    <col min="5707" max="5707" width="11.140625" bestFit="1" customWidth="1"/>
    <col min="5708" max="5708" width="12.42578125" bestFit="1" customWidth="1"/>
    <col min="5709" max="5709" width="15.5703125" bestFit="1" customWidth="1"/>
    <col min="5710" max="5710" width="11.140625" bestFit="1" customWidth="1"/>
    <col min="5711" max="5711" width="12.42578125" bestFit="1" customWidth="1"/>
    <col min="5712" max="5712" width="15.5703125" bestFit="1" customWidth="1"/>
    <col min="5713" max="5713" width="11.140625" bestFit="1" customWidth="1"/>
    <col min="5714" max="5714" width="12.42578125" bestFit="1" customWidth="1"/>
    <col min="5715" max="5715" width="15.5703125" bestFit="1" customWidth="1"/>
    <col min="5716" max="5716" width="11.140625" bestFit="1" customWidth="1"/>
    <col min="5717" max="5717" width="12.42578125" bestFit="1" customWidth="1"/>
    <col min="5718" max="5718" width="15.5703125" bestFit="1" customWidth="1"/>
    <col min="5719" max="5719" width="11.140625" bestFit="1" customWidth="1"/>
    <col min="5720" max="5720" width="12.42578125" bestFit="1" customWidth="1"/>
    <col min="5721" max="5721" width="15.5703125" bestFit="1" customWidth="1"/>
    <col min="5722" max="5722" width="11.140625" bestFit="1" customWidth="1"/>
    <col min="5723" max="5723" width="12.42578125" bestFit="1" customWidth="1"/>
    <col min="5724" max="5724" width="15.5703125" bestFit="1" customWidth="1"/>
    <col min="5725" max="5725" width="11.140625" bestFit="1" customWidth="1"/>
    <col min="5726" max="5726" width="12.42578125" bestFit="1" customWidth="1"/>
    <col min="5727" max="5727" width="15.5703125" bestFit="1" customWidth="1"/>
    <col min="5728" max="5728" width="11.140625" bestFit="1" customWidth="1"/>
    <col min="5729" max="5729" width="12.42578125" bestFit="1" customWidth="1"/>
    <col min="5730" max="5730" width="15.5703125" bestFit="1" customWidth="1"/>
    <col min="5731" max="5731" width="11.140625" bestFit="1" customWidth="1"/>
    <col min="5732" max="5732" width="12.42578125" bestFit="1" customWidth="1"/>
    <col min="5733" max="5733" width="15.5703125" bestFit="1" customWidth="1"/>
    <col min="5734" max="5734" width="11.140625" bestFit="1" customWidth="1"/>
    <col min="5735" max="5735" width="12.42578125" bestFit="1" customWidth="1"/>
    <col min="5736" max="5736" width="15.5703125" bestFit="1" customWidth="1"/>
    <col min="5737" max="5737" width="11.140625" bestFit="1" customWidth="1"/>
    <col min="5738" max="5738" width="12.42578125" bestFit="1" customWidth="1"/>
    <col min="5739" max="5739" width="15.5703125" bestFit="1" customWidth="1"/>
    <col min="5740" max="5740" width="11.140625" bestFit="1" customWidth="1"/>
    <col min="5741" max="5741" width="12.42578125" bestFit="1" customWidth="1"/>
    <col min="5742" max="5742" width="15.5703125" bestFit="1" customWidth="1"/>
    <col min="5743" max="5743" width="11.140625" bestFit="1" customWidth="1"/>
    <col min="5744" max="5744" width="12.42578125" bestFit="1" customWidth="1"/>
    <col min="5745" max="5745" width="15.5703125" bestFit="1" customWidth="1"/>
    <col min="5746" max="5746" width="11.140625" bestFit="1" customWidth="1"/>
    <col min="5747" max="5747" width="12.42578125" bestFit="1" customWidth="1"/>
    <col min="5748" max="5748" width="15.5703125" bestFit="1" customWidth="1"/>
    <col min="5749" max="5749" width="11.140625" bestFit="1" customWidth="1"/>
    <col min="5750" max="5750" width="12.42578125" bestFit="1" customWidth="1"/>
    <col min="5751" max="5751" width="15.5703125" bestFit="1" customWidth="1"/>
    <col min="5752" max="5752" width="11.140625" bestFit="1" customWidth="1"/>
    <col min="5753" max="5753" width="12.42578125" bestFit="1" customWidth="1"/>
    <col min="5754" max="5754" width="15.5703125" bestFit="1" customWidth="1"/>
    <col min="5755" max="5755" width="11.140625" bestFit="1" customWidth="1"/>
    <col min="5756" max="5756" width="12.42578125" bestFit="1" customWidth="1"/>
    <col min="5757" max="5757" width="15.5703125" bestFit="1" customWidth="1"/>
    <col min="5758" max="5758" width="11.140625" bestFit="1" customWidth="1"/>
    <col min="5759" max="5759" width="12.42578125" bestFit="1" customWidth="1"/>
    <col min="5760" max="5760" width="15.5703125" bestFit="1" customWidth="1"/>
    <col min="5761" max="5761" width="11.140625" bestFit="1" customWidth="1"/>
    <col min="5762" max="5762" width="12.42578125" bestFit="1" customWidth="1"/>
    <col min="5763" max="5763" width="15.5703125" bestFit="1" customWidth="1"/>
    <col min="5764" max="5764" width="11.140625" bestFit="1" customWidth="1"/>
    <col min="5765" max="5765" width="12.42578125" bestFit="1" customWidth="1"/>
    <col min="5766" max="5766" width="15.5703125" bestFit="1" customWidth="1"/>
    <col min="5767" max="5767" width="11.140625" bestFit="1" customWidth="1"/>
    <col min="5768" max="5768" width="12.42578125" bestFit="1" customWidth="1"/>
    <col min="5769" max="5769" width="15.5703125" bestFit="1" customWidth="1"/>
    <col min="5770" max="5770" width="11.140625" bestFit="1" customWidth="1"/>
    <col min="5771" max="5771" width="12.42578125" bestFit="1" customWidth="1"/>
    <col min="5772" max="5772" width="15.5703125" bestFit="1" customWidth="1"/>
    <col min="5773" max="5773" width="11.140625" bestFit="1" customWidth="1"/>
    <col min="5774" max="5774" width="12.42578125" bestFit="1" customWidth="1"/>
    <col min="5775" max="5775" width="15.5703125" bestFit="1" customWidth="1"/>
    <col min="5776" max="5776" width="11.140625" bestFit="1" customWidth="1"/>
    <col min="5777" max="5777" width="12.42578125" bestFit="1" customWidth="1"/>
    <col min="5778" max="5778" width="15.5703125" bestFit="1" customWidth="1"/>
    <col min="5779" max="5779" width="11.140625" bestFit="1" customWidth="1"/>
    <col min="5780" max="5780" width="12.42578125" bestFit="1" customWidth="1"/>
    <col min="5781" max="5781" width="15.5703125" bestFit="1" customWidth="1"/>
    <col min="5782" max="5782" width="11.140625" bestFit="1" customWidth="1"/>
    <col min="5783" max="5783" width="12.42578125" bestFit="1" customWidth="1"/>
    <col min="5784" max="5784" width="15.5703125" bestFit="1" customWidth="1"/>
    <col min="5785" max="5785" width="11.140625" bestFit="1" customWidth="1"/>
    <col min="5786" max="5786" width="12.42578125" bestFit="1" customWidth="1"/>
    <col min="5787" max="5787" width="15.5703125" bestFit="1" customWidth="1"/>
    <col min="5788" max="5788" width="11.140625" bestFit="1" customWidth="1"/>
    <col min="5789" max="5789" width="12.42578125" bestFit="1" customWidth="1"/>
    <col min="5790" max="5790" width="15.5703125" bestFit="1" customWidth="1"/>
    <col min="5791" max="5791" width="11.140625" bestFit="1" customWidth="1"/>
    <col min="5792" max="5792" width="12.42578125" bestFit="1" customWidth="1"/>
    <col min="5793" max="5793" width="15.5703125" bestFit="1" customWidth="1"/>
    <col min="5794" max="5794" width="11.140625" bestFit="1" customWidth="1"/>
    <col min="5795" max="5795" width="12.42578125" bestFit="1" customWidth="1"/>
    <col min="5796" max="5796" width="15.5703125" bestFit="1" customWidth="1"/>
    <col min="5797" max="5797" width="11.140625" bestFit="1" customWidth="1"/>
    <col min="5798" max="5798" width="12.42578125" bestFit="1" customWidth="1"/>
    <col min="5799" max="5799" width="15.5703125" bestFit="1" customWidth="1"/>
    <col min="5800" max="5800" width="11.140625" bestFit="1" customWidth="1"/>
    <col min="5801" max="5801" width="12.42578125" bestFit="1" customWidth="1"/>
    <col min="5802" max="5802" width="15.5703125" bestFit="1" customWidth="1"/>
    <col min="5803" max="5803" width="11.140625" bestFit="1" customWidth="1"/>
    <col min="5804" max="5804" width="12.42578125" bestFit="1" customWidth="1"/>
    <col min="5805" max="5805" width="15.5703125" bestFit="1" customWidth="1"/>
    <col min="5806" max="5806" width="11.140625" bestFit="1" customWidth="1"/>
    <col min="5807" max="5807" width="12.42578125" bestFit="1" customWidth="1"/>
    <col min="5808" max="5808" width="15.5703125" bestFit="1" customWidth="1"/>
    <col min="5809" max="5809" width="11.140625" bestFit="1" customWidth="1"/>
    <col min="5810" max="5810" width="12.42578125" bestFit="1" customWidth="1"/>
    <col min="5811" max="5811" width="15.5703125" bestFit="1" customWidth="1"/>
    <col min="5812" max="5812" width="11.140625" bestFit="1" customWidth="1"/>
    <col min="5813" max="5813" width="12.42578125" bestFit="1" customWidth="1"/>
    <col min="5814" max="5814" width="15.5703125" bestFit="1" customWidth="1"/>
    <col min="5815" max="5815" width="11.140625" bestFit="1" customWidth="1"/>
    <col min="5816" max="5816" width="12.42578125" bestFit="1" customWidth="1"/>
    <col min="5817" max="5817" width="15.5703125" bestFit="1" customWidth="1"/>
    <col min="5818" max="5818" width="11.140625" bestFit="1" customWidth="1"/>
    <col min="5819" max="5819" width="12.42578125" bestFit="1" customWidth="1"/>
    <col min="5820" max="5820" width="15.5703125" bestFit="1" customWidth="1"/>
    <col min="5821" max="5821" width="11.140625" bestFit="1" customWidth="1"/>
    <col min="5822" max="5822" width="12.42578125" bestFit="1" customWidth="1"/>
    <col min="5823" max="5823" width="15.5703125" bestFit="1" customWidth="1"/>
    <col min="5824" max="5824" width="11.140625" bestFit="1" customWidth="1"/>
    <col min="5825" max="5825" width="12.42578125" bestFit="1" customWidth="1"/>
    <col min="5826" max="5826" width="15.5703125" bestFit="1" customWidth="1"/>
    <col min="5827" max="5827" width="11.140625" bestFit="1" customWidth="1"/>
    <col min="5828" max="5828" width="12.42578125" bestFit="1" customWidth="1"/>
    <col min="5829" max="5829" width="15.5703125" bestFit="1" customWidth="1"/>
    <col min="5830" max="5830" width="11.140625" bestFit="1" customWidth="1"/>
    <col min="5831" max="5831" width="12.42578125" bestFit="1" customWidth="1"/>
    <col min="5832" max="5832" width="15.5703125" bestFit="1" customWidth="1"/>
    <col min="5833" max="5833" width="11.140625" bestFit="1" customWidth="1"/>
    <col min="5834" max="5834" width="12.42578125" bestFit="1" customWidth="1"/>
    <col min="5835" max="5835" width="15.5703125" bestFit="1" customWidth="1"/>
    <col min="5836" max="5836" width="11.140625" bestFit="1" customWidth="1"/>
    <col min="5837" max="5837" width="12.42578125" bestFit="1" customWidth="1"/>
    <col min="5838" max="5838" width="15.5703125" bestFit="1" customWidth="1"/>
    <col min="5839" max="5839" width="11.140625" bestFit="1" customWidth="1"/>
    <col min="5840" max="5840" width="12.42578125" bestFit="1" customWidth="1"/>
    <col min="5841" max="5841" width="15.5703125" bestFit="1" customWidth="1"/>
    <col min="5842" max="5842" width="11.140625" bestFit="1" customWidth="1"/>
    <col min="5843" max="5843" width="12.42578125" bestFit="1" customWidth="1"/>
    <col min="5844" max="5844" width="15.5703125" bestFit="1" customWidth="1"/>
    <col min="5845" max="5845" width="11.140625" bestFit="1" customWidth="1"/>
    <col min="5846" max="5846" width="12.42578125" bestFit="1" customWidth="1"/>
    <col min="5847" max="5847" width="15.5703125" bestFit="1" customWidth="1"/>
    <col min="5848" max="5848" width="11.140625" bestFit="1" customWidth="1"/>
    <col min="5849" max="5849" width="12.42578125" bestFit="1" customWidth="1"/>
    <col min="5850" max="5850" width="15.5703125" bestFit="1" customWidth="1"/>
    <col min="5851" max="5851" width="11.140625" bestFit="1" customWidth="1"/>
    <col min="5852" max="5852" width="12.42578125" bestFit="1" customWidth="1"/>
    <col min="5853" max="5853" width="15.5703125" bestFit="1" customWidth="1"/>
    <col min="5854" max="5854" width="11.140625" bestFit="1" customWidth="1"/>
    <col min="5855" max="5855" width="12.42578125" bestFit="1" customWidth="1"/>
    <col min="5856" max="5856" width="15.5703125" bestFit="1" customWidth="1"/>
    <col min="5857" max="5857" width="11.140625" bestFit="1" customWidth="1"/>
    <col min="5858" max="5858" width="12.42578125" bestFit="1" customWidth="1"/>
    <col min="5859" max="5859" width="15.5703125" bestFit="1" customWidth="1"/>
    <col min="5860" max="5860" width="11.140625" bestFit="1" customWidth="1"/>
    <col min="5861" max="5861" width="12.42578125" bestFit="1" customWidth="1"/>
    <col min="5862" max="5862" width="15.5703125" bestFit="1" customWidth="1"/>
    <col min="5863" max="5863" width="11.140625" bestFit="1" customWidth="1"/>
    <col min="5864" max="5864" width="12.42578125" bestFit="1" customWidth="1"/>
    <col min="5865" max="5865" width="15.5703125" bestFit="1" customWidth="1"/>
    <col min="5866" max="5866" width="11.140625" bestFit="1" customWidth="1"/>
    <col min="5867" max="5867" width="12.42578125" bestFit="1" customWidth="1"/>
    <col min="5868" max="5868" width="15.5703125" bestFit="1" customWidth="1"/>
    <col min="5869" max="5869" width="11.140625" bestFit="1" customWidth="1"/>
    <col min="5870" max="5870" width="12.42578125" bestFit="1" customWidth="1"/>
    <col min="5871" max="5871" width="15.5703125" bestFit="1" customWidth="1"/>
    <col min="5872" max="5872" width="11.140625" bestFit="1" customWidth="1"/>
    <col min="5873" max="5873" width="12.42578125" bestFit="1" customWidth="1"/>
    <col min="5874" max="5874" width="15.5703125" bestFit="1" customWidth="1"/>
    <col min="5875" max="5875" width="11.140625" bestFit="1" customWidth="1"/>
    <col min="5876" max="5876" width="12.42578125" bestFit="1" customWidth="1"/>
    <col min="5877" max="5877" width="15.5703125" bestFit="1" customWidth="1"/>
    <col min="5878" max="5878" width="11.140625" bestFit="1" customWidth="1"/>
    <col min="5879" max="5879" width="12.42578125" bestFit="1" customWidth="1"/>
    <col min="5880" max="5880" width="15.5703125" bestFit="1" customWidth="1"/>
    <col min="5881" max="5881" width="11.140625" bestFit="1" customWidth="1"/>
    <col min="5882" max="5882" width="12.42578125" bestFit="1" customWidth="1"/>
    <col min="5883" max="5883" width="15.5703125" bestFit="1" customWidth="1"/>
    <col min="5884" max="5884" width="11.140625" bestFit="1" customWidth="1"/>
    <col min="5885" max="5885" width="12.42578125" bestFit="1" customWidth="1"/>
    <col min="5886" max="5886" width="15.5703125" bestFit="1" customWidth="1"/>
    <col min="5887" max="5887" width="11.140625" bestFit="1" customWidth="1"/>
    <col min="5888" max="5888" width="12.42578125" bestFit="1" customWidth="1"/>
    <col min="5889" max="5889" width="15.5703125" bestFit="1" customWidth="1"/>
    <col min="5890" max="5890" width="11.140625" bestFit="1" customWidth="1"/>
    <col min="5891" max="5891" width="12.42578125" bestFit="1" customWidth="1"/>
    <col min="5892" max="5892" width="15.5703125" bestFit="1" customWidth="1"/>
    <col min="5893" max="5893" width="11.140625" bestFit="1" customWidth="1"/>
    <col min="5894" max="5894" width="12.42578125" bestFit="1" customWidth="1"/>
    <col min="5895" max="5895" width="15.5703125" bestFit="1" customWidth="1"/>
    <col min="5896" max="5896" width="11.140625" bestFit="1" customWidth="1"/>
    <col min="5897" max="5897" width="12.42578125" bestFit="1" customWidth="1"/>
    <col min="5898" max="5898" width="15.5703125" bestFit="1" customWidth="1"/>
    <col min="5899" max="5899" width="11.140625" bestFit="1" customWidth="1"/>
    <col min="5900" max="5900" width="12.42578125" bestFit="1" customWidth="1"/>
    <col min="5901" max="5901" width="15.5703125" bestFit="1" customWidth="1"/>
    <col min="5902" max="5902" width="11.140625" bestFit="1" customWidth="1"/>
    <col min="5903" max="5903" width="12.42578125" bestFit="1" customWidth="1"/>
    <col min="5904" max="5904" width="15.5703125" bestFit="1" customWidth="1"/>
    <col min="5905" max="5905" width="11.140625" bestFit="1" customWidth="1"/>
    <col min="5906" max="5906" width="12.42578125" bestFit="1" customWidth="1"/>
    <col min="5907" max="5907" width="15.5703125" bestFit="1" customWidth="1"/>
    <col min="5908" max="5908" width="11.140625" bestFit="1" customWidth="1"/>
    <col min="5909" max="5909" width="12.42578125" bestFit="1" customWidth="1"/>
    <col min="5910" max="5910" width="15.5703125" bestFit="1" customWidth="1"/>
    <col min="5911" max="5911" width="11.140625" bestFit="1" customWidth="1"/>
    <col min="5912" max="5912" width="12.42578125" bestFit="1" customWidth="1"/>
    <col min="5913" max="5913" width="15.5703125" bestFit="1" customWidth="1"/>
    <col min="5914" max="5914" width="11.140625" bestFit="1" customWidth="1"/>
    <col min="5915" max="5915" width="12.42578125" bestFit="1" customWidth="1"/>
    <col min="5916" max="5916" width="15.5703125" bestFit="1" customWidth="1"/>
    <col min="5917" max="5917" width="11.140625" bestFit="1" customWidth="1"/>
    <col min="5918" max="5918" width="12.42578125" bestFit="1" customWidth="1"/>
    <col min="5919" max="5919" width="15.5703125" bestFit="1" customWidth="1"/>
    <col min="5920" max="5920" width="11.140625" bestFit="1" customWidth="1"/>
    <col min="5921" max="5921" width="12.42578125" bestFit="1" customWidth="1"/>
    <col min="5922" max="5922" width="15.5703125" bestFit="1" customWidth="1"/>
    <col min="5923" max="5923" width="11.140625" bestFit="1" customWidth="1"/>
    <col min="5924" max="5924" width="12.42578125" bestFit="1" customWidth="1"/>
    <col min="5925" max="5925" width="15.5703125" bestFit="1" customWidth="1"/>
    <col min="5926" max="5926" width="11.140625" bestFit="1" customWidth="1"/>
    <col min="5927" max="5927" width="12.42578125" bestFit="1" customWidth="1"/>
    <col min="5928" max="5928" width="15.5703125" bestFit="1" customWidth="1"/>
    <col min="5929" max="5929" width="11.140625" bestFit="1" customWidth="1"/>
    <col min="5930" max="5930" width="12.42578125" bestFit="1" customWidth="1"/>
    <col min="5931" max="5931" width="15.5703125" bestFit="1" customWidth="1"/>
    <col min="5932" max="5932" width="11.140625" bestFit="1" customWidth="1"/>
    <col min="5933" max="5933" width="12.42578125" bestFit="1" customWidth="1"/>
    <col min="5934" max="5934" width="15.5703125" bestFit="1" customWidth="1"/>
    <col min="5935" max="5935" width="11.140625" bestFit="1" customWidth="1"/>
    <col min="5936" max="5936" width="12.42578125" bestFit="1" customWidth="1"/>
    <col min="5937" max="5937" width="15.5703125" bestFit="1" customWidth="1"/>
    <col min="5938" max="5938" width="11.140625" bestFit="1" customWidth="1"/>
    <col min="5939" max="5939" width="12.42578125" bestFit="1" customWidth="1"/>
    <col min="5940" max="5940" width="15.5703125" bestFit="1" customWidth="1"/>
    <col min="5941" max="5941" width="11.140625" bestFit="1" customWidth="1"/>
    <col min="5942" max="5942" width="12.42578125" bestFit="1" customWidth="1"/>
    <col min="5943" max="5943" width="15.5703125" bestFit="1" customWidth="1"/>
    <col min="5944" max="5944" width="11.140625" bestFit="1" customWidth="1"/>
    <col min="5945" max="5945" width="12.42578125" bestFit="1" customWidth="1"/>
    <col min="5946" max="5946" width="15.5703125" bestFit="1" customWidth="1"/>
    <col min="5947" max="5947" width="11.140625" bestFit="1" customWidth="1"/>
    <col min="5948" max="5948" width="12.42578125" bestFit="1" customWidth="1"/>
    <col min="5949" max="5949" width="15.5703125" bestFit="1" customWidth="1"/>
    <col min="5950" max="5950" width="11.140625" bestFit="1" customWidth="1"/>
    <col min="5951" max="5951" width="12.42578125" bestFit="1" customWidth="1"/>
    <col min="5952" max="5952" width="15.5703125" bestFit="1" customWidth="1"/>
    <col min="5953" max="5953" width="11.140625" bestFit="1" customWidth="1"/>
    <col min="5954" max="5954" width="12.42578125" bestFit="1" customWidth="1"/>
    <col min="5955" max="5955" width="15.5703125" bestFit="1" customWidth="1"/>
    <col min="5956" max="5956" width="11.140625" bestFit="1" customWidth="1"/>
    <col min="5957" max="5957" width="12.42578125" bestFit="1" customWidth="1"/>
    <col min="5958" max="5958" width="15.5703125" bestFit="1" customWidth="1"/>
    <col min="5959" max="5959" width="11.140625" bestFit="1" customWidth="1"/>
    <col min="5960" max="5960" width="12.42578125" bestFit="1" customWidth="1"/>
    <col min="5961" max="5961" width="15.5703125" bestFit="1" customWidth="1"/>
    <col min="5962" max="5962" width="11.140625" bestFit="1" customWidth="1"/>
    <col min="5963" max="5963" width="12.42578125" bestFit="1" customWidth="1"/>
    <col min="5964" max="5964" width="15.5703125" bestFit="1" customWidth="1"/>
    <col min="5965" max="5965" width="11.140625" bestFit="1" customWidth="1"/>
    <col min="5966" max="5966" width="12.42578125" bestFit="1" customWidth="1"/>
    <col min="5967" max="5967" width="15.5703125" bestFit="1" customWidth="1"/>
    <col min="5968" max="5968" width="11.140625" bestFit="1" customWidth="1"/>
    <col min="5969" max="5969" width="12.42578125" bestFit="1" customWidth="1"/>
    <col min="5970" max="5970" width="15.5703125" bestFit="1" customWidth="1"/>
    <col min="5971" max="5971" width="11.140625" bestFit="1" customWidth="1"/>
    <col min="5972" max="5972" width="12.42578125" bestFit="1" customWidth="1"/>
    <col min="5973" max="5973" width="15.5703125" bestFit="1" customWidth="1"/>
    <col min="5974" max="5974" width="11.140625" bestFit="1" customWidth="1"/>
    <col min="5975" max="5975" width="12.42578125" bestFit="1" customWidth="1"/>
    <col min="5976" max="5976" width="15.5703125" bestFit="1" customWidth="1"/>
    <col min="5977" max="5977" width="11.140625" bestFit="1" customWidth="1"/>
    <col min="5978" max="5978" width="12.42578125" bestFit="1" customWidth="1"/>
    <col min="5979" max="5979" width="15.5703125" bestFit="1" customWidth="1"/>
    <col min="5980" max="5980" width="11.140625" bestFit="1" customWidth="1"/>
    <col min="5981" max="5981" width="12.42578125" bestFit="1" customWidth="1"/>
    <col min="5982" max="5982" width="15.5703125" bestFit="1" customWidth="1"/>
    <col min="5983" max="5983" width="11.140625" bestFit="1" customWidth="1"/>
    <col min="5984" max="5984" width="12.42578125" bestFit="1" customWidth="1"/>
    <col min="5985" max="5985" width="15.5703125" bestFit="1" customWidth="1"/>
    <col min="5986" max="5986" width="11.140625" bestFit="1" customWidth="1"/>
    <col min="5987" max="5987" width="12.42578125" bestFit="1" customWidth="1"/>
    <col min="5988" max="5988" width="15.5703125" bestFit="1" customWidth="1"/>
    <col min="5989" max="5989" width="11.140625" bestFit="1" customWidth="1"/>
    <col min="5990" max="5990" width="12.42578125" bestFit="1" customWidth="1"/>
    <col min="5991" max="5991" width="15.5703125" bestFit="1" customWidth="1"/>
    <col min="5992" max="5992" width="11.140625" bestFit="1" customWidth="1"/>
    <col min="5993" max="5993" width="12.42578125" bestFit="1" customWidth="1"/>
    <col min="5994" max="5994" width="15.5703125" bestFit="1" customWidth="1"/>
    <col min="5995" max="5995" width="11.140625" bestFit="1" customWidth="1"/>
    <col min="5996" max="5996" width="12.42578125" bestFit="1" customWidth="1"/>
    <col min="5997" max="5997" width="15.5703125" bestFit="1" customWidth="1"/>
    <col min="5998" max="5998" width="11.140625" bestFit="1" customWidth="1"/>
    <col min="5999" max="5999" width="12.42578125" bestFit="1" customWidth="1"/>
    <col min="6000" max="6000" width="15.5703125" bestFit="1" customWidth="1"/>
    <col min="6001" max="6001" width="11.140625" bestFit="1" customWidth="1"/>
    <col min="6002" max="6002" width="12.42578125" bestFit="1" customWidth="1"/>
    <col min="6003" max="6003" width="15.5703125" bestFit="1" customWidth="1"/>
    <col min="6004" max="6004" width="11.140625" bestFit="1" customWidth="1"/>
    <col min="6005" max="6005" width="12.42578125" bestFit="1" customWidth="1"/>
    <col min="6006" max="6006" width="15.5703125" bestFit="1" customWidth="1"/>
    <col min="6007" max="6007" width="11.140625" bestFit="1" customWidth="1"/>
    <col min="6008" max="6008" width="12.42578125" bestFit="1" customWidth="1"/>
    <col min="6009" max="6009" width="15.5703125" bestFit="1" customWidth="1"/>
    <col min="6010" max="6010" width="11.140625" bestFit="1" customWidth="1"/>
    <col min="6011" max="6011" width="12.42578125" bestFit="1" customWidth="1"/>
    <col min="6012" max="6012" width="15.5703125" bestFit="1" customWidth="1"/>
    <col min="6013" max="6013" width="11.140625" bestFit="1" customWidth="1"/>
    <col min="6014" max="6014" width="12.42578125" bestFit="1" customWidth="1"/>
    <col min="6015" max="6015" width="15.5703125" bestFit="1" customWidth="1"/>
    <col min="6016" max="6016" width="11.140625" bestFit="1" customWidth="1"/>
    <col min="6017" max="6017" width="12.42578125" bestFit="1" customWidth="1"/>
    <col min="6018" max="6018" width="15.5703125" bestFit="1" customWidth="1"/>
    <col min="6019" max="6019" width="11.140625" bestFit="1" customWidth="1"/>
    <col min="6020" max="6020" width="12.42578125" bestFit="1" customWidth="1"/>
    <col min="6021" max="6021" width="15.5703125" bestFit="1" customWidth="1"/>
    <col min="6022" max="6022" width="11.140625" bestFit="1" customWidth="1"/>
    <col min="6023" max="6023" width="12.42578125" bestFit="1" customWidth="1"/>
    <col min="6024" max="6024" width="15.5703125" bestFit="1" customWidth="1"/>
    <col min="6025" max="6025" width="11.140625" bestFit="1" customWidth="1"/>
    <col min="6026" max="6026" width="12.42578125" bestFit="1" customWidth="1"/>
    <col min="6027" max="6027" width="15.5703125" bestFit="1" customWidth="1"/>
    <col min="6028" max="6028" width="11.140625" bestFit="1" customWidth="1"/>
    <col min="6029" max="6029" width="12.42578125" bestFit="1" customWidth="1"/>
    <col min="6030" max="6030" width="15.5703125" bestFit="1" customWidth="1"/>
    <col min="6031" max="6031" width="11.140625" bestFit="1" customWidth="1"/>
    <col min="6032" max="6032" width="12.42578125" bestFit="1" customWidth="1"/>
    <col min="6033" max="6033" width="15.5703125" bestFit="1" customWidth="1"/>
    <col min="6034" max="6034" width="11.140625" bestFit="1" customWidth="1"/>
    <col min="6035" max="6035" width="12.42578125" bestFit="1" customWidth="1"/>
    <col min="6036" max="6036" width="15.5703125" bestFit="1" customWidth="1"/>
    <col min="6037" max="6037" width="11.140625" bestFit="1" customWidth="1"/>
    <col min="6038" max="6038" width="12.42578125" bestFit="1" customWidth="1"/>
    <col min="6039" max="6039" width="15.5703125" bestFit="1" customWidth="1"/>
    <col min="6040" max="6040" width="11.140625" bestFit="1" customWidth="1"/>
    <col min="6041" max="6041" width="12.42578125" bestFit="1" customWidth="1"/>
    <col min="6042" max="6042" width="15.5703125" bestFit="1" customWidth="1"/>
    <col min="6043" max="6043" width="11.140625" bestFit="1" customWidth="1"/>
    <col min="6044" max="6044" width="12.42578125" bestFit="1" customWidth="1"/>
    <col min="6045" max="6045" width="15.5703125" bestFit="1" customWidth="1"/>
    <col min="6046" max="6046" width="11.140625" bestFit="1" customWidth="1"/>
    <col min="6047" max="6047" width="12.42578125" bestFit="1" customWidth="1"/>
    <col min="6048" max="6048" width="15.5703125" bestFit="1" customWidth="1"/>
    <col min="6049" max="6049" width="11.140625" bestFit="1" customWidth="1"/>
    <col min="6050" max="6050" width="12.42578125" bestFit="1" customWidth="1"/>
    <col min="6051" max="6051" width="15.5703125" bestFit="1" customWidth="1"/>
    <col min="6052" max="6052" width="11.140625" bestFit="1" customWidth="1"/>
    <col min="6053" max="6053" width="12.42578125" bestFit="1" customWidth="1"/>
    <col min="6054" max="6054" width="15.5703125" bestFit="1" customWidth="1"/>
    <col min="6055" max="6055" width="11.140625" bestFit="1" customWidth="1"/>
    <col min="6056" max="6056" width="12.42578125" bestFit="1" customWidth="1"/>
    <col min="6057" max="6057" width="15.5703125" bestFit="1" customWidth="1"/>
    <col min="6058" max="6058" width="11.140625" bestFit="1" customWidth="1"/>
    <col min="6059" max="6059" width="12.42578125" bestFit="1" customWidth="1"/>
    <col min="6060" max="6060" width="15.5703125" bestFit="1" customWidth="1"/>
    <col min="6061" max="6061" width="11.140625" bestFit="1" customWidth="1"/>
    <col min="6062" max="6062" width="12.42578125" bestFit="1" customWidth="1"/>
    <col min="6063" max="6063" width="15.5703125" bestFit="1" customWidth="1"/>
    <col min="6064" max="6064" width="11.140625" bestFit="1" customWidth="1"/>
    <col min="6065" max="6065" width="12.42578125" bestFit="1" customWidth="1"/>
    <col min="6066" max="6066" width="15.5703125" bestFit="1" customWidth="1"/>
    <col min="6067" max="6067" width="11.140625" bestFit="1" customWidth="1"/>
    <col min="6068" max="6068" width="12.42578125" bestFit="1" customWidth="1"/>
    <col min="6069" max="6069" width="15.5703125" bestFit="1" customWidth="1"/>
    <col min="6070" max="6070" width="11.140625" bestFit="1" customWidth="1"/>
    <col min="6071" max="6071" width="12.42578125" bestFit="1" customWidth="1"/>
    <col min="6072" max="6072" width="15.5703125" bestFit="1" customWidth="1"/>
    <col min="6073" max="6073" width="11.140625" bestFit="1" customWidth="1"/>
    <col min="6074" max="6074" width="12.42578125" bestFit="1" customWidth="1"/>
    <col min="6075" max="6075" width="15.5703125" bestFit="1" customWidth="1"/>
    <col min="6076" max="6076" width="11.140625" bestFit="1" customWidth="1"/>
    <col min="6077" max="6077" width="12.42578125" bestFit="1" customWidth="1"/>
    <col min="6078" max="6078" width="15.5703125" bestFit="1" customWidth="1"/>
    <col min="6079" max="6079" width="11.140625" bestFit="1" customWidth="1"/>
    <col min="6080" max="6080" width="12.42578125" bestFit="1" customWidth="1"/>
    <col min="6081" max="6081" width="15.5703125" bestFit="1" customWidth="1"/>
    <col min="6082" max="6082" width="11.140625" bestFit="1" customWidth="1"/>
    <col min="6083" max="6083" width="12.42578125" bestFit="1" customWidth="1"/>
    <col min="6084" max="6084" width="15.5703125" bestFit="1" customWidth="1"/>
    <col min="6085" max="6085" width="11.140625" bestFit="1" customWidth="1"/>
    <col min="6086" max="6086" width="12.42578125" bestFit="1" customWidth="1"/>
    <col min="6087" max="6087" width="15.5703125" bestFit="1" customWidth="1"/>
    <col min="6088" max="6088" width="11.140625" bestFit="1" customWidth="1"/>
    <col min="6089" max="6089" width="12.42578125" bestFit="1" customWidth="1"/>
    <col min="6090" max="6090" width="15.5703125" bestFit="1" customWidth="1"/>
    <col min="6091" max="6091" width="11.140625" bestFit="1" customWidth="1"/>
    <col min="6092" max="6092" width="12.42578125" bestFit="1" customWidth="1"/>
    <col min="6093" max="6093" width="15.5703125" bestFit="1" customWidth="1"/>
    <col min="6094" max="6094" width="11.140625" bestFit="1" customWidth="1"/>
    <col min="6095" max="6095" width="12.42578125" bestFit="1" customWidth="1"/>
    <col min="6096" max="6096" width="15.5703125" bestFit="1" customWidth="1"/>
    <col min="6097" max="6097" width="11.140625" bestFit="1" customWidth="1"/>
    <col min="6098" max="6098" width="12.42578125" bestFit="1" customWidth="1"/>
    <col min="6099" max="6099" width="15.5703125" bestFit="1" customWidth="1"/>
    <col min="6100" max="6100" width="11.140625" bestFit="1" customWidth="1"/>
    <col min="6101" max="6101" width="12.42578125" bestFit="1" customWidth="1"/>
    <col min="6102" max="6102" width="15.5703125" bestFit="1" customWidth="1"/>
    <col min="6103" max="6103" width="11.140625" bestFit="1" customWidth="1"/>
    <col min="6104" max="6104" width="12.42578125" bestFit="1" customWidth="1"/>
    <col min="6105" max="6105" width="15.5703125" bestFit="1" customWidth="1"/>
    <col min="6106" max="6106" width="11.140625" bestFit="1" customWidth="1"/>
    <col min="6107" max="6107" width="12.42578125" bestFit="1" customWidth="1"/>
    <col min="6108" max="6108" width="15.5703125" bestFit="1" customWidth="1"/>
    <col min="6109" max="6109" width="11.140625" bestFit="1" customWidth="1"/>
    <col min="6110" max="6110" width="12.42578125" bestFit="1" customWidth="1"/>
    <col min="6111" max="6111" width="15.5703125" bestFit="1" customWidth="1"/>
    <col min="6112" max="6112" width="11.140625" bestFit="1" customWidth="1"/>
    <col min="6113" max="6113" width="12.42578125" bestFit="1" customWidth="1"/>
    <col min="6114" max="6114" width="15.5703125" bestFit="1" customWidth="1"/>
    <col min="6115" max="6115" width="11.140625" bestFit="1" customWidth="1"/>
    <col min="6116" max="6116" width="12.42578125" bestFit="1" customWidth="1"/>
    <col min="6117" max="6117" width="15.5703125" bestFit="1" customWidth="1"/>
    <col min="6118" max="6118" width="11.140625" bestFit="1" customWidth="1"/>
    <col min="6119" max="6119" width="12.42578125" bestFit="1" customWidth="1"/>
    <col min="6120" max="6120" width="15.5703125" bestFit="1" customWidth="1"/>
    <col min="6121" max="6121" width="11.140625" bestFit="1" customWidth="1"/>
    <col min="6122" max="6122" width="12.42578125" bestFit="1" customWidth="1"/>
    <col min="6123" max="6123" width="10.42578125" bestFit="1" customWidth="1"/>
    <col min="6124" max="6124" width="11.140625" bestFit="1" customWidth="1"/>
    <col min="6125" max="6125" width="12.42578125" bestFit="1" customWidth="1"/>
    <col min="6126" max="6126" width="15.5703125" bestFit="1" customWidth="1"/>
    <col min="6127" max="6127" width="11.140625" bestFit="1" customWidth="1"/>
    <col min="6128" max="6128" width="12.42578125" bestFit="1" customWidth="1"/>
    <col min="6129" max="6129" width="15.5703125" bestFit="1" customWidth="1"/>
    <col min="6130" max="6130" width="11.140625" bestFit="1" customWidth="1"/>
    <col min="6131" max="6131" width="12.42578125" bestFit="1" customWidth="1"/>
    <col min="6132" max="6132" width="15.5703125" bestFit="1" customWidth="1"/>
    <col min="6133" max="6133" width="11.140625" bestFit="1" customWidth="1"/>
    <col min="6134" max="6134" width="12.42578125" bestFit="1" customWidth="1"/>
    <col min="6135" max="6135" width="15.5703125" bestFit="1" customWidth="1"/>
    <col min="6136" max="6136" width="11.140625" bestFit="1" customWidth="1"/>
    <col min="6137" max="6137" width="12.42578125" bestFit="1" customWidth="1"/>
    <col min="6138" max="6138" width="15.5703125" bestFit="1" customWidth="1"/>
    <col min="6139" max="6139" width="11.140625" bestFit="1" customWidth="1"/>
    <col min="6140" max="6140" width="12.42578125" bestFit="1" customWidth="1"/>
    <col min="6141" max="6141" width="15.5703125" bestFit="1" customWidth="1"/>
    <col min="6142" max="6142" width="11.140625" bestFit="1" customWidth="1"/>
    <col min="6143" max="6143" width="12.42578125" bestFit="1" customWidth="1"/>
    <col min="6144" max="6144" width="15.5703125" bestFit="1" customWidth="1"/>
    <col min="6145" max="6145" width="11.140625" bestFit="1" customWidth="1"/>
    <col min="6146" max="6146" width="12.42578125" bestFit="1" customWidth="1"/>
    <col min="6147" max="6147" width="15.5703125" bestFit="1" customWidth="1"/>
    <col min="6148" max="6148" width="11.140625" bestFit="1" customWidth="1"/>
    <col min="6149" max="6149" width="12.42578125" bestFit="1" customWidth="1"/>
    <col min="6150" max="6150" width="15.5703125" bestFit="1" customWidth="1"/>
    <col min="6151" max="6151" width="11.140625" bestFit="1" customWidth="1"/>
    <col min="6152" max="6152" width="12.42578125" bestFit="1" customWidth="1"/>
    <col min="6153" max="6153" width="15.5703125" bestFit="1" customWidth="1"/>
    <col min="6154" max="6154" width="11.140625" bestFit="1" customWidth="1"/>
    <col min="6155" max="6155" width="12.42578125" bestFit="1" customWidth="1"/>
    <col min="6156" max="6156" width="15.5703125" bestFit="1" customWidth="1"/>
    <col min="6157" max="6157" width="11.140625" bestFit="1" customWidth="1"/>
    <col min="6158" max="6158" width="12.42578125" bestFit="1" customWidth="1"/>
    <col min="6159" max="6159" width="15.5703125" bestFit="1" customWidth="1"/>
    <col min="6160" max="6160" width="11.140625" bestFit="1" customWidth="1"/>
    <col min="6161" max="6161" width="12.42578125" bestFit="1" customWidth="1"/>
    <col min="6162" max="6162" width="15.5703125" bestFit="1" customWidth="1"/>
    <col min="6163" max="6163" width="11.140625" bestFit="1" customWidth="1"/>
    <col min="6164" max="6164" width="12.42578125" bestFit="1" customWidth="1"/>
    <col min="6165" max="6165" width="15.5703125" bestFit="1" customWidth="1"/>
    <col min="6166" max="6166" width="11.140625" bestFit="1" customWidth="1"/>
    <col min="6167" max="6167" width="12.42578125" bestFit="1" customWidth="1"/>
    <col min="6168" max="6168" width="15.5703125" bestFit="1" customWidth="1"/>
    <col min="6169" max="6169" width="11.140625" bestFit="1" customWidth="1"/>
    <col min="6170" max="6170" width="12.42578125" bestFit="1" customWidth="1"/>
    <col min="6171" max="6171" width="15.5703125" bestFit="1" customWidth="1"/>
    <col min="6172" max="6172" width="11.140625" bestFit="1" customWidth="1"/>
    <col min="6173" max="6173" width="12.42578125" bestFit="1" customWidth="1"/>
    <col min="6174" max="6174" width="15.5703125" bestFit="1" customWidth="1"/>
    <col min="6175" max="6175" width="11.140625" bestFit="1" customWidth="1"/>
    <col min="6176" max="6176" width="12.42578125" bestFit="1" customWidth="1"/>
    <col min="6177" max="6177" width="15.5703125" bestFit="1" customWidth="1"/>
    <col min="6178" max="6178" width="11.140625" bestFit="1" customWidth="1"/>
    <col min="6179" max="6179" width="12.42578125" bestFit="1" customWidth="1"/>
    <col min="6180" max="6180" width="15.5703125" bestFit="1" customWidth="1"/>
    <col min="6181" max="6181" width="11.140625" bestFit="1" customWidth="1"/>
    <col min="6182" max="6182" width="12.42578125" bestFit="1" customWidth="1"/>
    <col min="6183" max="6183" width="15.5703125" bestFit="1" customWidth="1"/>
    <col min="6184" max="6184" width="11.140625" bestFit="1" customWidth="1"/>
    <col min="6185" max="6185" width="12.42578125" bestFit="1" customWidth="1"/>
    <col min="6186" max="6186" width="15.5703125" bestFit="1" customWidth="1"/>
    <col min="6187" max="6187" width="11.140625" bestFit="1" customWidth="1"/>
    <col min="6188" max="6188" width="12.42578125" bestFit="1" customWidth="1"/>
    <col min="6189" max="6189" width="15.5703125" bestFit="1" customWidth="1"/>
    <col min="6190" max="6190" width="11.140625" bestFit="1" customWidth="1"/>
    <col min="6191" max="6191" width="12.42578125" bestFit="1" customWidth="1"/>
    <col min="6192" max="6192" width="15.5703125" bestFit="1" customWidth="1"/>
    <col min="6193" max="6193" width="11.140625" bestFit="1" customWidth="1"/>
    <col min="6194" max="6194" width="12.42578125" bestFit="1" customWidth="1"/>
    <col min="6195" max="6195" width="15.5703125" bestFit="1" customWidth="1"/>
    <col min="6196" max="6196" width="11.140625" bestFit="1" customWidth="1"/>
    <col min="6197" max="6197" width="12.42578125" bestFit="1" customWidth="1"/>
    <col min="6198" max="6198" width="15.5703125" bestFit="1" customWidth="1"/>
    <col min="6199" max="6199" width="11.140625" bestFit="1" customWidth="1"/>
    <col min="6200" max="6200" width="12.42578125" bestFit="1" customWidth="1"/>
    <col min="6201" max="6201" width="15.5703125" bestFit="1" customWidth="1"/>
    <col min="6202" max="6202" width="11.140625" bestFit="1" customWidth="1"/>
    <col min="6203" max="6203" width="12.42578125" bestFit="1" customWidth="1"/>
    <col min="6204" max="6204" width="15.5703125" bestFit="1" customWidth="1"/>
    <col min="6205" max="6205" width="11.140625" bestFit="1" customWidth="1"/>
    <col min="6206" max="6206" width="12.42578125" bestFit="1" customWidth="1"/>
    <col min="6207" max="6207" width="15.5703125" bestFit="1" customWidth="1"/>
    <col min="6208" max="6208" width="11.140625" bestFit="1" customWidth="1"/>
    <col min="6209" max="6209" width="12.42578125" bestFit="1" customWidth="1"/>
    <col min="6210" max="6210" width="15.5703125" bestFit="1" customWidth="1"/>
    <col min="6211" max="6211" width="11.140625" bestFit="1" customWidth="1"/>
    <col min="6212" max="6212" width="12.42578125" bestFit="1" customWidth="1"/>
    <col min="6213" max="6213" width="15.5703125" bestFit="1" customWidth="1"/>
    <col min="6214" max="6214" width="11.140625" bestFit="1" customWidth="1"/>
    <col min="6215" max="6215" width="12.42578125" bestFit="1" customWidth="1"/>
    <col min="6216" max="6216" width="15.5703125" bestFit="1" customWidth="1"/>
    <col min="6217" max="6217" width="11.140625" bestFit="1" customWidth="1"/>
    <col min="6218" max="6218" width="12.42578125" bestFit="1" customWidth="1"/>
    <col min="6219" max="6219" width="15.5703125" bestFit="1" customWidth="1"/>
    <col min="6220" max="6220" width="11.140625" bestFit="1" customWidth="1"/>
    <col min="6221" max="6221" width="12.42578125" bestFit="1" customWidth="1"/>
    <col min="6222" max="6222" width="15.5703125" bestFit="1" customWidth="1"/>
    <col min="6223" max="6223" width="11.140625" bestFit="1" customWidth="1"/>
    <col min="6224" max="6224" width="12.42578125" bestFit="1" customWidth="1"/>
    <col min="6225" max="6225" width="15.5703125" bestFit="1" customWidth="1"/>
    <col min="6226" max="6226" width="11.140625" bestFit="1" customWidth="1"/>
    <col min="6227" max="6227" width="12.42578125" bestFit="1" customWidth="1"/>
    <col min="6228" max="6228" width="15.5703125" bestFit="1" customWidth="1"/>
    <col min="6229" max="6229" width="11.140625" bestFit="1" customWidth="1"/>
    <col min="6230" max="6230" width="12.42578125" bestFit="1" customWidth="1"/>
    <col min="6231" max="6231" width="15.5703125" bestFit="1" customWidth="1"/>
    <col min="6232" max="6232" width="11.140625" bestFit="1" customWidth="1"/>
    <col min="6233" max="6233" width="12.42578125" bestFit="1" customWidth="1"/>
    <col min="6234" max="6234" width="15.5703125" bestFit="1" customWidth="1"/>
    <col min="6235" max="6235" width="11.140625" bestFit="1" customWidth="1"/>
    <col min="6236" max="6236" width="12.42578125" bestFit="1" customWidth="1"/>
    <col min="6237" max="6237" width="15.5703125" bestFit="1" customWidth="1"/>
    <col min="6238" max="6238" width="11.140625" bestFit="1" customWidth="1"/>
    <col min="6239" max="6239" width="12.42578125" bestFit="1" customWidth="1"/>
    <col min="6240" max="6240" width="15.5703125" bestFit="1" customWidth="1"/>
    <col min="6241" max="6241" width="11.140625" bestFit="1" customWidth="1"/>
    <col min="6242" max="6242" width="12.42578125" bestFit="1" customWidth="1"/>
    <col min="6243" max="6243" width="15.5703125" bestFit="1" customWidth="1"/>
    <col min="6244" max="6244" width="11.140625" bestFit="1" customWidth="1"/>
    <col min="6245" max="6245" width="12.42578125" bestFit="1" customWidth="1"/>
    <col min="6246" max="6246" width="15.5703125" bestFit="1" customWidth="1"/>
    <col min="6247" max="6247" width="11.140625" bestFit="1" customWidth="1"/>
    <col min="6248" max="6248" width="12.42578125" bestFit="1" customWidth="1"/>
    <col min="6249" max="6249" width="15.5703125" bestFit="1" customWidth="1"/>
    <col min="6250" max="6250" width="11.140625" bestFit="1" customWidth="1"/>
    <col min="6251" max="6251" width="12.42578125" bestFit="1" customWidth="1"/>
    <col min="6252" max="6252" width="15.5703125" bestFit="1" customWidth="1"/>
    <col min="6253" max="6253" width="11.140625" bestFit="1" customWidth="1"/>
    <col min="6254" max="6254" width="12.42578125" bestFit="1" customWidth="1"/>
    <col min="6255" max="6255" width="15.5703125" bestFit="1" customWidth="1"/>
    <col min="6256" max="6256" width="11.140625" bestFit="1" customWidth="1"/>
    <col min="6257" max="6257" width="12.42578125" bestFit="1" customWidth="1"/>
    <col min="6258" max="6258" width="15.5703125" bestFit="1" customWidth="1"/>
    <col min="6259" max="6259" width="11.140625" bestFit="1" customWidth="1"/>
    <col min="6260" max="6260" width="12.42578125" bestFit="1" customWidth="1"/>
    <col min="6261" max="6261" width="15.5703125" bestFit="1" customWidth="1"/>
    <col min="6262" max="6262" width="11.140625" bestFit="1" customWidth="1"/>
    <col min="6263" max="6263" width="12.42578125" bestFit="1" customWidth="1"/>
    <col min="6264" max="6264" width="15.5703125" bestFit="1" customWidth="1"/>
    <col min="6265" max="6265" width="11.140625" bestFit="1" customWidth="1"/>
    <col min="6266" max="6266" width="12.42578125" bestFit="1" customWidth="1"/>
    <col min="6267" max="6267" width="15.5703125" bestFit="1" customWidth="1"/>
    <col min="6268" max="6268" width="11.140625" bestFit="1" customWidth="1"/>
    <col min="6269" max="6269" width="12.42578125" bestFit="1" customWidth="1"/>
    <col min="6270" max="6270" width="15.5703125" bestFit="1" customWidth="1"/>
    <col min="6271" max="6271" width="11.140625" bestFit="1" customWidth="1"/>
    <col min="6272" max="6272" width="12.42578125" bestFit="1" customWidth="1"/>
    <col min="6273" max="6273" width="15.5703125" bestFit="1" customWidth="1"/>
    <col min="6274" max="6274" width="11.140625" bestFit="1" customWidth="1"/>
    <col min="6275" max="6275" width="12.42578125" bestFit="1" customWidth="1"/>
    <col min="6276" max="6276" width="15.5703125" bestFit="1" customWidth="1"/>
    <col min="6277" max="6277" width="11.140625" bestFit="1" customWidth="1"/>
    <col min="6278" max="6278" width="12.42578125" bestFit="1" customWidth="1"/>
    <col min="6279" max="6279" width="15.5703125" bestFit="1" customWidth="1"/>
    <col min="6280" max="6280" width="11.140625" bestFit="1" customWidth="1"/>
    <col min="6281" max="6281" width="12.42578125" bestFit="1" customWidth="1"/>
    <col min="6282" max="6282" width="15.5703125" bestFit="1" customWidth="1"/>
    <col min="6283" max="6283" width="11.140625" bestFit="1" customWidth="1"/>
    <col min="6284" max="6284" width="12.42578125" bestFit="1" customWidth="1"/>
    <col min="6285" max="6285" width="15.5703125" bestFit="1" customWidth="1"/>
    <col min="6286" max="6286" width="11.140625" bestFit="1" customWidth="1"/>
    <col min="6287" max="6287" width="12.42578125" bestFit="1" customWidth="1"/>
    <col min="6288" max="6288" width="15.5703125" bestFit="1" customWidth="1"/>
    <col min="6289" max="6289" width="11.140625" bestFit="1" customWidth="1"/>
    <col min="6290" max="6290" width="12.42578125" bestFit="1" customWidth="1"/>
    <col min="6291" max="6291" width="15.5703125" bestFit="1" customWidth="1"/>
    <col min="6292" max="6292" width="11.140625" bestFit="1" customWidth="1"/>
    <col min="6293" max="6293" width="12.42578125" bestFit="1" customWidth="1"/>
    <col min="6294" max="6294" width="15.5703125" bestFit="1" customWidth="1"/>
    <col min="6295" max="6295" width="11.140625" bestFit="1" customWidth="1"/>
    <col min="6296" max="6296" width="12.42578125" bestFit="1" customWidth="1"/>
    <col min="6297" max="6297" width="15.5703125" bestFit="1" customWidth="1"/>
    <col min="6298" max="6298" width="11.140625" bestFit="1" customWidth="1"/>
    <col min="6299" max="6299" width="12.42578125" bestFit="1" customWidth="1"/>
    <col min="6300" max="6300" width="15.5703125" bestFit="1" customWidth="1"/>
    <col min="6301" max="6301" width="11.140625" bestFit="1" customWidth="1"/>
    <col min="6302" max="6302" width="12.42578125" bestFit="1" customWidth="1"/>
    <col min="6303" max="6303" width="15.5703125" bestFit="1" customWidth="1"/>
    <col min="6304" max="6304" width="11.140625" bestFit="1" customWidth="1"/>
    <col min="6305" max="6305" width="12.42578125" bestFit="1" customWidth="1"/>
    <col min="6306" max="6306" width="15.5703125" bestFit="1" customWidth="1"/>
    <col min="6307" max="6307" width="11.140625" bestFit="1" customWidth="1"/>
    <col min="6308" max="6308" width="12.42578125" bestFit="1" customWidth="1"/>
    <col min="6309" max="6309" width="15.5703125" bestFit="1" customWidth="1"/>
    <col min="6310" max="6310" width="11.140625" bestFit="1" customWidth="1"/>
    <col min="6311" max="6311" width="12.42578125" bestFit="1" customWidth="1"/>
    <col min="6312" max="6312" width="15.5703125" bestFit="1" customWidth="1"/>
    <col min="6313" max="6313" width="11.140625" bestFit="1" customWidth="1"/>
    <col min="6314" max="6314" width="12.42578125" bestFit="1" customWidth="1"/>
    <col min="6315" max="6315" width="15.5703125" bestFit="1" customWidth="1"/>
    <col min="6316" max="6316" width="11.140625" bestFit="1" customWidth="1"/>
    <col min="6317" max="6317" width="12.42578125" bestFit="1" customWidth="1"/>
    <col min="6318" max="6318" width="15.5703125" bestFit="1" customWidth="1"/>
    <col min="6319" max="6319" width="11.140625" bestFit="1" customWidth="1"/>
    <col min="6320" max="6320" width="12.42578125" bestFit="1" customWidth="1"/>
    <col min="6321" max="6321" width="15.5703125" bestFit="1" customWidth="1"/>
    <col min="6322" max="6322" width="11.140625" bestFit="1" customWidth="1"/>
    <col min="6323" max="6323" width="12.42578125" bestFit="1" customWidth="1"/>
    <col min="6324" max="6324" width="15.5703125" bestFit="1" customWidth="1"/>
    <col min="6325" max="6325" width="11.140625" bestFit="1" customWidth="1"/>
    <col min="6326" max="6326" width="12.42578125" bestFit="1" customWidth="1"/>
    <col min="6327" max="6327" width="15.5703125" bestFit="1" customWidth="1"/>
    <col min="6328" max="6328" width="11.140625" bestFit="1" customWidth="1"/>
    <col min="6329" max="6329" width="12.42578125" bestFit="1" customWidth="1"/>
    <col min="6330" max="6330" width="15.5703125" bestFit="1" customWidth="1"/>
    <col min="6331" max="6331" width="11.140625" bestFit="1" customWidth="1"/>
    <col min="6332" max="6332" width="12.42578125" bestFit="1" customWidth="1"/>
    <col min="6333" max="6333" width="15.5703125" bestFit="1" customWidth="1"/>
    <col min="6334" max="6334" width="11.140625" bestFit="1" customWidth="1"/>
    <col min="6335" max="6335" width="12.42578125" bestFit="1" customWidth="1"/>
    <col min="6336" max="6336" width="15.5703125" bestFit="1" customWidth="1"/>
    <col min="6337" max="6337" width="11.140625" bestFit="1" customWidth="1"/>
    <col min="6338" max="6338" width="12.42578125" bestFit="1" customWidth="1"/>
    <col min="6339" max="6339" width="15.5703125" bestFit="1" customWidth="1"/>
    <col min="6340" max="6340" width="11.140625" bestFit="1" customWidth="1"/>
    <col min="6341" max="6341" width="12.42578125" bestFit="1" customWidth="1"/>
    <col min="6342" max="6342" width="15.5703125" bestFit="1" customWidth="1"/>
    <col min="6343" max="6343" width="11.140625" bestFit="1" customWidth="1"/>
    <col min="6344" max="6344" width="12.42578125" bestFit="1" customWidth="1"/>
    <col min="6345" max="6345" width="15.5703125" bestFit="1" customWidth="1"/>
    <col min="6346" max="6346" width="11.140625" bestFit="1" customWidth="1"/>
    <col min="6347" max="6347" width="12.42578125" bestFit="1" customWidth="1"/>
    <col min="6348" max="6348" width="15.5703125" bestFit="1" customWidth="1"/>
    <col min="6349" max="6349" width="11.140625" bestFit="1" customWidth="1"/>
    <col min="6350" max="6350" width="12.42578125" bestFit="1" customWidth="1"/>
    <col min="6351" max="6351" width="15.5703125" bestFit="1" customWidth="1"/>
    <col min="6352" max="6352" width="11.140625" bestFit="1" customWidth="1"/>
    <col min="6353" max="6353" width="12.42578125" bestFit="1" customWidth="1"/>
    <col min="6354" max="6354" width="15.5703125" bestFit="1" customWidth="1"/>
    <col min="6355" max="6355" width="11.140625" bestFit="1" customWidth="1"/>
    <col min="6356" max="6356" width="12.42578125" bestFit="1" customWidth="1"/>
    <col min="6357" max="6357" width="15.5703125" bestFit="1" customWidth="1"/>
    <col min="6358" max="6358" width="11.140625" bestFit="1" customWidth="1"/>
    <col min="6359" max="6359" width="12.42578125" bestFit="1" customWidth="1"/>
    <col min="6360" max="6360" width="15.5703125" bestFit="1" customWidth="1"/>
    <col min="6361" max="6361" width="11.140625" bestFit="1" customWidth="1"/>
    <col min="6362" max="6362" width="12.42578125" bestFit="1" customWidth="1"/>
    <col min="6363" max="6363" width="15.5703125" bestFit="1" customWidth="1"/>
    <col min="6364" max="6364" width="11.140625" bestFit="1" customWidth="1"/>
    <col min="6365" max="6365" width="12.42578125" bestFit="1" customWidth="1"/>
    <col min="6366" max="6366" width="15.5703125" bestFit="1" customWidth="1"/>
    <col min="6367" max="6367" width="11.140625" bestFit="1" customWidth="1"/>
    <col min="6368" max="6368" width="12.42578125" bestFit="1" customWidth="1"/>
    <col min="6369" max="6369" width="15.5703125" bestFit="1" customWidth="1"/>
    <col min="6370" max="6370" width="11.140625" bestFit="1" customWidth="1"/>
    <col min="6371" max="6371" width="12.42578125" bestFit="1" customWidth="1"/>
    <col min="6372" max="6372" width="15.5703125" bestFit="1" customWidth="1"/>
    <col min="6373" max="6373" width="11.140625" bestFit="1" customWidth="1"/>
    <col min="6374" max="6374" width="12.42578125" bestFit="1" customWidth="1"/>
    <col min="6375" max="6375" width="15.5703125" bestFit="1" customWidth="1"/>
    <col min="6376" max="6376" width="11.140625" bestFit="1" customWidth="1"/>
    <col min="6377" max="6377" width="12.42578125" bestFit="1" customWidth="1"/>
    <col min="6378" max="6378" width="15.5703125" bestFit="1" customWidth="1"/>
    <col min="6379" max="6379" width="11.140625" bestFit="1" customWidth="1"/>
    <col min="6380" max="6380" width="12.42578125" bestFit="1" customWidth="1"/>
    <col min="6381" max="6381" width="15.5703125" bestFit="1" customWidth="1"/>
    <col min="6382" max="6382" width="11.140625" bestFit="1" customWidth="1"/>
    <col min="6383" max="6383" width="12.42578125" bestFit="1" customWidth="1"/>
    <col min="6384" max="6384" width="15.5703125" bestFit="1" customWidth="1"/>
    <col min="6385" max="6385" width="11.140625" bestFit="1" customWidth="1"/>
    <col min="6386" max="6386" width="12.42578125" bestFit="1" customWidth="1"/>
    <col min="6387" max="6387" width="15.5703125" bestFit="1" customWidth="1"/>
    <col min="6388" max="6388" width="11.140625" bestFit="1" customWidth="1"/>
    <col min="6389" max="6389" width="12.42578125" bestFit="1" customWidth="1"/>
    <col min="6390" max="6390" width="15.5703125" bestFit="1" customWidth="1"/>
    <col min="6391" max="6391" width="11.140625" bestFit="1" customWidth="1"/>
    <col min="6392" max="6392" width="12.42578125" bestFit="1" customWidth="1"/>
    <col min="6393" max="6393" width="15.5703125" bestFit="1" customWidth="1"/>
    <col min="6394" max="6394" width="11.140625" bestFit="1" customWidth="1"/>
    <col min="6395" max="6395" width="12.42578125" bestFit="1" customWidth="1"/>
    <col min="6396" max="6396" width="15.5703125" bestFit="1" customWidth="1"/>
    <col min="6397" max="6397" width="11.140625" bestFit="1" customWidth="1"/>
    <col min="6398" max="6398" width="12.42578125" bestFit="1" customWidth="1"/>
    <col min="6399" max="6399" width="15.5703125" bestFit="1" customWidth="1"/>
    <col min="6400" max="6400" width="11.140625" bestFit="1" customWidth="1"/>
    <col min="6401" max="6401" width="12.42578125" bestFit="1" customWidth="1"/>
    <col min="6402" max="6402" width="15.5703125" bestFit="1" customWidth="1"/>
    <col min="6403" max="6403" width="11.140625" bestFit="1" customWidth="1"/>
    <col min="6404" max="6404" width="12.42578125" bestFit="1" customWidth="1"/>
    <col min="6405" max="6405" width="15.5703125" bestFit="1" customWidth="1"/>
    <col min="6406" max="6406" width="11.140625" bestFit="1" customWidth="1"/>
    <col min="6407" max="6407" width="12.42578125" bestFit="1" customWidth="1"/>
    <col min="6408" max="6408" width="15.5703125" bestFit="1" customWidth="1"/>
    <col min="6409" max="6409" width="11.140625" bestFit="1" customWidth="1"/>
    <col min="6410" max="6410" width="12.42578125" bestFit="1" customWidth="1"/>
    <col min="6411" max="6411" width="15.5703125" bestFit="1" customWidth="1"/>
    <col min="6412" max="6412" width="11.140625" bestFit="1" customWidth="1"/>
    <col min="6413" max="6413" width="12.42578125" bestFit="1" customWidth="1"/>
    <col min="6414" max="6414" width="15.5703125" bestFit="1" customWidth="1"/>
    <col min="6415" max="6415" width="11.140625" bestFit="1" customWidth="1"/>
    <col min="6416" max="6416" width="12.42578125" bestFit="1" customWidth="1"/>
    <col min="6417" max="6417" width="15.5703125" bestFit="1" customWidth="1"/>
    <col min="6418" max="6418" width="11.140625" bestFit="1" customWidth="1"/>
    <col min="6419" max="6419" width="12.42578125" bestFit="1" customWidth="1"/>
    <col min="6420" max="6420" width="15.5703125" bestFit="1" customWidth="1"/>
    <col min="6421" max="6421" width="11.140625" bestFit="1" customWidth="1"/>
    <col min="6422" max="6422" width="12.42578125" bestFit="1" customWidth="1"/>
    <col min="6423" max="6423" width="15.5703125" bestFit="1" customWidth="1"/>
    <col min="6424" max="6424" width="11.140625" bestFit="1" customWidth="1"/>
    <col min="6425" max="6425" width="12.42578125" bestFit="1" customWidth="1"/>
    <col min="6426" max="6426" width="15.5703125" bestFit="1" customWidth="1"/>
    <col min="6427" max="6427" width="11.140625" bestFit="1" customWidth="1"/>
    <col min="6428" max="6428" width="12.42578125" bestFit="1" customWidth="1"/>
    <col min="6429" max="6429" width="15.5703125" bestFit="1" customWidth="1"/>
    <col min="6430" max="6430" width="11.140625" bestFit="1" customWidth="1"/>
    <col min="6431" max="6431" width="12.42578125" bestFit="1" customWidth="1"/>
    <col min="6432" max="6432" width="15.5703125" bestFit="1" customWidth="1"/>
    <col min="6433" max="6433" width="11.140625" bestFit="1" customWidth="1"/>
    <col min="6434" max="6434" width="12.42578125" bestFit="1" customWidth="1"/>
    <col min="6435" max="6435" width="15.5703125" bestFit="1" customWidth="1"/>
    <col min="6436" max="6436" width="11.140625" bestFit="1" customWidth="1"/>
    <col min="6437" max="6437" width="12.42578125" bestFit="1" customWidth="1"/>
    <col min="6438" max="6438" width="15.5703125" bestFit="1" customWidth="1"/>
    <col min="6439" max="6439" width="11.140625" bestFit="1" customWidth="1"/>
    <col min="6440" max="6440" width="12.42578125" bestFit="1" customWidth="1"/>
    <col min="6441" max="6441" width="15.5703125" bestFit="1" customWidth="1"/>
    <col min="6442" max="6442" width="11.140625" bestFit="1" customWidth="1"/>
    <col min="6443" max="6443" width="12.42578125" bestFit="1" customWidth="1"/>
    <col min="6444" max="6444" width="15.5703125" bestFit="1" customWidth="1"/>
    <col min="6445" max="6445" width="11.140625" bestFit="1" customWidth="1"/>
    <col min="6446" max="6446" width="12.42578125" bestFit="1" customWidth="1"/>
    <col min="6447" max="6447" width="15.5703125" bestFit="1" customWidth="1"/>
    <col min="6448" max="6448" width="11.140625" bestFit="1" customWidth="1"/>
    <col min="6449" max="6449" width="12.42578125" bestFit="1" customWidth="1"/>
    <col min="6450" max="6450" width="15.5703125" bestFit="1" customWidth="1"/>
    <col min="6451" max="6451" width="11.140625" bestFit="1" customWidth="1"/>
    <col min="6452" max="6452" width="12.42578125" bestFit="1" customWidth="1"/>
    <col min="6453" max="6453" width="15.5703125" bestFit="1" customWidth="1"/>
    <col min="6454" max="6454" width="11.140625" bestFit="1" customWidth="1"/>
    <col min="6455" max="6455" width="12.42578125" bestFit="1" customWidth="1"/>
    <col min="6456" max="6456" width="15.5703125" bestFit="1" customWidth="1"/>
    <col min="6457" max="6457" width="11.140625" bestFit="1" customWidth="1"/>
    <col min="6458" max="6458" width="12.42578125" bestFit="1" customWidth="1"/>
    <col min="6459" max="6459" width="15.5703125" bestFit="1" customWidth="1"/>
    <col min="6460" max="6460" width="11.140625" bestFit="1" customWidth="1"/>
    <col min="6461" max="6461" width="12.42578125" bestFit="1" customWidth="1"/>
    <col min="6462" max="6462" width="15.5703125" bestFit="1" customWidth="1"/>
    <col min="6463" max="6463" width="11.140625" bestFit="1" customWidth="1"/>
    <col min="6464" max="6464" width="12.42578125" bestFit="1" customWidth="1"/>
    <col min="6465" max="6465" width="15.5703125" bestFit="1" customWidth="1"/>
    <col min="6466" max="6466" width="11.140625" bestFit="1" customWidth="1"/>
    <col min="6467" max="6467" width="12.42578125" bestFit="1" customWidth="1"/>
    <col min="6468" max="6468" width="15.5703125" bestFit="1" customWidth="1"/>
    <col min="6469" max="6469" width="11.140625" bestFit="1" customWidth="1"/>
    <col min="6470" max="6470" width="12.42578125" bestFit="1" customWidth="1"/>
    <col min="6471" max="6471" width="15.5703125" bestFit="1" customWidth="1"/>
    <col min="6472" max="6472" width="11.140625" bestFit="1" customWidth="1"/>
    <col min="6473" max="6473" width="12.42578125" bestFit="1" customWidth="1"/>
    <col min="6474" max="6474" width="15.5703125" bestFit="1" customWidth="1"/>
    <col min="6475" max="6475" width="11.140625" bestFit="1" customWidth="1"/>
    <col min="6476" max="6476" width="12.42578125" bestFit="1" customWidth="1"/>
    <col min="6477" max="6477" width="15.5703125" bestFit="1" customWidth="1"/>
    <col min="6478" max="6478" width="11.140625" bestFit="1" customWidth="1"/>
    <col min="6479" max="6479" width="12.42578125" bestFit="1" customWidth="1"/>
    <col min="6480" max="6480" width="15.5703125" bestFit="1" customWidth="1"/>
    <col min="6481" max="6481" width="11.140625" bestFit="1" customWidth="1"/>
    <col min="6482" max="6482" width="12.42578125" bestFit="1" customWidth="1"/>
    <col min="6483" max="6483" width="15.5703125" bestFit="1" customWidth="1"/>
    <col min="6484" max="6484" width="11.140625" bestFit="1" customWidth="1"/>
    <col min="6485" max="6485" width="12.42578125" bestFit="1" customWidth="1"/>
    <col min="6486" max="6486" width="15.5703125" bestFit="1" customWidth="1"/>
    <col min="6487" max="6487" width="11.140625" bestFit="1" customWidth="1"/>
    <col min="6488" max="6488" width="12.42578125" bestFit="1" customWidth="1"/>
    <col min="6489" max="6489" width="15.5703125" bestFit="1" customWidth="1"/>
    <col min="6490" max="6490" width="11.140625" bestFit="1" customWidth="1"/>
    <col min="6491" max="6491" width="12.42578125" bestFit="1" customWidth="1"/>
    <col min="6492" max="6492" width="15.5703125" bestFit="1" customWidth="1"/>
    <col min="6493" max="6493" width="11.140625" bestFit="1" customWidth="1"/>
    <col min="6494" max="6494" width="12.42578125" bestFit="1" customWidth="1"/>
    <col min="6495" max="6495" width="15.5703125" bestFit="1" customWidth="1"/>
    <col min="6496" max="6496" width="11.140625" bestFit="1" customWidth="1"/>
    <col min="6497" max="6497" width="12.42578125" bestFit="1" customWidth="1"/>
    <col min="6498" max="6498" width="15.5703125" bestFit="1" customWidth="1"/>
    <col min="6499" max="6499" width="11.140625" bestFit="1" customWidth="1"/>
    <col min="6500" max="6500" width="12.42578125" bestFit="1" customWidth="1"/>
    <col min="6501" max="6501" width="15.5703125" bestFit="1" customWidth="1"/>
    <col min="6502" max="6502" width="11.140625" bestFit="1" customWidth="1"/>
    <col min="6503" max="6503" width="12.42578125" bestFit="1" customWidth="1"/>
    <col min="6504" max="6504" width="15.5703125" bestFit="1" customWidth="1"/>
    <col min="6505" max="6505" width="11.140625" bestFit="1" customWidth="1"/>
    <col min="6506" max="6506" width="12.42578125" bestFit="1" customWidth="1"/>
    <col min="6507" max="6507" width="15.5703125" bestFit="1" customWidth="1"/>
    <col min="6508" max="6508" width="11.140625" bestFit="1" customWidth="1"/>
    <col min="6509" max="6509" width="12.42578125" bestFit="1" customWidth="1"/>
    <col min="6510" max="6510" width="15.5703125" bestFit="1" customWidth="1"/>
    <col min="6511" max="6511" width="11.140625" bestFit="1" customWidth="1"/>
    <col min="6512" max="6512" width="12.42578125" bestFit="1" customWidth="1"/>
    <col min="6513" max="6513" width="15.5703125" bestFit="1" customWidth="1"/>
    <col min="6514" max="6514" width="11.140625" bestFit="1" customWidth="1"/>
    <col min="6515" max="6515" width="12.42578125" bestFit="1" customWidth="1"/>
    <col min="6516" max="6516" width="15.5703125" bestFit="1" customWidth="1"/>
    <col min="6517" max="6517" width="11.140625" bestFit="1" customWidth="1"/>
    <col min="6518" max="6518" width="12.42578125" bestFit="1" customWidth="1"/>
    <col min="6519" max="6519" width="15.5703125" bestFit="1" customWidth="1"/>
    <col min="6520" max="6520" width="11.140625" bestFit="1" customWidth="1"/>
    <col min="6521" max="6521" width="12.42578125" bestFit="1" customWidth="1"/>
    <col min="6522" max="6522" width="15.5703125" bestFit="1" customWidth="1"/>
    <col min="6523" max="6523" width="11.140625" bestFit="1" customWidth="1"/>
    <col min="6524" max="6524" width="12.42578125" bestFit="1" customWidth="1"/>
    <col min="6525" max="6525" width="15.5703125" bestFit="1" customWidth="1"/>
    <col min="6526" max="6526" width="11.140625" bestFit="1" customWidth="1"/>
    <col min="6527" max="6527" width="12.42578125" bestFit="1" customWidth="1"/>
    <col min="6528" max="6528" width="15.5703125" bestFit="1" customWidth="1"/>
    <col min="6529" max="6529" width="11.140625" bestFit="1" customWidth="1"/>
    <col min="6530" max="6530" width="12.42578125" bestFit="1" customWidth="1"/>
    <col min="6531" max="6531" width="15.5703125" bestFit="1" customWidth="1"/>
    <col min="6532" max="6532" width="11.140625" bestFit="1" customWidth="1"/>
    <col min="6533" max="6533" width="12.42578125" bestFit="1" customWidth="1"/>
    <col min="6534" max="6534" width="15.5703125" bestFit="1" customWidth="1"/>
    <col min="6535" max="6535" width="11.140625" bestFit="1" customWidth="1"/>
    <col min="6536" max="6536" width="12.42578125" bestFit="1" customWidth="1"/>
    <col min="6537" max="6537" width="15.5703125" bestFit="1" customWidth="1"/>
    <col min="6538" max="6538" width="11.140625" bestFit="1" customWidth="1"/>
    <col min="6539" max="6539" width="12.42578125" bestFit="1" customWidth="1"/>
    <col min="6540" max="6540" width="15.5703125" bestFit="1" customWidth="1"/>
    <col min="6541" max="6541" width="11.140625" bestFit="1" customWidth="1"/>
    <col min="6542" max="6542" width="12.42578125" bestFit="1" customWidth="1"/>
    <col min="6543" max="6543" width="15.5703125" bestFit="1" customWidth="1"/>
    <col min="6544" max="6544" width="11.140625" bestFit="1" customWidth="1"/>
    <col min="6545" max="6545" width="12.42578125" bestFit="1" customWidth="1"/>
    <col min="6546" max="6546" width="15.5703125" bestFit="1" customWidth="1"/>
    <col min="6547" max="6547" width="11.140625" bestFit="1" customWidth="1"/>
    <col min="6548" max="6548" width="12.42578125" bestFit="1" customWidth="1"/>
    <col min="6549" max="6549" width="15.5703125" bestFit="1" customWidth="1"/>
    <col min="6550" max="6550" width="11.140625" bestFit="1" customWidth="1"/>
    <col min="6551" max="6551" width="12.42578125" bestFit="1" customWidth="1"/>
    <col min="6552" max="6552" width="15.5703125" bestFit="1" customWidth="1"/>
    <col min="6553" max="6553" width="11.140625" bestFit="1" customWidth="1"/>
    <col min="6554" max="6554" width="12.42578125" bestFit="1" customWidth="1"/>
    <col min="6555" max="6555" width="15.5703125" bestFit="1" customWidth="1"/>
    <col min="6556" max="6556" width="11.140625" bestFit="1" customWidth="1"/>
    <col min="6557" max="6557" width="12.42578125" bestFit="1" customWidth="1"/>
    <col min="6558" max="6558" width="15.5703125" bestFit="1" customWidth="1"/>
    <col min="6559" max="6559" width="11.140625" bestFit="1" customWidth="1"/>
    <col min="6560" max="6560" width="12.42578125" bestFit="1" customWidth="1"/>
    <col min="6561" max="6561" width="15.5703125" bestFit="1" customWidth="1"/>
    <col min="6562" max="6562" width="11.140625" bestFit="1" customWidth="1"/>
    <col min="6563" max="6563" width="12.42578125" bestFit="1" customWidth="1"/>
    <col min="6564" max="6564" width="15.5703125" bestFit="1" customWidth="1"/>
    <col min="6565" max="6565" width="11.140625" bestFit="1" customWidth="1"/>
    <col min="6566" max="6566" width="12.42578125" bestFit="1" customWidth="1"/>
    <col min="6567" max="6567" width="15.5703125" bestFit="1" customWidth="1"/>
    <col min="6568" max="6568" width="11.140625" bestFit="1" customWidth="1"/>
    <col min="6569" max="6569" width="12.42578125" bestFit="1" customWidth="1"/>
    <col min="6570" max="6570" width="15.5703125" bestFit="1" customWidth="1"/>
    <col min="6571" max="6571" width="11.140625" bestFit="1" customWidth="1"/>
    <col min="6572" max="6572" width="12.42578125" bestFit="1" customWidth="1"/>
    <col min="6573" max="6573" width="15.5703125" bestFit="1" customWidth="1"/>
    <col min="6574" max="6574" width="11.140625" bestFit="1" customWidth="1"/>
    <col min="6575" max="6575" width="12.42578125" bestFit="1" customWidth="1"/>
    <col min="6576" max="6576" width="15.5703125" bestFit="1" customWidth="1"/>
    <col min="6577" max="6577" width="11.140625" bestFit="1" customWidth="1"/>
    <col min="6578" max="6578" width="12.42578125" bestFit="1" customWidth="1"/>
    <col min="6579" max="6579" width="15.5703125" bestFit="1" customWidth="1"/>
    <col min="6580" max="6580" width="11.140625" bestFit="1" customWidth="1"/>
    <col min="6581" max="6581" width="12.42578125" bestFit="1" customWidth="1"/>
    <col min="6582" max="6582" width="15.5703125" bestFit="1" customWidth="1"/>
    <col min="6583" max="6583" width="11.140625" bestFit="1" customWidth="1"/>
    <col min="6584" max="6584" width="12.42578125" bestFit="1" customWidth="1"/>
    <col min="6585" max="6585" width="15.5703125" bestFit="1" customWidth="1"/>
    <col min="6586" max="6586" width="11.140625" bestFit="1" customWidth="1"/>
    <col min="6587" max="6587" width="12.42578125" bestFit="1" customWidth="1"/>
    <col min="6588" max="6588" width="15.5703125" bestFit="1" customWidth="1"/>
    <col min="6589" max="6589" width="11.140625" bestFit="1" customWidth="1"/>
    <col min="6590" max="6590" width="12.42578125" bestFit="1" customWidth="1"/>
    <col min="6591" max="6591" width="15.5703125" bestFit="1" customWidth="1"/>
    <col min="6592" max="6592" width="11.140625" bestFit="1" customWidth="1"/>
    <col min="6593" max="6593" width="12.42578125" bestFit="1" customWidth="1"/>
    <col min="6594" max="6594" width="15.5703125" bestFit="1" customWidth="1"/>
    <col min="6595" max="6595" width="11.140625" bestFit="1" customWidth="1"/>
    <col min="6596" max="6596" width="12.42578125" bestFit="1" customWidth="1"/>
    <col min="6597" max="6597" width="15.5703125" bestFit="1" customWidth="1"/>
    <col min="6598" max="6598" width="11.140625" bestFit="1" customWidth="1"/>
    <col min="6599" max="6599" width="12.42578125" bestFit="1" customWidth="1"/>
    <col min="6600" max="6600" width="15.5703125" bestFit="1" customWidth="1"/>
    <col min="6601" max="6601" width="11.140625" bestFit="1" customWidth="1"/>
    <col min="6602" max="6602" width="12.42578125" bestFit="1" customWidth="1"/>
    <col min="6603" max="6603" width="15.5703125" bestFit="1" customWidth="1"/>
    <col min="6604" max="6604" width="11.140625" bestFit="1" customWidth="1"/>
    <col min="6605" max="6605" width="12.42578125" bestFit="1" customWidth="1"/>
    <col min="6606" max="6606" width="15.5703125" bestFit="1" customWidth="1"/>
    <col min="6607" max="6607" width="11.140625" bestFit="1" customWidth="1"/>
    <col min="6608" max="6608" width="12.42578125" bestFit="1" customWidth="1"/>
    <col min="6609" max="6609" width="15.5703125" bestFit="1" customWidth="1"/>
    <col min="6610" max="6610" width="11.140625" bestFit="1" customWidth="1"/>
    <col min="6611" max="6611" width="12.42578125" bestFit="1" customWidth="1"/>
    <col min="6612" max="6612" width="15.5703125" bestFit="1" customWidth="1"/>
    <col min="6613" max="6613" width="11.140625" bestFit="1" customWidth="1"/>
    <col min="6614" max="6614" width="12.42578125" bestFit="1" customWidth="1"/>
    <col min="6615" max="6615" width="15.5703125" bestFit="1" customWidth="1"/>
    <col min="6616" max="6616" width="11.140625" bestFit="1" customWidth="1"/>
    <col min="6617" max="6617" width="12.42578125" bestFit="1" customWidth="1"/>
    <col min="6618" max="6618" width="15.5703125" bestFit="1" customWidth="1"/>
    <col min="6619" max="6619" width="11.140625" bestFit="1" customWidth="1"/>
    <col min="6620" max="6620" width="12.42578125" bestFit="1" customWidth="1"/>
    <col min="6621" max="6621" width="15.5703125" bestFit="1" customWidth="1"/>
    <col min="6622" max="6622" width="11.140625" bestFit="1" customWidth="1"/>
    <col min="6623" max="6623" width="12.42578125" bestFit="1" customWidth="1"/>
    <col min="6624" max="6624" width="15.5703125" bestFit="1" customWidth="1"/>
    <col min="6625" max="6625" width="11.140625" bestFit="1" customWidth="1"/>
    <col min="6626" max="6626" width="12.42578125" bestFit="1" customWidth="1"/>
    <col min="6627" max="6627" width="15.5703125" bestFit="1" customWidth="1"/>
    <col min="6628" max="6628" width="11.140625" bestFit="1" customWidth="1"/>
    <col min="6629" max="6629" width="12.42578125" bestFit="1" customWidth="1"/>
    <col min="6630" max="6630" width="15.5703125" bestFit="1" customWidth="1"/>
    <col min="6631" max="6631" width="11.140625" bestFit="1" customWidth="1"/>
    <col min="6632" max="6632" width="12.42578125" bestFit="1" customWidth="1"/>
    <col min="6633" max="6633" width="15.5703125" bestFit="1" customWidth="1"/>
    <col min="6634" max="6634" width="11.140625" bestFit="1" customWidth="1"/>
    <col min="6635" max="6635" width="12.42578125" bestFit="1" customWidth="1"/>
    <col min="6636" max="6636" width="15.5703125" bestFit="1" customWidth="1"/>
    <col min="6637" max="6637" width="11.140625" bestFit="1" customWidth="1"/>
    <col min="6638" max="6638" width="12.42578125" bestFit="1" customWidth="1"/>
    <col min="6639" max="6639" width="15.5703125" bestFit="1" customWidth="1"/>
    <col min="6640" max="6640" width="11.140625" bestFit="1" customWidth="1"/>
    <col min="6641" max="6641" width="12.42578125" bestFit="1" customWidth="1"/>
    <col min="6642" max="6642" width="15.5703125" bestFit="1" customWidth="1"/>
    <col min="6643" max="6643" width="11.140625" bestFit="1" customWidth="1"/>
    <col min="6644" max="6644" width="12.42578125" bestFit="1" customWidth="1"/>
    <col min="6645" max="6645" width="15.5703125" bestFit="1" customWidth="1"/>
    <col min="6646" max="6646" width="11.140625" bestFit="1" customWidth="1"/>
    <col min="6647" max="6647" width="12.42578125" bestFit="1" customWidth="1"/>
    <col min="6648" max="6648" width="15.5703125" bestFit="1" customWidth="1"/>
    <col min="6649" max="6649" width="11.140625" bestFit="1" customWidth="1"/>
    <col min="6650" max="6650" width="12.42578125" bestFit="1" customWidth="1"/>
    <col min="6651" max="6651" width="15.5703125" bestFit="1" customWidth="1"/>
    <col min="6652" max="6652" width="11.140625" bestFit="1" customWidth="1"/>
    <col min="6653" max="6653" width="12.42578125" bestFit="1" customWidth="1"/>
    <col min="6654" max="6654" width="15.5703125" bestFit="1" customWidth="1"/>
    <col min="6655" max="6655" width="11.140625" bestFit="1" customWidth="1"/>
    <col min="6656" max="6656" width="12.42578125" bestFit="1" customWidth="1"/>
    <col min="6657" max="6657" width="15.5703125" bestFit="1" customWidth="1"/>
    <col min="6658" max="6658" width="11.140625" bestFit="1" customWidth="1"/>
    <col min="6659" max="6659" width="12.42578125" bestFit="1" customWidth="1"/>
    <col min="6660" max="6660" width="15.5703125" bestFit="1" customWidth="1"/>
    <col min="6661" max="6661" width="11.140625" bestFit="1" customWidth="1"/>
    <col min="6662" max="6662" width="12.42578125" bestFit="1" customWidth="1"/>
    <col min="6663" max="6663" width="15.5703125" bestFit="1" customWidth="1"/>
    <col min="6664" max="6664" width="11.140625" bestFit="1" customWidth="1"/>
    <col min="6665" max="6665" width="12.42578125" bestFit="1" customWidth="1"/>
    <col min="6666" max="6666" width="15.5703125" bestFit="1" customWidth="1"/>
    <col min="6667" max="6667" width="11.140625" bestFit="1" customWidth="1"/>
    <col min="6668" max="6668" width="12.42578125" bestFit="1" customWidth="1"/>
    <col min="6669" max="6669" width="15.5703125" bestFit="1" customWidth="1"/>
    <col min="6670" max="6670" width="11.140625" bestFit="1" customWidth="1"/>
    <col min="6671" max="6671" width="12.42578125" bestFit="1" customWidth="1"/>
    <col min="6672" max="6672" width="15.5703125" bestFit="1" customWidth="1"/>
    <col min="6673" max="6673" width="11.140625" bestFit="1" customWidth="1"/>
    <col min="6674" max="6674" width="12.42578125" bestFit="1" customWidth="1"/>
    <col min="6675" max="6675" width="15.5703125" bestFit="1" customWidth="1"/>
    <col min="6676" max="6676" width="11.140625" bestFit="1" customWidth="1"/>
    <col min="6677" max="6677" width="12.42578125" bestFit="1" customWidth="1"/>
    <col min="6678" max="6678" width="15.5703125" bestFit="1" customWidth="1"/>
    <col min="6679" max="6679" width="11.140625" bestFit="1" customWidth="1"/>
    <col min="6680" max="6680" width="12.42578125" bestFit="1" customWidth="1"/>
    <col min="6681" max="6681" width="15.5703125" bestFit="1" customWidth="1"/>
    <col min="6682" max="6682" width="11.140625" bestFit="1" customWidth="1"/>
    <col min="6683" max="6683" width="12.42578125" bestFit="1" customWidth="1"/>
    <col min="6684" max="6684" width="15.5703125" bestFit="1" customWidth="1"/>
    <col min="6685" max="6685" width="11.140625" bestFit="1" customWidth="1"/>
    <col min="6686" max="6686" width="12.42578125" bestFit="1" customWidth="1"/>
    <col min="6687" max="6687" width="15.5703125" bestFit="1" customWidth="1"/>
    <col min="6688" max="6688" width="11.140625" bestFit="1" customWidth="1"/>
    <col min="6689" max="6689" width="12.42578125" bestFit="1" customWidth="1"/>
    <col min="6690" max="6690" width="15.5703125" bestFit="1" customWidth="1"/>
    <col min="6691" max="6691" width="11.140625" bestFit="1" customWidth="1"/>
    <col min="6692" max="6692" width="12.42578125" bestFit="1" customWidth="1"/>
    <col min="6693" max="6693" width="15.5703125" bestFit="1" customWidth="1"/>
    <col min="6694" max="6694" width="11.140625" bestFit="1" customWidth="1"/>
    <col min="6695" max="6695" width="12.42578125" bestFit="1" customWidth="1"/>
    <col min="6696" max="6696" width="15.5703125" bestFit="1" customWidth="1"/>
    <col min="6697" max="6697" width="11.140625" bestFit="1" customWidth="1"/>
    <col min="6698" max="6698" width="12.42578125" bestFit="1" customWidth="1"/>
    <col min="6699" max="6699" width="15.5703125" bestFit="1" customWidth="1"/>
    <col min="6700" max="6700" width="11.140625" bestFit="1" customWidth="1"/>
    <col min="6701" max="6701" width="12.42578125" bestFit="1" customWidth="1"/>
    <col min="6702" max="6702" width="15.5703125" bestFit="1" customWidth="1"/>
    <col min="6703" max="6703" width="11.140625" bestFit="1" customWidth="1"/>
    <col min="6704" max="6704" width="12.42578125" bestFit="1" customWidth="1"/>
    <col min="6705" max="6705" width="15.5703125" bestFit="1" customWidth="1"/>
    <col min="6706" max="6706" width="11.140625" bestFit="1" customWidth="1"/>
    <col min="6707" max="6707" width="12.42578125" bestFit="1" customWidth="1"/>
    <col min="6708" max="6708" width="15.5703125" bestFit="1" customWidth="1"/>
    <col min="6709" max="6709" width="11.140625" bestFit="1" customWidth="1"/>
    <col min="6710" max="6710" width="12.42578125" bestFit="1" customWidth="1"/>
    <col min="6711" max="6711" width="15.5703125" bestFit="1" customWidth="1"/>
    <col min="6712" max="6712" width="11.140625" bestFit="1" customWidth="1"/>
    <col min="6713" max="6713" width="12.42578125" bestFit="1" customWidth="1"/>
    <col min="6714" max="6714" width="15.5703125" bestFit="1" customWidth="1"/>
    <col min="6715" max="6715" width="11.140625" bestFit="1" customWidth="1"/>
    <col min="6716" max="6716" width="12.42578125" bestFit="1" customWidth="1"/>
    <col min="6717" max="6717" width="15.5703125" bestFit="1" customWidth="1"/>
    <col min="6718" max="6718" width="11.140625" bestFit="1" customWidth="1"/>
    <col min="6719" max="6719" width="12.42578125" bestFit="1" customWidth="1"/>
    <col min="6720" max="6720" width="15.5703125" bestFit="1" customWidth="1"/>
    <col min="6721" max="6721" width="11.140625" bestFit="1" customWidth="1"/>
    <col min="6722" max="6722" width="12.42578125" bestFit="1" customWidth="1"/>
    <col min="6723" max="6723" width="15.5703125" bestFit="1" customWidth="1"/>
    <col min="6724" max="6724" width="11.140625" bestFit="1" customWidth="1"/>
    <col min="6725" max="6725" width="12.42578125" bestFit="1" customWidth="1"/>
    <col min="6726" max="6726" width="15.5703125" bestFit="1" customWidth="1"/>
    <col min="6727" max="6727" width="11.140625" bestFit="1" customWidth="1"/>
    <col min="6728" max="6728" width="12.42578125" bestFit="1" customWidth="1"/>
    <col min="6729" max="6729" width="15.5703125" bestFit="1" customWidth="1"/>
    <col min="6730" max="6730" width="11.140625" bestFit="1" customWidth="1"/>
    <col min="6731" max="6731" width="12.42578125" bestFit="1" customWidth="1"/>
    <col min="6732" max="6732" width="15.5703125" bestFit="1" customWidth="1"/>
    <col min="6733" max="6733" width="11.140625" bestFit="1" customWidth="1"/>
    <col min="6734" max="6734" width="12.42578125" bestFit="1" customWidth="1"/>
    <col min="6735" max="6735" width="15.5703125" bestFit="1" customWidth="1"/>
    <col min="6736" max="6736" width="11.140625" bestFit="1" customWidth="1"/>
    <col min="6737" max="6737" width="12.42578125" bestFit="1" customWidth="1"/>
    <col min="6738" max="6738" width="15.5703125" bestFit="1" customWidth="1"/>
    <col min="6739" max="6739" width="11.140625" bestFit="1" customWidth="1"/>
    <col min="6740" max="6740" width="12.42578125" bestFit="1" customWidth="1"/>
    <col min="6741" max="6741" width="15.5703125" bestFit="1" customWidth="1"/>
    <col min="6742" max="6742" width="11.140625" bestFit="1" customWidth="1"/>
    <col min="6743" max="6743" width="12.42578125" bestFit="1" customWidth="1"/>
    <col min="6744" max="6744" width="15.5703125" bestFit="1" customWidth="1"/>
    <col min="6745" max="6745" width="11.140625" bestFit="1" customWidth="1"/>
    <col min="6746" max="6746" width="12.42578125" bestFit="1" customWidth="1"/>
    <col min="6747" max="6747" width="15.5703125" bestFit="1" customWidth="1"/>
    <col min="6748" max="6748" width="11.140625" bestFit="1" customWidth="1"/>
    <col min="6749" max="6749" width="12.42578125" bestFit="1" customWidth="1"/>
    <col min="6750" max="6750" width="15.5703125" bestFit="1" customWidth="1"/>
    <col min="6751" max="6751" width="11.140625" bestFit="1" customWidth="1"/>
    <col min="6752" max="6752" width="12.42578125" bestFit="1" customWidth="1"/>
    <col min="6753" max="6753" width="15.5703125" bestFit="1" customWidth="1"/>
    <col min="6754" max="6754" width="11.140625" bestFit="1" customWidth="1"/>
    <col min="6755" max="6755" width="12.42578125" bestFit="1" customWidth="1"/>
    <col min="6756" max="6756" width="15.5703125" bestFit="1" customWidth="1"/>
    <col min="6757" max="6757" width="11.140625" bestFit="1" customWidth="1"/>
    <col min="6758" max="6758" width="12.42578125" bestFit="1" customWidth="1"/>
    <col min="6759" max="6759" width="15.5703125" bestFit="1" customWidth="1"/>
    <col min="6760" max="6760" width="11.140625" bestFit="1" customWidth="1"/>
    <col min="6761" max="6761" width="12.42578125" bestFit="1" customWidth="1"/>
    <col min="6762" max="6762" width="15.5703125" bestFit="1" customWidth="1"/>
    <col min="6763" max="6763" width="11.140625" bestFit="1" customWidth="1"/>
    <col min="6764" max="6764" width="12.42578125" bestFit="1" customWidth="1"/>
    <col min="6765" max="6765" width="15.5703125" bestFit="1" customWidth="1"/>
    <col min="6766" max="6766" width="11.140625" bestFit="1" customWidth="1"/>
    <col min="6767" max="6767" width="12.42578125" bestFit="1" customWidth="1"/>
    <col min="6768" max="6768" width="15.5703125" bestFit="1" customWidth="1"/>
    <col min="6769" max="6769" width="11.140625" bestFit="1" customWidth="1"/>
    <col min="6770" max="6770" width="12.42578125" bestFit="1" customWidth="1"/>
    <col min="6771" max="6771" width="15.5703125" bestFit="1" customWidth="1"/>
    <col min="6772" max="6772" width="11.140625" bestFit="1" customWidth="1"/>
    <col min="6773" max="6773" width="12.42578125" bestFit="1" customWidth="1"/>
    <col min="6774" max="6774" width="15.5703125" bestFit="1" customWidth="1"/>
    <col min="6775" max="6775" width="11.140625" bestFit="1" customWidth="1"/>
    <col min="6776" max="6776" width="12.42578125" bestFit="1" customWidth="1"/>
    <col min="6777" max="6777" width="15.5703125" bestFit="1" customWidth="1"/>
    <col min="6778" max="6778" width="11.140625" bestFit="1" customWidth="1"/>
    <col min="6779" max="6779" width="12.42578125" bestFit="1" customWidth="1"/>
    <col min="6780" max="6780" width="15.5703125" bestFit="1" customWidth="1"/>
    <col min="6781" max="6781" width="11.140625" bestFit="1" customWidth="1"/>
    <col min="6782" max="6782" width="12.42578125" bestFit="1" customWidth="1"/>
    <col min="6783" max="6783" width="15.5703125" bestFit="1" customWidth="1"/>
    <col min="6784" max="6784" width="11.140625" bestFit="1" customWidth="1"/>
    <col min="6785" max="6785" width="12.42578125" bestFit="1" customWidth="1"/>
    <col min="6786" max="6786" width="15.5703125" bestFit="1" customWidth="1"/>
    <col min="6787" max="6787" width="11.140625" bestFit="1" customWidth="1"/>
    <col min="6788" max="6788" width="12.42578125" bestFit="1" customWidth="1"/>
    <col min="6789" max="6789" width="15.5703125" bestFit="1" customWidth="1"/>
    <col min="6790" max="6790" width="11.140625" bestFit="1" customWidth="1"/>
    <col min="6791" max="6791" width="12.42578125" bestFit="1" customWidth="1"/>
    <col min="6792" max="6792" width="15.5703125" bestFit="1" customWidth="1"/>
    <col min="6793" max="6793" width="11.140625" bestFit="1" customWidth="1"/>
    <col min="6794" max="6794" width="12.42578125" bestFit="1" customWidth="1"/>
    <col min="6795" max="6795" width="15.5703125" bestFit="1" customWidth="1"/>
    <col min="6796" max="6796" width="11.140625" bestFit="1" customWidth="1"/>
    <col min="6797" max="6797" width="12.42578125" bestFit="1" customWidth="1"/>
    <col min="6798" max="6798" width="15.5703125" bestFit="1" customWidth="1"/>
    <col min="6799" max="6799" width="11.140625" bestFit="1" customWidth="1"/>
    <col min="6800" max="6800" width="12.42578125" bestFit="1" customWidth="1"/>
    <col min="6801" max="6801" width="15.5703125" bestFit="1" customWidth="1"/>
    <col min="6802" max="6802" width="11.140625" bestFit="1" customWidth="1"/>
    <col min="6803" max="6803" width="12.42578125" bestFit="1" customWidth="1"/>
    <col min="6804" max="6804" width="15.5703125" bestFit="1" customWidth="1"/>
    <col min="6805" max="6805" width="11.140625" bestFit="1" customWidth="1"/>
    <col min="6806" max="6806" width="12.42578125" bestFit="1" customWidth="1"/>
    <col min="6807" max="6807" width="15.5703125" bestFit="1" customWidth="1"/>
    <col min="6808" max="6808" width="11.140625" bestFit="1" customWidth="1"/>
    <col min="6809" max="6809" width="12.42578125" bestFit="1" customWidth="1"/>
    <col min="6810" max="6810" width="15.5703125" bestFit="1" customWidth="1"/>
    <col min="6811" max="6811" width="11.140625" bestFit="1" customWidth="1"/>
    <col min="6812" max="6812" width="12.42578125" bestFit="1" customWidth="1"/>
    <col min="6813" max="6813" width="15.5703125" bestFit="1" customWidth="1"/>
    <col min="6814" max="6814" width="11.140625" bestFit="1" customWidth="1"/>
    <col min="6815" max="6815" width="12.42578125" bestFit="1" customWidth="1"/>
    <col min="6816" max="6816" width="15.5703125" bestFit="1" customWidth="1"/>
    <col min="6817" max="6817" width="11.140625" bestFit="1" customWidth="1"/>
    <col min="6818" max="6818" width="12.42578125" bestFit="1" customWidth="1"/>
    <col min="6819" max="6819" width="15.5703125" bestFit="1" customWidth="1"/>
    <col min="6820" max="6820" width="11.140625" bestFit="1" customWidth="1"/>
    <col min="6821" max="6821" width="12.42578125" bestFit="1" customWidth="1"/>
    <col min="6822" max="6822" width="15.5703125" bestFit="1" customWidth="1"/>
    <col min="6823" max="6823" width="11.140625" bestFit="1" customWidth="1"/>
    <col min="6824" max="6824" width="12.42578125" bestFit="1" customWidth="1"/>
    <col min="6825" max="6825" width="15.5703125" bestFit="1" customWidth="1"/>
    <col min="6826" max="6826" width="11.140625" bestFit="1" customWidth="1"/>
    <col min="6827" max="6827" width="12.42578125" bestFit="1" customWidth="1"/>
    <col min="6828" max="6828" width="15.5703125" bestFit="1" customWidth="1"/>
    <col min="6829" max="6829" width="11.140625" bestFit="1" customWidth="1"/>
    <col min="6830" max="6830" width="12.42578125" bestFit="1" customWidth="1"/>
    <col min="6831" max="6831" width="15.5703125" bestFit="1" customWidth="1"/>
    <col min="6832" max="6832" width="11.140625" bestFit="1" customWidth="1"/>
    <col min="6833" max="6833" width="12.42578125" bestFit="1" customWidth="1"/>
    <col min="6834" max="6834" width="15.5703125" bestFit="1" customWidth="1"/>
    <col min="6835" max="6835" width="11.140625" bestFit="1" customWidth="1"/>
    <col min="6836" max="6836" width="12.42578125" bestFit="1" customWidth="1"/>
    <col min="6837" max="6837" width="15.5703125" bestFit="1" customWidth="1"/>
    <col min="6838" max="6838" width="11.140625" bestFit="1" customWidth="1"/>
    <col min="6839" max="6839" width="12.42578125" bestFit="1" customWidth="1"/>
    <col min="6840" max="6840" width="15.5703125" bestFit="1" customWidth="1"/>
    <col min="6841" max="6841" width="11.140625" bestFit="1" customWidth="1"/>
    <col min="6842" max="6842" width="12.42578125" bestFit="1" customWidth="1"/>
    <col min="6843" max="6843" width="15.5703125" bestFit="1" customWidth="1"/>
    <col min="6844" max="6844" width="11.140625" bestFit="1" customWidth="1"/>
    <col min="6845" max="6845" width="12.42578125" bestFit="1" customWidth="1"/>
    <col min="6846" max="6846" width="15.5703125" bestFit="1" customWidth="1"/>
    <col min="6847" max="6847" width="11.140625" bestFit="1" customWidth="1"/>
    <col min="6848" max="6848" width="12.42578125" bestFit="1" customWidth="1"/>
    <col min="6849" max="6849" width="15.5703125" bestFit="1" customWidth="1"/>
    <col min="6850" max="6850" width="11.140625" bestFit="1" customWidth="1"/>
    <col min="6851" max="6851" width="12.42578125" bestFit="1" customWidth="1"/>
    <col min="6852" max="6852" width="15.5703125" bestFit="1" customWidth="1"/>
    <col min="6853" max="6853" width="11.140625" bestFit="1" customWidth="1"/>
    <col min="6854" max="6854" width="12.42578125" bestFit="1" customWidth="1"/>
    <col min="6855" max="6855" width="15.5703125" bestFit="1" customWidth="1"/>
    <col min="6856" max="6856" width="11.140625" bestFit="1" customWidth="1"/>
    <col min="6857" max="6857" width="12.42578125" bestFit="1" customWidth="1"/>
    <col min="6858" max="6858" width="15.5703125" bestFit="1" customWidth="1"/>
    <col min="6859" max="6859" width="11.140625" bestFit="1" customWidth="1"/>
    <col min="6860" max="6860" width="12.42578125" bestFit="1" customWidth="1"/>
    <col min="6861" max="6861" width="15.5703125" bestFit="1" customWidth="1"/>
    <col min="6862" max="6862" width="11.140625" bestFit="1" customWidth="1"/>
    <col min="6863" max="6863" width="12.42578125" bestFit="1" customWidth="1"/>
    <col min="6864" max="6864" width="15.5703125" bestFit="1" customWidth="1"/>
    <col min="6865" max="6865" width="11.140625" bestFit="1" customWidth="1"/>
    <col min="6866" max="6866" width="12.42578125" bestFit="1" customWidth="1"/>
    <col min="6867" max="6867" width="15.5703125" bestFit="1" customWidth="1"/>
    <col min="6868" max="6868" width="11.140625" bestFit="1" customWidth="1"/>
    <col min="6869" max="6869" width="12.42578125" bestFit="1" customWidth="1"/>
    <col min="6870" max="6870" width="15.5703125" bestFit="1" customWidth="1"/>
    <col min="6871" max="6871" width="11.140625" bestFit="1" customWidth="1"/>
    <col min="6872" max="6872" width="12.42578125" bestFit="1" customWidth="1"/>
    <col min="6873" max="6873" width="15.5703125" bestFit="1" customWidth="1"/>
    <col min="6874" max="6874" width="11.140625" bestFit="1" customWidth="1"/>
    <col min="6875" max="6875" width="12.42578125" bestFit="1" customWidth="1"/>
    <col min="6876" max="6876" width="15.5703125" bestFit="1" customWidth="1"/>
    <col min="6877" max="6877" width="11.140625" bestFit="1" customWidth="1"/>
    <col min="6878" max="6878" width="12.42578125" bestFit="1" customWidth="1"/>
    <col min="6879" max="6879" width="15.5703125" bestFit="1" customWidth="1"/>
    <col min="6880" max="6880" width="11.140625" bestFit="1" customWidth="1"/>
    <col min="6881" max="6881" width="12.42578125" bestFit="1" customWidth="1"/>
    <col min="6882" max="6882" width="15.5703125" bestFit="1" customWidth="1"/>
    <col min="6883" max="6883" width="11.140625" bestFit="1" customWidth="1"/>
    <col min="6884" max="6884" width="12.42578125" bestFit="1" customWidth="1"/>
    <col min="6885" max="6885" width="15.5703125" bestFit="1" customWidth="1"/>
    <col min="6886" max="6886" width="11.140625" bestFit="1" customWidth="1"/>
    <col min="6887" max="6887" width="12.42578125" bestFit="1" customWidth="1"/>
    <col min="6888" max="6888" width="15.5703125" bestFit="1" customWidth="1"/>
    <col min="6889" max="6889" width="11.140625" bestFit="1" customWidth="1"/>
    <col min="6890" max="6890" width="12.42578125" bestFit="1" customWidth="1"/>
    <col min="6891" max="6891" width="15.5703125" bestFit="1" customWidth="1"/>
    <col min="6892" max="6892" width="11.140625" bestFit="1" customWidth="1"/>
    <col min="6893" max="6893" width="12.42578125" bestFit="1" customWidth="1"/>
    <col min="6894" max="6894" width="15.5703125" bestFit="1" customWidth="1"/>
    <col min="6895" max="6895" width="11.140625" bestFit="1" customWidth="1"/>
    <col min="6896" max="6896" width="12.42578125" bestFit="1" customWidth="1"/>
    <col min="6897" max="6897" width="15.5703125" bestFit="1" customWidth="1"/>
    <col min="6898" max="6898" width="11.140625" bestFit="1" customWidth="1"/>
    <col min="6899" max="6899" width="12.42578125" bestFit="1" customWidth="1"/>
    <col min="6900" max="6900" width="15.5703125" bestFit="1" customWidth="1"/>
    <col min="6901" max="6901" width="11.140625" bestFit="1" customWidth="1"/>
    <col min="6902" max="6902" width="12.42578125" bestFit="1" customWidth="1"/>
    <col min="6903" max="6903" width="15.5703125" bestFit="1" customWidth="1"/>
    <col min="6904" max="6904" width="11.140625" bestFit="1" customWidth="1"/>
    <col min="6905" max="6905" width="12.42578125" bestFit="1" customWidth="1"/>
    <col min="6906" max="6906" width="15.5703125" bestFit="1" customWidth="1"/>
    <col min="6907" max="6907" width="11.140625" bestFit="1" customWidth="1"/>
    <col min="6908" max="6908" width="12.42578125" bestFit="1" customWidth="1"/>
    <col min="6909" max="6909" width="15.5703125" bestFit="1" customWidth="1"/>
    <col min="6910" max="6910" width="11.140625" bestFit="1" customWidth="1"/>
    <col min="6911" max="6911" width="12.42578125" bestFit="1" customWidth="1"/>
    <col min="6912" max="6912" width="15.5703125" bestFit="1" customWidth="1"/>
    <col min="6913" max="6913" width="11.140625" bestFit="1" customWidth="1"/>
    <col min="6914" max="6914" width="12.42578125" bestFit="1" customWidth="1"/>
    <col min="6915" max="6915" width="15.5703125" bestFit="1" customWidth="1"/>
    <col min="6916" max="6916" width="11.140625" bestFit="1" customWidth="1"/>
    <col min="6917" max="6917" width="12.42578125" bestFit="1" customWidth="1"/>
    <col min="6918" max="6918" width="15.5703125" bestFit="1" customWidth="1"/>
    <col min="6919" max="6919" width="11.140625" bestFit="1" customWidth="1"/>
    <col min="6920" max="6920" width="12.42578125" bestFit="1" customWidth="1"/>
    <col min="6921" max="6921" width="15.5703125" bestFit="1" customWidth="1"/>
    <col min="6922" max="6922" width="11.140625" bestFit="1" customWidth="1"/>
    <col min="6923" max="6923" width="12.42578125" bestFit="1" customWidth="1"/>
    <col min="6924" max="6924" width="15.5703125" bestFit="1" customWidth="1"/>
    <col min="6925" max="6925" width="11.140625" bestFit="1" customWidth="1"/>
    <col min="6926" max="6926" width="12.42578125" bestFit="1" customWidth="1"/>
    <col min="6927" max="6927" width="15.5703125" bestFit="1" customWidth="1"/>
    <col min="6928" max="6928" width="11.140625" bestFit="1" customWidth="1"/>
    <col min="6929" max="6929" width="12.42578125" bestFit="1" customWidth="1"/>
    <col min="6930" max="6930" width="15.5703125" bestFit="1" customWidth="1"/>
    <col min="6931" max="6931" width="11.140625" bestFit="1" customWidth="1"/>
    <col min="6932" max="6932" width="12.42578125" bestFit="1" customWidth="1"/>
    <col min="6933" max="6933" width="15.5703125" bestFit="1" customWidth="1"/>
    <col min="6934" max="6934" width="11.140625" bestFit="1" customWidth="1"/>
    <col min="6935" max="6935" width="12.42578125" bestFit="1" customWidth="1"/>
    <col min="6936" max="6936" width="15.5703125" bestFit="1" customWidth="1"/>
    <col min="6937" max="6937" width="11.140625" bestFit="1" customWidth="1"/>
    <col min="6938" max="6938" width="12.42578125" bestFit="1" customWidth="1"/>
    <col min="6939" max="6939" width="15.5703125" bestFit="1" customWidth="1"/>
    <col min="6940" max="6940" width="11.140625" bestFit="1" customWidth="1"/>
    <col min="6941" max="6941" width="12.42578125" bestFit="1" customWidth="1"/>
    <col min="6942" max="6942" width="15.5703125" bestFit="1" customWidth="1"/>
    <col min="6943" max="6943" width="11.140625" bestFit="1" customWidth="1"/>
    <col min="6944" max="6944" width="12.42578125" bestFit="1" customWidth="1"/>
    <col min="6945" max="6945" width="15.5703125" bestFit="1" customWidth="1"/>
    <col min="6946" max="6946" width="11.140625" bestFit="1" customWidth="1"/>
    <col min="6947" max="6947" width="12.42578125" bestFit="1" customWidth="1"/>
    <col min="6948" max="6948" width="15.5703125" bestFit="1" customWidth="1"/>
    <col min="6949" max="6949" width="11.140625" bestFit="1" customWidth="1"/>
    <col min="6950" max="6950" width="12.42578125" bestFit="1" customWidth="1"/>
    <col min="6951" max="6951" width="15.5703125" bestFit="1" customWidth="1"/>
    <col min="6952" max="6952" width="11.140625" bestFit="1" customWidth="1"/>
    <col min="6953" max="6953" width="12.42578125" bestFit="1" customWidth="1"/>
    <col min="6954" max="6954" width="15.5703125" bestFit="1" customWidth="1"/>
    <col min="6955" max="6955" width="11.140625" bestFit="1" customWidth="1"/>
    <col min="6956" max="6956" width="12.42578125" bestFit="1" customWidth="1"/>
    <col min="6957" max="6957" width="15.5703125" bestFit="1" customWidth="1"/>
    <col min="6958" max="6958" width="11.140625" bestFit="1" customWidth="1"/>
    <col min="6959" max="6959" width="12.42578125" bestFit="1" customWidth="1"/>
    <col min="6960" max="6960" width="15.5703125" bestFit="1" customWidth="1"/>
    <col min="6961" max="6961" width="11.140625" bestFit="1" customWidth="1"/>
    <col min="6962" max="6962" width="12.42578125" bestFit="1" customWidth="1"/>
    <col min="6963" max="6963" width="10.42578125" bestFit="1" customWidth="1"/>
    <col min="6964" max="6964" width="11.140625" bestFit="1" customWidth="1"/>
    <col min="6965" max="6965" width="12.42578125" bestFit="1" customWidth="1"/>
    <col min="6966" max="6966" width="15.5703125" bestFit="1" customWidth="1"/>
    <col min="6967" max="6967" width="11.140625" bestFit="1" customWidth="1"/>
    <col min="6968" max="6968" width="12.42578125" bestFit="1" customWidth="1"/>
    <col min="6969" max="6969" width="15.5703125" bestFit="1" customWidth="1"/>
    <col min="6970" max="6970" width="11.140625" bestFit="1" customWidth="1"/>
    <col min="6971" max="6971" width="12.42578125" bestFit="1" customWidth="1"/>
    <col min="6972" max="6972" width="15.5703125" bestFit="1" customWidth="1"/>
    <col min="6973" max="6973" width="11.140625" bestFit="1" customWidth="1"/>
    <col min="6974" max="6974" width="12.42578125" bestFit="1" customWidth="1"/>
    <col min="6975" max="6975" width="15.5703125" bestFit="1" customWidth="1"/>
    <col min="6976" max="6976" width="11.140625" bestFit="1" customWidth="1"/>
    <col min="6977" max="6977" width="12.42578125" bestFit="1" customWidth="1"/>
    <col min="6978" max="6978" width="15.5703125" bestFit="1" customWidth="1"/>
    <col min="6979" max="6979" width="11.140625" bestFit="1" customWidth="1"/>
    <col min="6980" max="6980" width="12.42578125" bestFit="1" customWidth="1"/>
    <col min="6981" max="6981" width="15.5703125" bestFit="1" customWidth="1"/>
    <col min="6982" max="6982" width="11.140625" bestFit="1" customWidth="1"/>
    <col min="6983" max="6983" width="12.42578125" bestFit="1" customWidth="1"/>
    <col min="6984" max="6984" width="15.5703125" bestFit="1" customWidth="1"/>
    <col min="6985" max="6985" width="11.140625" bestFit="1" customWidth="1"/>
    <col min="6986" max="6986" width="12.42578125" bestFit="1" customWidth="1"/>
    <col min="6987" max="6987" width="15.5703125" bestFit="1" customWidth="1"/>
    <col min="6988" max="6988" width="11.140625" bestFit="1" customWidth="1"/>
    <col min="6989" max="6989" width="12.42578125" bestFit="1" customWidth="1"/>
    <col min="6990" max="6990" width="15.5703125" bestFit="1" customWidth="1"/>
    <col min="6991" max="6991" width="11.140625" bestFit="1" customWidth="1"/>
    <col min="6992" max="6992" width="12.42578125" bestFit="1" customWidth="1"/>
    <col min="6993" max="6993" width="15.5703125" bestFit="1" customWidth="1"/>
    <col min="6994" max="6994" width="11.140625" bestFit="1" customWidth="1"/>
    <col min="6995" max="6995" width="12.42578125" bestFit="1" customWidth="1"/>
    <col min="6996" max="6996" width="15.5703125" bestFit="1" customWidth="1"/>
    <col min="6997" max="6997" width="11.140625" bestFit="1" customWidth="1"/>
    <col min="6998" max="6998" width="12.42578125" bestFit="1" customWidth="1"/>
    <col min="6999" max="6999" width="15.5703125" bestFit="1" customWidth="1"/>
    <col min="7000" max="7000" width="11.140625" bestFit="1" customWidth="1"/>
    <col min="7001" max="7001" width="12.42578125" bestFit="1" customWidth="1"/>
    <col min="7002" max="7002" width="15.5703125" bestFit="1" customWidth="1"/>
    <col min="7003" max="7003" width="11.140625" bestFit="1" customWidth="1"/>
    <col min="7004" max="7004" width="12.42578125" bestFit="1" customWidth="1"/>
    <col min="7005" max="7005" width="15.5703125" bestFit="1" customWidth="1"/>
    <col min="7006" max="7006" width="11.140625" bestFit="1" customWidth="1"/>
    <col min="7007" max="7007" width="12.42578125" bestFit="1" customWidth="1"/>
    <col min="7008" max="7008" width="15.5703125" bestFit="1" customWidth="1"/>
    <col min="7009" max="7009" width="11.140625" bestFit="1" customWidth="1"/>
    <col min="7010" max="7010" width="12.42578125" bestFit="1" customWidth="1"/>
    <col min="7011" max="7011" width="15.5703125" bestFit="1" customWidth="1"/>
    <col min="7012" max="7012" width="11.140625" bestFit="1" customWidth="1"/>
    <col min="7013" max="7013" width="12.42578125" bestFit="1" customWidth="1"/>
    <col min="7014" max="7014" width="15.5703125" bestFit="1" customWidth="1"/>
    <col min="7015" max="7015" width="11.140625" bestFit="1" customWidth="1"/>
    <col min="7016" max="7016" width="12.42578125" bestFit="1" customWidth="1"/>
    <col min="7017" max="7017" width="15.5703125" bestFit="1" customWidth="1"/>
    <col min="7018" max="7018" width="11.140625" bestFit="1" customWidth="1"/>
    <col min="7019" max="7019" width="12.42578125" bestFit="1" customWidth="1"/>
    <col min="7020" max="7020" width="15.5703125" bestFit="1" customWidth="1"/>
    <col min="7021" max="7021" width="11.140625" bestFit="1" customWidth="1"/>
    <col min="7022" max="7022" width="12.42578125" bestFit="1" customWidth="1"/>
    <col min="7023" max="7023" width="15.5703125" bestFit="1" customWidth="1"/>
    <col min="7024" max="7024" width="11.140625" bestFit="1" customWidth="1"/>
    <col min="7025" max="7025" width="12.42578125" bestFit="1" customWidth="1"/>
    <col min="7026" max="7026" width="15.5703125" bestFit="1" customWidth="1"/>
    <col min="7027" max="7027" width="11.140625" bestFit="1" customWidth="1"/>
    <col min="7028" max="7028" width="12.42578125" bestFit="1" customWidth="1"/>
    <col min="7029" max="7029" width="15.5703125" bestFit="1" customWidth="1"/>
    <col min="7030" max="7030" width="11.140625" bestFit="1" customWidth="1"/>
    <col min="7031" max="7031" width="12.42578125" bestFit="1" customWidth="1"/>
    <col min="7032" max="7032" width="15.5703125" bestFit="1" customWidth="1"/>
    <col min="7033" max="7033" width="11.140625" bestFit="1" customWidth="1"/>
    <col min="7034" max="7034" width="12.42578125" bestFit="1" customWidth="1"/>
    <col min="7035" max="7035" width="15.5703125" bestFit="1" customWidth="1"/>
    <col min="7036" max="7036" width="11.140625" bestFit="1" customWidth="1"/>
    <col min="7037" max="7037" width="12.42578125" bestFit="1" customWidth="1"/>
    <col min="7038" max="7038" width="15.5703125" bestFit="1" customWidth="1"/>
    <col min="7039" max="7039" width="11.140625" bestFit="1" customWidth="1"/>
    <col min="7040" max="7040" width="12.42578125" bestFit="1" customWidth="1"/>
    <col min="7041" max="7041" width="15.5703125" bestFit="1" customWidth="1"/>
    <col min="7042" max="7042" width="11.140625" bestFit="1" customWidth="1"/>
    <col min="7043" max="7043" width="12.42578125" bestFit="1" customWidth="1"/>
    <col min="7044" max="7044" width="15.5703125" bestFit="1" customWidth="1"/>
    <col min="7045" max="7045" width="11.140625" bestFit="1" customWidth="1"/>
    <col min="7046" max="7046" width="12.42578125" bestFit="1" customWidth="1"/>
    <col min="7047" max="7047" width="15.5703125" bestFit="1" customWidth="1"/>
    <col min="7048" max="7048" width="11.140625" bestFit="1" customWidth="1"/>
    <col min="7049" max="7049" width="12.42578125" bestFit="1" customWidth="1"/>
    <col min="7050" max="7050" width="15.5703125" bestFit="1" customWidth="1"/>
    <col min="7051" max="7051" width="11.140625" bestFit="1" customWidth="1"/>
    <col min="7052" max="7052" width="12.42578125" bestFit="1" customWidth="1"/>
    <col min="7053" max="7053" width="15.5703125" bestFit="1" customWidth="1"/>
    <col min="7054" max="7054" width="11.140625" bestFit="1" customWidth="1"/>
    <col min="7055" max="7055" width="12.42578125" bestFit="1" customWidth="1"/>
    <col min="7056" max="7056" width="15.5703125" bestFit="1" customWidth="1"/>
    <col min="7057" max="7057" width="11.140625" bestFit="1" customWidth="1"/>
    <col min="7058" max="7058" width="12.42578125" bestFit="1" customWidth="1"/>
    <col min="7059" max="7059" width="15.5703125" bestFit="1" customWidth="1"/>
    <col min="7060" max="7060" width="11.140625" bestFit="1" customWidth="1"/>
    <col min="7061" max="7061" width="12.42578125" bestFit="1" customWidth="1"/>
    <col min="7062" max="7062" width="15.5703125" bestFit="1" customWidth="1"/>
    <col min="7063" max="7063" width="11.140625" bestFit="1" customWidth="1"/>
    <col min="7064" max="7064" width="12.42578125" bestFit="1" customWidth="1"/>
    <col min="7065" max="7065" width="15.5703125" bestFit="1" customWidth="1"/>
    <col min="7066" max="7066" width="11.140625" bestFit="1" customWidth="1"/>
    <col min="7067" max="7067" width="12.42578125" bestFit="1" customWidth="1"/>
    <col min="7068" max="7068" width="15.5703125" bestFit="1" customWidth="1"/>
    <col min="7069" max="7069" width="11.140625" bestFit="1" customWidth="1"/>
    <col min="7070" max="7070" width="12.42578125" bestFit="1" customWidth="1"/>
    <col min="7071" max="7071" width="15.5703125" bestFit="1" customWidth="1"/>
    <col min="7072" max="7072" width="11.140625" bestFit="1" customWidth="1"/>
    <col min="7073" max="7073" width="12.42578125" bestFit="1" customWidth="1"/>
    <col min="7074" max="7074" width="15.5703125" bestFit="1" customWidth="1"/>
    <col min="7075" max="7075" width="11.140625" bestFit="1" customWidth="1"/>
    <col min="7076" max="7076" width="12.42578125" bestFit="1" customWidth="1"/>
    <col min="7077" max="7077" width="15.5703125" bestFit="1" customWidth="1"/>
    <col min="7078" max="7078" width="11.140625" bestFit="1" customWidth="1"/>
    <col min="7079" max="7079" width="12.42578125" bestFit="1" customWidth="1"/>
    <col min="7080" max="7080" width="15.5703125" bestFit="1" customWidth="1"/>
    <col min="7081" max="7081" width="11.140625" bestFit="1" customWidth="1"/>
    <col min="7082" max="7082" width="12.42578125" bestFit="1" customWidth="1"/>
    <col min="7083" max="7083" width="15.5703125" bestFit="1" customWidth="1"/>
    <col min="7084" max="7084" width="11.140625" bestFit="1" customWidth="1"/>
    <col min="7085" max="7085" width="12.42578125" bestFit="1" customWidth="1"/>
    <col min="7086" max="7086" width="15.5703125" bestFit="1" customWidth="1"/>
    <col min="7087" max="7087" width="11.140625" bestFit="1" customWidth="1"/>
    <col min="7088" max="7088" width="12.42578125" bestFit="1" customWidth="1"/>
    <col min="7089" max="7089" width="15.5703125" bestFit="1" customWidth="1"/>
    <col min="7090" max="7090" width="11.140625" bestFit="1" customWidth="1"/>
    <col min="7091" max="7091" width="12.42578125" bestFit="1" customWidth="1"/>
    <col min="7092" max="7092" width="15.5703125" bestFit="1" customWidth="1"/>
    <col min="7093" max="7093" width="11.140625" bestFit="1" customWidth="1"/>
    <col min="7094" max="7094" width="12.42578125" bestFit="1" customWidth="1"/>
    <col min="7095" max="7095" width="15.5703125" bestFit="1" customWidth="1"/>
    <col min="7096" max="7096" width="11.140625" bestFit="1" customWidth="1"/>
    <col min="7097" max="7097" width="12.42578125" bestFit="1" customWidth="1"/>
    <col min="7098" max="7098" width="15.5703125" bestFit="1" customWidth="1"/>
    <col min="7099" max="7099" width="11.140625" bestFit="1" customWidth="1"/>
    <col min="7100" max="7100" width="12.42578125" bestFit="1" customWidth="1"/>
    <col min="7101" max="7101" width="15.5703125" bestFit="1" customWidth="1"/>
    <col min="7102" max="7102" width="11.140625" bestFit="1" customWidth="1"/>
    <col min="7103" max="7103" width="12.42578125" bestFit="1" customWidth="1"/>
    <col min="7104" max="7104" width="15.5703125" bestFit="1" customWidth="1"/>
    <col min="7105" max="7105" width="11.140625" bestFit="1" customWidth="1"/>
    <col min="7106" max="7106" width="12.42578125" bestFit="1" customWidth="1"/>
    <col min="7107" max="7107" width="15.5703125" bestFit="1" customWidth="1"/>
    <col min="7108" max="7108" width="11.140625" bestFit="1" customWidth="1"/>
    <col min="7109" max="7109" width="12.42578125" bestFit="1" customWidth="1"/>
    <col min="7110" max="7110" width="15.5703125" bestFit="1" customWidth="1"/>
    <col min="7111" max="7111" width="11.140625" bestFit="1" customWidth="1"/>
    <col min="7112" max="7112" width="12.42578125" bestFit="1" customWidth="1"/>
    <col min="7113" max="7113" width="15.5703125" bestFit="1" customWidth="1"/>
    <col min="7114" max="7114" width="11.140625" bestFit="1" customWidth="1"/>
    <col min="7115" max="7115" width="12.42578125" bestFit="1" customWidth="1"/>
    <col min="7116" max="7116" width="15.5703125" bestFit="1" customWidth="1"/>
    <col min="7117" max="7117" width="11.140625" bestFit="1" customWidth="1"/>
    <col min="7118" max="7118" width="12.42578125" bestFit="1" customWidth="1"/>
    <col min="7119" max="7119" width="15.5703125" bestFit="1" customWidth="1"/>
    <col min="7120" max="7120" width="11.140625" bestFit="1" customWidth="1"/>
    <col min="7121" max="7121" width="12.42578125" bestFit="1" customWidth="1"/>
    <col min="7122" max="7122" width="15.5703125" bestFit="1" customWidth="1"/>
    <col min="7123" max="7123" width="11.140625" bestFit="1" customWidth="1"/>
    <col min="7124" max="7124" width="12.42578125" bestFit="1" customWidth="1"/>
    <col min="7125" max="7125" width="15.5703125" bestFit="1" customWidth="1"/>
    <col min="7126" max="7126" width="11.140625" bestFit="1" customWidth="1"/>
    <col min="7127" max="7127" width="12.42578125" bestFit="1" customWidth="1"/>
    <col min="7128" max="7128" width="15.5703125" bestFit="1" customWidth="1"/>
    <col min="7129" max="7129" width="11.140625" bestFit="1" customWidth="1"/>
    <col min="7130" max="7130" width="12.42578125" bestFit="1" customWidth="1"/>
    <col min="7131" max="7131" width="15.5703125" bestFit="1" customWidth="1"/>
    <col min="7132" max="7132" width="11.140625" bestFit="1" customWidth="1"/>
    <col min="7133" max="7133" width="12.42578125" bestFit="1" customWidth="1"/>
    <col min="7134" max="7134" width="15.5703125" bestFit="1" customWidth="1"/>
    <col min="7135" max="7135" width="11.140625" bestFit="1" customWidth="1"/>
    <col min="7136" max="7136" width="12.42578125" bestFit="1" customWidth="1"/>
    <col min="7137" max="7137" width="15.5703125" bestFit="1" customWidth="1"/>
    <col min="7138" max="7138" width="11.140625" bestFit="1" customWidth="1"/>
    <col min="7139" max="7139" width="12.42578125" bestFit="1" customWidth="1"/>
    <col min="7140" max="7140" width="15.5703125" bestFit="1" customWidth="1"/>
    <col min="7141" max="7141" width="11.140625" bestFit="1" customWidth="1"/>
    <col min="7142" max="7142" width="12.42578125" bestFit="1" customWidth="1"/>
    <col min="7143" max="7143" width="15.5703125" bestFit="1" customWidth="1"/>
    <col min="7144" max="7144" width="11.140625" bestFit="1" customWidth="1"/>
    <col min="7145" max="7145" width="12.42578125" bestFit="1" customWidth="1"/>
    <col min="7146" max="7146" width="15.5703125" bestFit="1" customWidth="1"/>
    <col min="7147" max="7147" width="11.140625" bestFit="1" customWidth="1"/>
    <col min="7148" max="7148" width="12.42578125" bestFit="1" customWidth="1"/>
    <col min="7149" max="7149" width="15.5703125" bestFit="1" customWidth="1"/>
    <col min="7150" max="7150" width="11.140625" bestFit="1" customWidth="1"/>
    <col min="7151" max="7151" width="12.42578125" bestFit="1" customWidth="1"/>
    <col min="7152" max="7152" width="15.5703125" bestFit="1" customWidth="1"/>
    <col min="7153" max="7153" width="11.140625" bestFit="1" customWidth="1"/>
    <col min="7154" max="7154" width="12.42578125" bestFit="1" customWidth="1"/>
    <col min="7155" max="7155" width="15.5703125" bestFit="1" customWidth="1"/>
    <col min="7156" max="7156" width="11.140625" bestFit="1" customWidth="1"/>
    <col min="7157" max="7157" width="12.42578125" bestFit="1" customWidth="1"/>
    <col min="7158" max="7158" width="15.5703125" bestFit="1" customWidth="1"/>
    <col min="7159" max="7159" width="11.140625" bestFit="1" customWidth="1"/>
    <col min="7160" max="7160" width="12.42578125" bestFit="1" customWidth="1"/>
    <col min="7161" max="7161" width="15.5703125" bestFit="1" customWidth="1"/>
    <col min="7162" max="7162" width="11.140625" bestFit="1" customWidth="1"/>
    <col min="7163" max="7163" width="12.42578125" bestFit="1" customWidth="1"/>
    <col min="7164" max="7164" width="15.5703125" bestFit="1" customWidth="1"/>
    <col min="7165" max="7165" width="11.140625" bestFit="1" customWidth="1"/>
    <col min="7166" max="7166" width="12.42578125" bestFit="1" customWidth="1"/>
    <col min="7167" max="7167" width="15.5703125" bestFit="1" customWidth="1"/>
    <col min="7168" max="7168" width="11.140625" bestFit="1" customWidth="1"/>
    <col min="7169" max="7169" width="12.42578125" bestFit="1" customWidth="1"/>
    <col min="7170" max="7170" width="15.5703125" bestFit="1" customWidth="1"/>
    <col min="7171" max="7171" width="11.140625" bestFit="1" customWidth="1"/>
    <col min="7172" max="7172" width="12.42578125" bestFit="1" customWidth="1"/>
    <col min="7173" max="7173" width="15.5703125" bestFit="1" customWidth="1"/>
    <col min="7174" max="7174" width="11.140625" bestFit="1" customWidth="1"/>
    <col min="7175" max="7175" width="12.42578125" bestFit="1" customWidth="1"/>
    <col min="7176" max="7176" width="15.5703125" bestFit="1" customWidth="1"/>
    <col min="7177" max="7177" width="11.140625" bestFit="1" customWidth="1"/>
    <col min="7178" max="7178" width="12.42578125" bestFit="1" customWidth="1"/>
    <col min="7179" max="7179" width="15.5703125" bestFit="1" customWidth="1"/>
    <col min="7180" max="7180" width="11.140625" bestFit="1" customWidth="1"/>
    <col min="7181" max="7181" width="12.42578125" bestFit="1" customWidth="1"/>
    <col min="7182" max="7182" width="15.5703125" bestFit="1" customWidth="1"/>
    <col min="7183" max="7183" width="11.140625" bestFit="1" customWidth="1"/>
    <col min="7184" max="7184" width="12.42578125" bestFit="1" customWidth="1"/>
    <col min="7185" max="7185" width="15.5703125" bestFit="1" customWidth="1"/>
    <col min="7186" max="7186" width="11.140625" bestFit="1" customWidth="1"/>
    <col min="7187" max="7187" width="12.42578125" bestFit="1" customWidth="1"/>
    <col min="7188" max="7188" width="15.5703125" bestFit="1" customWidth="1"/>
    <col min="7189" max="7189" width="11.140625" bestFit="1" customWidth="1"/>
    <col min="7190" max="7190" width="12.42578125" bestFit="1" customWidth="1"/>
    <col min="7191" max="7191" width="15.5703125" bestFit="1" customWidth="1"/>
    <col min="7192" max="7192" width="11.140625" bestFit="1" customWidth="1"/>
    <col min="7193" max="7193" width="12.42578125" bestFit="1" customWidth="1"/>
    <col min="7194" max="7194" width="15.5703125" bestFit="1" customWidth="1"/>
    <col min="7195" max="7195" width="11.140625" bestFit="1" customWidth="1"/>
    <col min="7196" max="7196" width="12.42578125" bestFit="1" customWidth="1"/>
    <col min="7197" max="7197" width="15.5703125" bestFit="1" customWidth="1"/>
    <col min="7198" max="7198" width="11.140625" bestFit="1" customWidth="1"/>
    <col min="7199" max="7199" width="12.42578125" bestFit="1" customWidth="1"/>
    <col min="7200" max="7200" width="15.5703125" bestFit="1" customWidth="1"/>
    <col min="7201" max="7201" width="11.140625" bestFit="1" customWidth="1"/>
    <col min="7202" max="7202" width="12.42578125" bestFit="1" customWidth="1"/>
    <col min="7203" max="7203" width="15.5703125" bestFit="1" customWidth="1"/>
    <col min="7204" max="7204" width="11.140625" bestFit="1" customWidth="1"/>
    <col min="7205" max="7205" width="12.42578125" bestFit="1" customWidth="1"/>
    <col min="7206" max="7206" width="15.5703125" bestFit="1" customWidth="1"/>
    <col min="7207" max="7207" width="11.140625" bestFit="1" customWidth="1"/>
    <col min="7208" max="7208" width="12.42578125" bestFit="1" customWidth="1"/>
    <col min="7209" max="7209" width="15.5703125" bestFit="1" customWidth="1"/>
    <col min="7210" max="7210" width="11.140625" bestFit="1" customWidth="1"/>
    <col min="7211" max="7211" width="12.42578125" bestFit="1" customWidth="1"/>
    <col min="7212" max="7212" width="15.5703125" bestFit="1" customWidth="1"/>
    <col min="7213" max="7213" width="11.140625" bestFit="1" customWidth="1"/>
    <col min="7214" max="7214" width="12.42578125" bestFit="1" customWidth="1"/>
    <col min="7215" max="7215" width="15.5703125" bestFit="1" customWidth="1"/>
    <col min="7216" max="7216" width="11.140625" bestFit="1" customWidth="1"/>
    <col min="7217" max="7217" width="12.42578125" bestFit="1" customWidth="1"/>
    <col min="7218" max="7218" width="15.5703125" bestFit="1" customWidth="1"/>
    <col min="7219" max="7219" width="11.140625" bestFit="1" customWidth="1"/>
    <col min="7220" max="7220" width="12.42578125" bestFit="1" customWidth="1"/>
    <col min="7221" max="7221" width="15.5703125" bestFit="1" customWidth="1"/>
    <col min="7222" max="7222" width="11.140625" bestFit="1" customWidth="1"/>
    <col min="7223" max="7223" width="12.42578125" bestFit="1" customWidth="1"/>
    <col min="7224" max="7224" width="15.5703125" bestFit="1" customWidth="1"/>
    <col min="7225" max="7225" width="11.140625" bestFit="1" customWidth="1"/>
    <col min="7226" max="7226" width="12.42578125" bestFit="1" customWidth="1"/>
    <col min="7227" max="7227" width="15.5703125" bestFit="1" customWidth="1"/>
    <col min="7228" max="7228" width="11.140625" bestFit="1" customWidth="1"/>
    <col min="7229" max="7229" width="12.42578125" bestFit="1" customWidth="1"/>
    <col min="7230" max="7230" width="15.5703125" bestFit="1" customWidth="1"/>
    <col min="7231" max="7231" width="11.140625" bestFit="1" customWidth="1"/>
    <col min="7232" max="7232" width="12.42578125" bestFit="1" customWidth="1"/>
    <col min="7233" max="7233" width="15.5703125" bestFit="1" customWidth="1"/>
    <col min="7234" max="7234" width="11.140625" bestFit="1" customWidth="1"/>
    <col min="7235" max="7235" width="12.42578125" bestFit="1" customWidth="1"/>
    <col min="7236" max="7236" width="15.5703125" bestFit="1" customWidth="1"/>
    <col min="7237" max="7237" width="11.140625" bestFit="1" customWidth="1"/>
    <col min="7238" max="7238" width="12.42578125" bestFit="1" customWidth="1"/>
    <col min="7239" max="7239" width="15.5703125" bestFit="1" customWidth="1"/>
    <col min="7240" max="7240" width="11.140625" bestFit="1" customWidth="1"/>
    <col min="7241" max="7241" width="12.42578125" bestFit="1" customWidth="1"/>
    <col min="7242" max="7242" width="15.5703125" bestFit="1" customWidth="1"/>
    <col min="7243" max="7243" width="11.140625" bestFit="1" customWidth="1"/>
    <col min="7244" max="7244" width="12.42578125" bestFit="1" customWidth="1"/>
    <col min="7245" max="7245" width="15.5703125" bestFit="1" customWidth="1"/>
    <col min="7246" max="7246" width="11.140625" bestFit="1" customWidth="1"/>
    <col min="7247" max="7247" width="12.42578125" bestFit="1" customWidth="1"/>
    <col min="7248" max="7248" width="15.5703125" bestFit="1" customWidth="1"/>
    <col min="7249" max="7249" width="11.140625" bestFit="1" customWidth="1"/>
    <col min="7250" max="7250" width="12.42578125" bestFit="1" customWidth="1"/>
    <col min="7251" max="7251" width="15.5703125" bestFit="1" customWidth="1"/>
    <col min="7252" max="7252" width="11.140625" bestFit="1" customWidth="1"/>
    <col min="7253" max="7253" width="12.42578125" bestFit="1" customWidth="1"/>
    <col min="7254" max="7254" width="15.5703125" bestFit="1" customWidth="1"/>
    <col min="7255" max="7255" width="11.140625" bestFit="1" customWidth="1"/>
    <col min="7256" max="7256" width="12.42578125" bestFit="1" customWidth="1"/>
    <col min="7257" max="7257" width="15.5703125" bestFit="1" customWidth="1"/>
    <col min="7258" max="7258" width="11.140625" bestFit="1" customWidth="1"/>
    <col min="7259" max="7259" width="12.42578125" bestFit="1" customWidth="1"/>
    <col min="7260" max="7260" width="15.5703125" bestFit="1" customWidth="1"/>
    <col min="7261" max="7261" width="11.140625" bestFit="1" customWidth="1"/>
    <col min="7262" max="7262" width="12.42578125" bestFit="1" customWidth="1"/>
    <col min="7263" max="7263" width="15.5703125" bestFit="1" customWidth="1"/>
    <col min="7264" max="7264" width="11.140625" bestFit="1" customWidth="1"/>
    <col min="7265" max="7265" width="12.42578125" bestFit="1" customWidth="1"/>
    <col min="7266" max="7266" width="15.5703125" bestFit="1" customWidth="1"/>
    <col min="7267" max="7267" width="11.140625" bestFit="1" customWidth="1"/>
    <col min="7268" max="7268" width="12.42578125" bestFit="1" customWidth="1"/>
    <col min="7269" max="7269" width="15.5703125" bestFit="1" customWidth="1"/>
    <col min="7270" max="7270" width="11.140625" bestFit="1" customWidth="1"/>
    <col min="7271" max="7271" width="12.42578125" bestFit="1" customWidth="1"/>
    <col min="7272" max="7272" width="15.5703125" bestFit="1" customWidth="1"/>
    <col min="7273" max="7273" width="11.140625" bestFit="1" customWidth="1"/>
    <col min="7274" max="7274" width="12.42578125" bestFit="1" customWidth="1"/>
    <col min="7275" max="7275" width="15.5703125" bestFit="1" customWidth="1"/>
    <col min="7276" max="7276" width="11.140625" bestFit="1" customWidth="1"/>
    <col min="7277" max="7277" width="12.42578125" bestFit="1" customWidth="1"/>
    <col min="7278" max="7278" width="15.5703125" bestFit="1" customWidth="1"/>
    <col min="7279" max="7279" width="11.140625" bestFit="1" customWidth="1"/>
    <col min="7280" max="7280" width="12.42578125" bestFit="1" customWidth="1"/>
    <col min="7281" max="7281" width="15.5703125" bestFit="1" customWidth="1"/>
    <col min="7282" max="7282" width="11.140625" bestFit="1" customWidth="1"/>
    <col min="7283" max="7283" width="12.42578125" bestFit="1" customWidth="1"/>
    <col min="7284" max="7284" width="15.5703125" bestFit="1" customWidth="1"/>
    <col min="7285" max="7285" width="11.140625" bestFit="1" customWidth="1"/>
    <col min="7286" max="7286" width="12.42578125" bestFit="1" customWidth="1"/>
    <col min="7287" max="7287" width="15.5703125" bestFit="1" customWidth="1"/>
    <col min="7288" max="7288" width="11.140625" bestFit="1" customWidth="1"/>
    <col min="7289" max="7289" width="12.42578125" bestFit="1" customWidth="1"/>
    <col min="7290" max="7290" width="15.5703125" bestFit="1" customWidth="1"/>
    <col min="7291" max="7291" width="11.140625" bestFit="1" customWidth="1"/>
    <col min="7292" max="7292" width="12.42578125" bestFit="1" customWidth="1"/>
    <col min="7293" max="7293" width="15.5703125" bestFit="1" customWidth="1"/>
    <col min="7294" max="7294" width="11.140625" bestFit="1" customWidth="1"/>
    <col min="7295" max="7295" width="12.42578125" bestFit="1" customWidth="1"/>
    <col min="7296" max="7296" width="15.5703125" bestFit="1" customWidth="1"/>
    <col min="7297" max="7297" width="11.140625" bestFit="1" customWidth="1"/>
    <col min="7298" max="7298" width="12.42578125" bestFit="1" customWidth="1"/>
    <col min="7299" max="7299" width="15.5703125" bestFit="1" customWidth="1"/>
    <col min="7300" max="7300" width="11.140625" bestFit="1" customWidth="1"/>
    <col min="7301" max="7301" width="12.42578125" bestFit="1" customWidth="1"/>
    <col min="7302" max="7302" width="15.5703125" bestFit="1" customWidth="1"/>
    <col min="7303" max="7303" width="11.140625" bestFit="1" customWidth="1"/>
    <col min="7304" max="7304" width="12.42578125" bestFit="1" customWidth="1"/>
    <col min="7305" max="7305" width="15.5703125" bestFit="1" customWidth="1"/>
    <col min="7306" max="7306" width="11.140625" bestFit="1" customWidth="1"/>
    <col min="7307" max="7307" width="12.42578125" bestFit="1" customWidth="1"/>
    <col min="7308" max="7308" width="15.5703125" bestFit="1" customWidth="1"/>
    <col min="7309" max="7309" width="11.140625" bestFit="1" customWidth="1"/>
    <col min="7310" max="7310" width="12.42578125" bestFit="1" customWidth="1"/>
    <col min="7311" max="7311" width="15.5703125" bestFit="1" customWidth="1"/>
    <col min="7312" max="7312" width="11.140625" bestFit="1" customWidth="1"/>
    <col min="7313" max="7313" width="12.42578125" bestFit="1" customWidth="1"/>
    <col min="7314" max="7314" width="15.5703125" bestFit="1" customWidth="1"/>
    <col min="7315" max="7315" width="11.140625" bestFit="1" customWidth="1"/>
    <col min="7316" max="7316" width="12.42578125" bestFit="1" customWidth="1"/>
    <col min="7317" max="7317" width="15.5703125" bestFit="1" customWidth="1"/>
    <col min="7318" max="7318" width="11.140625" bestFit="1" customWidth="1"/>
    <col min="7319" max="7319" width="12.42578125" bestFit="1" customWidth="1"/>
    <col min="7320" max="7320" width="15.5703125" bestFit="1" customWidth="1"/>
    <col min="7321" max="7321" width="11.140625" bestFit="1" customWidth="1"/>
    <col min="7322" max="7322" width="12.42578125" bestFit="1" customWidth="1"/>
    <col min="7323" max="7323" width="15.5703125" bestFit="1" customWidth="1"/>
    <col min="7324" max="7324" width="11.140625" bestFit="1" customWidth="1"/>
    <col min="7325" max="7325" width="12.42578125" bestFit="1" customWidth="1"/>
    <col min="7326" max="7326" width="15.5703125" bestFit="1" customWidth="1"/>
    <col min="7327" max="7327" width="11.140625" bestFit="1" customWidth="1"/>
    <col min="7328" max="7328" width="12.42578125" bestFit="1" customWidth="1"/>
    <col min="7329" max="7329" width="15.5703125" bestFit="1" customWidth="1"/>
    <col min="7330" max="7330" width="11.140625" bestFit="1" customWidth="1"/>
    <col min="7331" max="7331" width="12.42578125" bestFit="1" customWidth="1"/>
    <col min="7332" max="7332" width="15.5703125" bestFit="1" customWidth="1"/>
    <col min="7333" max="7333" width="11.140625" bestFit="1" customWidth="1"/>
    <col min="7334" max="7334" width="12.42578125" bestFit="1" customWidth="1"/>
    <col min="7335" max="7335" width="15.5703125" bestFit="1" customWidth="1"/>
    <col min="7336" max="7336" width="11.140625" bestFit="1" customWidth="1"/>
    <col min="7337" max="7337" width="12.42578125" bestFit="1" customWidth="1"/>
    <col min="7338" max="7338" width="15.5703125" bestFit="1" customWidth="1"/>
    <col min="7339" max="7339" width="11.140625" bestFit="1" customWidth="1"/>
    <col min="7340" max="7340" width="12.42578125" bestFit="1" customWidth="1"/>
    <col min="7341" max="7341" width="15.5703125" bestFit="1" customWidth="1"/>
    <col min="7342" max="7342" width="11.140625" bestFit="1" customWidth="1"/>
    <col min="7343" max="7343" width="12.42578125" bestFit="1" customWidth="1"/>
    <col min="7344" max="7344" width="15.5703125" bestFit="1" customWidth="1"/>
    <col min="7345" max="7345" width="11.140625" bestFit="1" customWidth="1"/>
    <col min="7346" max="7346" width="12.42578125" bestFit="1" customWidth="1"/>
    <col min="7347" max="7347" width="15.5703125" bestFit="1" customWidth="1"/>
    <col min="7348" max="7348" width="11.140625" bestFit="1" customWidth="1"/>
    <col min="7349" max="7349" width="12.42578125" bestFit="1" customWidth="1"/>
    <col min="7350" max="7350" width="15.5703125" bestFit="1" customWidth="1"/>
    <col min="7351" max="7351" width="11.140625" bestFit="1" customWidth="1"/>
    <col min="7352" max="7352" width="12.42578125" bestFit="1" customWidth="1"/>
    <col min="7353" max="7353" width="15.5703125" bestFit="1" customWidth="1"/>
    <col min="7354" max="7354" width="11.140625" bestFit="1" customWidth="1"/>
    <col min="7355" max="7355" width="12.42578125" bestFit="1" customWidth="1"/>
    <col min="7356" max="7356" width="15.5703125" bestFit="1" customWidth="1"/>
    <col min="7357" max="7357" width="11.140625" bestFit="1" customWidth="1"/>
    <col min="7358" max="7358" width="12.42578125" bestFit="1" customWidth="1"/>
    <col min="7359" max="7359" width="15.5703125" bestFit="1" customWidth="1"/>
    <col min="7360" max="7360" width="11.140625" bestFit="1" customWidth="1"/>
    <col min="7361" max="7361" width="12.42578125" bestFit="1" customWidth="1"/>
    <col min="7362" max="7362" width="15.5703125" bestFit="1" customWidth="1"/>
    <col min="7363" max="7363" width="11.140625" bestFit="1" customWidth="1"/>
    <col min="7364" max="7364" width="12.42578125" bestFit="1" customWidth="1"/>
    <col min="7365" max="7365" width="15.5703125" bestFit="1" customWidth="1"/>
    <col min="7366" max="7366" width="11.140625" bestFit="1" customWidth="1"/>
    <col min="7367" max="7367" width="12.42578125" bestFit="1" customWidth="1"/>
    <col min="7368" max="7368" width="15.5703125" bestFit="1" customWidth="1"/>
    <col min="7369" max="7369" width="11.140625" bestFit="1" customWidth="1"/>
    <col min="7370" max="7370" width="12.42578125" bestFit="1" customWidth="1"/>
    <col min="7371" max="7371" width="15.5703125" bestFit="1" customWidth="1"/>
    <col min="7372" max="7372" width="11.140625" bestFit="1" customWidth="1"/>
    <col min="7373" max="7373" width="12.42578125" bestFit="1" customWidth="1"/>
    <col min="7374" max="7374" width="15.5703125" bestFit="1" customWidth="1"/>
    <col min="7375" max="7375" width="11.140625" bestFit="1" customWidth="1"/>
    <col min="7376" max="7376" width="12.42578125" bestFit="1" customWidth="1"/>
    <col min="7377" max="7377" width="15.5703125" bestFit="1" customWidth="1"/>
    <col min="7378" max="7378" width="11.140625" bestFit="1" customWidth="1"/>
    <col min="7379" max="7379" width="12.42578125" bestFit="1" customWidth="1"/>
    <col min="7380" max="7380" width="15.5703125" bestFit="1" customWidth="1"/>
    <col min="7381" max="7381" width="11.140625" bestFit="1" customWidth="1"/>
    <col min="7382" max="7382" width="12.42578125" bestFit="1" customWidth="1"/>
    <col min="7383" max="7383" width="15.5703125" bestFit="1" customWidth="1"/>
    <col min="7384" max="7384" width="11.140625" bestFit="1" customWidth="1"/>
    <col min="7385" max="7385" width="12.42578125" bestFit="1" customWidth="1"/>
    <col min="7386" max="7386" width="15.5703125" bestFit="1" customWidth="1"/>
    <col min="7387" max="7387" width="11.140625" bestFit="1" customWidth="1"/>
    <col min="7388" max="7388" width="12.42578125" bestFit="1" customWidth="1"/>
    <col min="7389" max="7389" width="15.5703125" bestFit="1" customWidth="1"/>
    <col min="7390" max="7390" width="11.140625" bestFit="1" customWidth="1"/>
    <col min="7391" max="7391" width="12.42578125" bestFit="1" customWidth="1"/>
    <col min="7392" max="7392" width="15.5703125" bestFit="1" customWidth="1"/>
    <col min="7393" max="7393" width="11.140625" bestFit="1" customWidth="1"/>
    <col min="7394" max="7394" width="12.42578125" bestFit="1" customWidth="1"/>
    <col min="7395" max="7395" width="15.5703125" bestFit="1" customWidth="1"/>
    <col min="7396" max="7396" width="11.140625" bestFit="1" customWidth="1"/>
    <col min="7397" max="7397" width="12.42578125" bestFit="1" customWidth="1"/>
    <col min="7398" max="7398" width="15.5703125" bestFit="1" customWidth="1"/>
    <col min="7399" max="7399" width="11.140625" bestFit="1" customWidth="1"/>
    <col min="7400" max="7400" width="12.42578125" bestFit="1" customWidth="1"/>
    <col min="7401" max="7401" width="15.5703125" bestFit="1" customWidth="1"/>
    <col min="7402" max="7402" width="11.140625" bestFit="1" customWidth="1"/>
    <col min="7403" max="7403" width="12.42578125" bestFit="1" customWidth="1"/>
    <col min="7404" max="7404" width="15.5703125" bestFit="1" customWidth="1"/>
    <col min="7405" max="7405" width="11.140625" bestFit="1" customWidth="1"/>
    <col min="7406" max="7406" width="12.42578125" bestFit="1" customWidth="1"/>
    <col min="7407" max="7407" width="15.5703125" bestFit="1" customWidth="1"/>
    <col min="7408" max="7408" width="11.140625" bestFit="1" customWidth="1"/>
    <col min="7409" max="7409" width="12.42578125" bestFit="1" customWidth="1"/>
    <col min="7410" max="7410" width="15.5703125" bestFit="1" customWidth="1"/>
    <col min="7411" max="7411" width="11.140625" bestFit="1" customWidth="1"/>
    <col min="7412" max="7412" width="12.42578125" bestFit="1" customWidth="1"/>
    <col min="7413" max="7413" width="15.5703125" bestFit="1" customWidth="1"/>
    <col min="7414" max="7414" width="11.140625" bestFit="1" customWidth="1"/>
    <col min="7415" max="7415" width="12.42578125" bestFit="1" customWidth="1"/>
    <col min="7416" max="7416" width="15.5703125" bestFit="1" customWidth="1"/>
    <col min="7417" max="7417" width="11.140625" bestFit="1" customWidth="1"/>
    <col min="7418" max="7418" width="12.42578125" bestFit="1" customWidth="1"/>
    <col min="7419" max="7419" width="15.5703125" bestFit="1" customWidth="1"/>
    <col min="7420" max="7420" width="11.140625" bestFit="1" customWidth="1"/>
    <col min="7421" max="7421" width="12.42578125" bestFit="1" customWidth="1"/>
    <col min="7422" max="7422" width="15.5703125" bestFit="1" customWidth="1"/>
    <col min="7423" max="7423" width="11.140625" bestFit="1" customWidth="1"/>
    <col min="7424" max="7424" width="12.42578125" bestFit="1" customWidth="1"/>
    <col min="7425" max="7425" width="15.5703125" bestFit="1" customWidth="1"/>
    <col min="7426" max="7426" width="11.140625" bestFit="1" customWidth="1"/>
    <col min="7427" max="7427" width="12.42578125" bestFit="1" customWidth="1"/>
    <col min="7428" max="7428" width="15.5703125" bestFit="1" customWidth="1"/>
    <col min="7429" max="7429" width="11.140625" bestFit="1" customWidth="1"/>
    <col min="7430" max="7430" width="12.42578125" bestFit="1" customWidth="1"/>
    <col min="7431" max="7431" width="15.5703125" bestFit="1" customWidth="1"/>
    <col min="7432" max="7432" width="11.140625" bestFit="1" customWidth="1"/>
    <col min="7433" max="7433" width="12.42578125" bestFit="1" customWidth="1"/>
    <col min="7434" max="7434" width="15.5703125" bestFit="1" customWidth="1"/>
    <col min="7435" max="7435" width="11.140625" bestFit="1" customWidth="1"/>
    <col min="7436" max="7436" width="12.42578125" bestFit="1" customWidth="1"/>
    <col min="7437" max="7437" width="15.5703125" bestFit="1" customWidth="1"/>
    <col min="7438" max="7438" width="11.140625" bestFit="1" customWidth="1"/>
    <col min="7439" max="7439" width="12.42578125" bestFit="1" customWidth="1"/>
    <col min="7440" max="7440" width="15.5703125" bestFit="1" customWidth="1"/>
    <col min="7441" max="7441" width="11.140625" bestFit="1" customWidth="1"/>
    <col min="7442" max="7442" width="12.42578125" bestFit="1" customWidth="1"/>
    <col min="7443" max="7443" width="15.5703125" bestFit="1" customWidth="1"/>
    <col min="7444" max="7444" width="11.140625" bestFit="1" customWidth="1"/>
    <col min="7445" max="7445" width="12.42578125" bestFit="1" customWidth="1"/>
    <col min="7446" max="7446" width="15.5703125" bestFit="1" customWidth="1"/>
    <col min="7447" max="7447" width="11.140625" bestFit="1" customWidth="1"/>
    <col min="7448" max="7448" width="12.42578125" bestFit="1" customWidth="1"/>
    <col min="7449" max="7449" width="15.5703125" bestFit="1" customWidth="1"/>
    <col min="7450" max="7450" width="11.140625" bestFit="1" customWidth="1"/>
    <col min="7451" max="7451" width="12.42578125" bestFit="1" customWidth="1"/>
    <col min="7452" max="7452" width="15.5703125" bestFit="1" customWidth="1"/>
    <col min="7453" max="7453" width="11.140625" bestFit="1" customWidth="1"/>
    <col min="7454" max="7454" width="12.42578125" bestFit="1" customWidth="1"/>
    <col min="7455" max="7455" width="15.5703125" bestFit="1" customWidth="1"/>
    <col min="7456" max="7456" width="11.140625" bestFit="1" customWidth="1"/>
    <col min="7457" max="7457" width="12.42578125" bestFit="1" customWidth="1"/>
    <col min="7458" max="7458" width="15.5703125" bestFit="1" customWidth="1"/>
    <col min="7459" max="7459" width="11.140625" bestFit="1" customWidth="1"/>
    <col min="7460" max="7460" width="12.42578125" bestFit="1" customWidth="1"/>
    <col min="7461" max="7461" width="15.5703125" bestFit="1" customWidth="1"/>
    <col min="7462" max="7462" width="11.140625" bestFit="1" customWidth="1"/>
    <col min="7463" max="7463" width="12.42578125" bestFit="1" customWidth="1"/>
    <col min="7464" max="7464" width="15.5703125" bestFit="1" customWidth="1"/>
    <col min="7465" max="7465" width="11.140625" bestFit="1" customWidth="1"/>
    <col min="7466" max="7466" width="12.42578125" bestFit="1" customWidth="1"/>
    <col min="7467" max="7467" width="15.5703125" bestFit="1" customWidth="1"/>
    <col min="7468" max="7468" width="11.140625" bestFit="1" customWidth="1"/>
    <col min="7469" max="7469" width="12.42578125" bestFit="1" customWidth="1"/>
    <col min="7470" max="7470" width="15.5703125" bestFit="1" customWidth="1"/>
    <col min="7471" max="7471" width="11.140625" bestFit="1" customWidth="1"/>
    <col min="7472" max="7472" width="12.42578125" bestFit="1" customWidth="1"/>
    <col min="7473" max="7473" width="15.5703125" bestFit="1" customWidth="1"/>
    <col min="7474" max="7474" width="11.140625" bestFit="1" customWidth="1"/>
    <col min="7475" max="7475" width="12.42578125" bestFit="1" customWidth="1"/>
    <col min="7476" max="7476" width="15.5703125" bestFit="1" customWidth="1"/>
    <col min="7477" max="7477" width="11.140625" bestFit="1" customWidth="1"/>
    <col min="7478" max="7478" width="12.42578125" bestFit="1" customWidth="1"/>
    <col min="7479" max="7479" width="15.5703125" bestFit="1" customWidth="1"/>
    <col min="7480" max="7480" width="11.140625" bestFit="1" customWidth="1"/>
    <col min="7481" max="7481" width="12.42578125" bestFit="1" customWidth="1"/>
    <col min="7482" max="7482" width="15.5703125" bestFit="1" customWidth="1"/>
    <col min="7483" max="7483" width="11.140625" bestFit="1" customWidth="1"/>
    <col min="7484" max="7484" width="12.42578125" bestFit="1" customWidth="1"/>
    <col min="7485" max="7485" width="15.5703125" bestFit="1" customWidth="1"/>
    <col min="7486" max="7486" width="11.140625" bestFit="1" customWidth="1"/>
    <col min="7487" max="7487" width="12.42578125" bestFit="1" customWidth="1"/>
    <col min="7488" max="7488" width="15.5703125" bestFit="1" customWidth="1"/>
    <col min="7489" max="7489" width="11.140625" bestFit="1" customWidth="1"/>
    <col min="7490" max="7490" width="12.42578125" bestFit="1" customWidth="1"/>
    <col min="7491" max="7491" width="15.5703125" bestFit="1" customWidth="1"/>
    <col min="7492" max="7492" width="11.140625" bestFit="1" customWidth="1"/>
    <col min="7493" max="7493" width="12.42578125" bestFit="1" customWidth="1"/>
    <col min="7494" max="7494" width="15.5703125" bestFit="1" customWidth="1"/>
    <col min="7495" max="7495" width="11.140625" bestFit="1" customWidth="1"/>
    <col min="7496" max="7496" width="12.42578125" bestFit="1" customWidth="1"/>
    <col min="7497" max="7497" width="15.5703125" bestFit="1" customWidth="1"/>
    <col min="7498" max="7498" width="11.140625" bestFit="1" customWidth="1"/>
    <col min="7499" max="7499" width="12.42578125" bestFit="1" customWidth="1"/>
    <col min="7500" max="7500" width="15.5703125" bestFit="1" customWidth="1"/>
    <col min="7501" max="7501" width="11.140625" bestFit="1" customWidth="1"/>
    <col min="7502" max="7502" width="12.42578125" bestFit="1" customWidth="1"/>
    <col min="7503" max="7503" width="15.5703125" bestFit="1" customWidth="1"/>
    <col min="7504" max="7504" width="11.140625" bestFit="1" customWidth="1"/>
    <col min="7505" max="7505" width="12.42578125" bestFit="1" customWidth="1"/>
    <col min="7506" max="7506" width="15.5703125" bestFit="1" customWidth="1"/>
    <col min="7507" max="7507" width="11.140625" bestFit="1" customWidth="1"/>
    <col min="7508" max="7508" width="12.42578125" bestFit="1" customWidth="1"/>
    <col min="7509" max="7509" width="15.5703125" bestFit="1" customWidth="1"/>
    <col min="7510" max="7510" width="11.140625" bestFit="1" customWidth="1"/>
    <col min="7511" max="7511" width="12.42578125" bestFit="1" customWidth="1"/>
    <col min="7512" max="7512" width="15.5703125" bestFit="1" customWidth="1"/>
    <col min="7513" max="7513" width="11.140625" bestFit="1" customWidth="1"/>
    <col min="7514" max="7514" width="12.42578125" bestFit="1" customWidth="1"/>
    <col min="7515" max="7515" width="15.5703125" bestFit="1" customWidth="1"/>
    <col min="7516" max="7516" width="11.140625" bestFit="1" customWidth="1"/>
    <col min="7517" max="7517" width="12.42578125" bestFit="1" customWidth="1"/>
    <col min="7518" max="7518" width="15.5703125" bestFit="1" customWidth="1"/>
    <col min="7519" max="7519" width="11.140625" bestFit="1" customWidth="1"/>
    <col min="7520" max="7520" width="12.42578125" bestFit="1" customWidth="1"/>
    <col min="7521" max="7521" width="15.5703125" bestFit="1" customWidth="1"/>
    <col min="7522" max="7522" width="11.140625" bestFit="1" customWidth="1"/>
    <col min="7523" max="7523" width="12.42578125" bestFit="1" customWidth="1"/>
    <col min="7524" max="7524" width="15.5703125" bestFit="1" customWidth="1"/>
    <col min="7525" max="7525" width="11.140625" bestFit="1" customWidth="1"/>
    <col min="7526" max="7526" width="12.42578125" bestFit="1" customWidth="1"/>
    <col min="7527" max="7527" width="15.5703125" bestFit="1" customWidth="1"/>
    <col min="7528" max="7528" width="11.140625" bestFit="1" customWidth="1"/>
    <col min="7529" max="7529" width="12.42578125" bestFit="1" customWidth="1"/>
    <col min="7530" max="7530" width="15.5703125" bestFit="1" customWidth="1"/>
    <col min="7531" max="7531" width="11.140625" bestFit="1" customWidth="1"/>
    <col min="7532" max="7532" width="12.42578125" bestFit="1" customWidth="1"/>
    <col min="7533" max="7533" width="15.5703125" bestFit="1" customWidth="1"/>
    <col min="7534" max="7534" width="11.140625" bestFit="1" customWidth="1"/>
    <col min="7535" max="7535" width="12.42578125" bestFit="1" customWidth="1"/>
    <col min="7536" max="7536" width="15.5703125" bestFit="1" customWidth="1"/>
    <col min="7537" max="7537" width="11.140625" bestFit="1" customWidth="1"/>
    <col min="7538" max="7538" width="12.42578125" bestFit="1" customWidth="1"/>
    <col min="7539" max="7539" width="15.5703125" bestFit="1" customWidth="1"/>
    <col min="7540" max="7540" width="11.140625" bestFit="1" customWidth="1"/>
    <col min="7541" max="7541" width="12.42578125" bestFit="1" customWidth="1"/>
    <col min="7542" max="7542" width="15.5703125" bestFit="1" customWidth="1"/>
    <col min="7543" max="7543" width="11.140625" bestFit="1" customWidth="1"/>
    <col min="7544" max="7544" width="12.42578125" bestFit="1" customWidth="1"/>
    <col min="7545" max="7545" width="15.5703125" bestFit="1" customWidth="1"/>
    <col min="7546" max="7546" width="11.140625" bestFit="1" customWidth="1"/>
    <col min="7547" max="7547" width="12.42578125" bestFit="1" customWidth="1"/>
    <col min="7548" max="7548" width="15.5703125" bestFit="1" customWidth="1"/>
    <col min="7549" max="7549" width="11.140625" bestFit="1" customWidth="1"/>
    <col min="7550" max="7550" width="12.42578125" bestFit="1" customWidth="1"/>
    <col min="7551" max="7551" width="15.5703125" bestFit="1" customWidth="1"/>
    <col min="7552" max="7552" width="11.140625" bestFit="1" customWidth="1"/>
    <col min="7553" max="7553" width="12.42578125" bestFit="1" customWidth="1"/>
    <col min="7554" max="7554" width="15.5703125" bestFit="1" customWidth="1"/>
    <col min="7555" max="7555" width="11.140625" bestFit="1" customWidth="1"/>
    <col min="7556" max="7556" width="12.42578125" bestFit="1" customWidth="1"/>
    <col min="7557" max="7557" width="15.5703125" bestFit="1" customWidth="1"/>
    <col min="7558" max="7558" width="11.140625" bestFit="1" customWidth="1"/>
    <col min="7559" max="7559" width="12.42578125" bestFit="1" customWidth="1"/>
    <col min="7560" max="7560" width="15.5703125" bestFit="1" customWidth="1"/>
    <col min="7561" max="7561" width="11.140625" bestFit="1" customWidth="1"/>
    <col min="7562" max="7562" width="12.42578125" bestFit="1" customWidth="1"/>
    <col min="7563" max="7563" width="15.5703125" bestFit="1" customWidth="1"/>
    <col min="7564" max="7564" width="11.140625" bestFit="1" customWidth="1"/>
    <col min="7565" max="7565" width="12.42578125" bestFit="1" customWidth="1"/>
    <col min="7566" max="7566" width="15.5703125" bestFit="1" customWidth="1"/>
    <col min="7567" max="7567" width="11.140625" bestFit="1" customWidth="1"/>
    <col min="7568" max="7568" width="12.42578125" bestFit="1" customWidth="1"/>
    <col min="7569" max="7569" width="15.5703125" bestFit="1" customWidth="1"/>
    <col min="7570" max="7570" width="11.140625" bestFit="1" customWidth="1"/>
    <col min="7571" max="7571" width="12.42578125" bestFit="1" customWidth="1"/>
    <col min="7572" max="7572" width="15.5703125" bestFit="1" customWidth="1"/>
    <col min="7573" max="7573" width="11.140625" bestFit="1" customWidth="1"/>
    <col min="7574" max="7574" width="12.42578125" bestFit="1" customWidth="1"/>
    <col min="7575" max="7575" width="15.5703125" bestFit="1" customWidth="1"/>
    <col min="7576" max="7576" width="11.140625" bestFit="1" customWidth="1"/>
    <col min="7577" max="7577" width="12.42578125" bestFit="1" customWidth="1"/>
    <col min="7578" max="7578" width="15.5703125" bestFit="1" customWidth="1"/>
    <col min="7579" max="7579" width="11.140625" bestFit="1" customWidth="1"/>
    <col min="7580" max="7580" width="12.42578125" bestFit="1" customWidth="1"/>
    <col min="7581" max="7581" width="15.5703125" bestFit="1" customWidth="1"/>
    <col min="7582" max="7582" width="11.140625" bestFit="1" customWidth="1"/>
    <col min="7583" max="7583" width="12.42578125" bestFit="1" customWidth="1"/>
    <col min="7584" max="7584" width="15.5703125" bestFit="1" customWidth="1"/>
    <col min="7585" max="7585" width="11.140625" bestFit="1" customWidth="1"/>
    <col min="7586" max="7586" width="12.42578125" bestFit="1" customWidth="1"/>
    <col min="7587" max="7587" width="15.5703125" bestFit="1" customWidth="1"/>
    <col min="7588" max="7588" width="11.140625" bestFit="1" customWidth="1"/>
    <col min="7589" max="7589" width="12.42578125" bestFit="1" customWidth="1"/>
    <col min="7590" max="7590" width="15.5703125" bestFit="1" customWidth="1"/>
    <col min="7591" max="7591" width="11.140625" bestFit="1" customWidth="1"/>
    <col min="7592" max="7592" width="12.42578125" bestFit="1" customWidth="1"/>
    <col min="7593" max="7593" width="15.5703125" bestFit="1" customWidth="1"/>
    <col min="7594" max="7594" width="11.140625" bestFit="1" customWidth="1"/>
    <col min="7595" max="7595" width="12.42578125" bestFit="1" customWidth="1"/>
    <col min="7596" max="7596" width="15.5703125" bestFit="1" customWidth="1"/>
    <col min="7597" max="7597" width="11.140625" bestFit="1" customWidth="1"/>
    <col min="7598" max="7598" width="12.42578125" bestFit="1" customWidth="1"/>
    <col min="7599" max="7599" width="15.5703125" bestFit="1" customWidth="1"/>
    <col min="7600" max="7600" width="11.140625" bestFit="1" customWidth="1"/>
    <col min="7601" max="7601" width="12.42578125" bestFit="1" customWidth="1"/>
    <col min="7602" max="7602" width="15.5703125" bestFit="1" customWidth="1"/>
    <col min="7603" max="7603" width="11.140625" bestFit="1" customWidth="1"/>
    <col min="7604" max="7604" width="12.42578125" bestFit="1" customWidth="1"/>
    <col min="7605" max="7605" width="15.5703125" bestFit="1" customWidth="1"/>
    <col min="7606" max="7606" width="11.140625" bestFit="1" customWidth="1"/>
    <col min="7607" max="7607" width="12.42578125" bestFit="1" customWidth="1"/>
    <col min="7608" max="7608" width="15.5703125" bestFit="1" customWidth="1"/>
    <col min="7609" max="7609" width="11.140625" bestFit="1" customWidth="1"/>
    <col min="7610" max="7610" width="12.42578125" bestFit="1" customWidth="1"/>
    <col min="7611" max="7611" width="15.5703125" bestFit="1" customWidth="1"/>
    <col min="7612" max="7612" width="11.140625" bestFit="1" customWidth="1"/>
    <col min="7613" max="7613" width="12.42578125" bestFit="1" customWidth="1"/>
    <col min="7614" max="7614" width="15.5703125" bestFit="1" customWidth="1"/>
    <col min="7615" max="7615" width="11.140625" bestFit="1" customWidth="1"/>
    <col min="7616" max="7616" width="12.42578125" bestFit="1" customWidth="1"/>
    <col min="7617" max="7617" width="15.5703125" bestFit="1" customWidth="1"/>
    <col min="7618" max="7618" width="11.140625" bestFit="1" customWidth="1"/>
    <col min="7619" max="7619" width="12.42578125" bestFit="1" customWidth="1"/>
    <col min="7620" max="7620" width="15.5703125" bestFit="1" customWidth="1"/>
    <col min="7621" max="7621" width="11.140625" bestFit="1" customWidth="1"/>
    <col min="7622" max="7622" width="12.42578125" bestFit="1" customWidth="1"/>
    <col min="7623" max="7623" width="15.5703125" bestFit="1" customWidth="1"/>
    <col min="7624" max="7624" width="11.140625" bestFit="1" customWidth="1"/>
    <col min="7625" max="7625" width="12.42578125" bestFit="1" customWidth="1"/>
    <col min="7626" max="7626" width="15.5703125" bestFit="1" customWidth="1"/>
    <col min="7627" max="7627" width="11.140625" bestFit="1" customWidth="1"/>
    <col min="7628" max="7628" width="12.42578125" bestFit="1" customWidth="1"/>
    <col min="7629" max="7629" width="15.5703125" bestFit="1" customWidth="1"/>
    <col min="7630" max="7630" width="11.140625" bestFit="1" customWidth="1"/>
    <col min="7631" max="7631" width="12.42578125" bestFit="1" customWidth="1"/>
    <col min="7632" max="7632" width="15.5703125" bestFit="1" customWidth="1"/>
    <col min="7633" max="7633" width="11.140625" bestFit="1" customWidth="1"/>
    <col min="7634" max="7634" width="12.42578125" bestFit="1" customWidth="1"/>
    <col min="7635" max="7635" width="15.5703125" bestFit="1" customWidth="1"/>
    <col min="7636" max="7636" width="11.140625" bestFit="1" customWidth="1"/>
    <col min="7637" max="7637" width="12.42578125" bestFit="1" customWidth="1"/>
    <col min="7638" max="7638" width="15.5703125" bestFit="1" customWidth="1"/>
    <col min="7639" max="7639" width="11.140625" bestFit="1" customWidth="1"/>
    <col min="7640" max="7640" width="12.42578125" bestFit="1" customWidth="1"/>
    <col min="7641" max="7641" width="15.5703125" bestFit="1" customWidth="1"/>
    <col min="7642" max="7642" width="11.140625" bestFit="1" customWidth="1"/>
    <col min="7643" max="7643" width="12.42578125" bestFit="1" customWidth="1"/>
    <col min="7644" max="7644" width="15.5703125" bestFit="1" customWidth="1"/>
    <col min="7645" max="7645" width="11.140625" bestFit="1" customWidth="1"/>
    <col min="7646" max="7646" width="12.42578125" bestFit="1" customWidth="1"/>
    <col min="7647" max="7647" width="15.5703125" bestFit="1" customWidth="1"/>
    <col min="7648" max="7648" width="11.140625" bestFit="1" customWidth="1"/>
    <col min="7649" max="7649" width="12.42578125" bestFit="1" customWidth="1"/>
    <col min="7650" max="7650" width="15.5703125" bestFit="1" customWidth="1"/>
    <col min="7651" max="7651" width="11.140625" bestFit="1" customWidth="1"/>
    <col min="7652" max="7652" width="12.42578125" bestFit="1" customWidth="1"/>
    <col min="7653" max="7653" width="15.5703125" bestFit="1" customWidth="1"/>
    <col min="7654" max="7654" width="11.140625" bestFit="1" customWidth="1"/>
    <col min="7655" max="7655" width="12.42578125" bestFit="1" customWidth="1"/>
    <col min="7656" max="7656" width="15.5703125" bestFit="1" customWidth="1"/>
    <col min="7657" max="7657" width="11.140625" bestFit="1" customWidth="1"/>
    <col min="7658" max="7658" width="12.42578125" bestFit="1" customWidth="1"/>
    <col min="7659" max="7659" width="15.5703125" bestFit="1" customWidth="1"/>
    <col min="7660" max="7660" width="11.140625" bestFit="1" customWidth="1"/>
    <col min="7661" max="7661" width="12.42578125" bestFit="1" customWidth="1"/>
    <col min="7662" max="7662" width="15.5703125" bestFit="1" customWidth="1"/>
    <col min="7663" max="7663" width="11.140625" bestFit="1" customWidth="1"/>
    <col min="7664" max="7664" width="12.42578125" bestFit="1" customWidth="1"/>
    <col min="7665" max="7665" width="15.5703125" bestFit="1" customWidth="1"/>
    <col min="7666" max="7666" width="11.140625" bestFit="1" customWidth="1"/>
    <col min="7667" max="7667" width="12.42578125" bestFit="1" customWidth="1"/>
    <col min="7668" max="7668" width="15.5703125" bestFit="1" customWidth="1"/>
    <col min="7669" max="7669" width="11.140625" bestFit="1" customWidth="1"/>
    <col min="7670" max="7670" width="12.42578125" bestFit="1" customWidth="1"/>
    <col min="7671" max="7671" width="15.5703125" bestFit="1" customWidth="1"/>
    <col min="7672" max="7672" width="11.140625" bestFit="1" customWidth="1"/>
    <col min="7673" max="7673" width="12.42578125" bestFit="1" customWidth="1"/>
    <col min="7674" max="7674" width="15.5703125" bestFit="1" customWidth="1"/>
    <col min="7675" max="7675" width="11.140625" bestFit="1" customWidth="1"/>
    <col min="7676" max="7676" width="12.42578125" bestFit="1" customWidth="1"/>
    <col min="7677" max="7677" width="15.5703125" bestFit="1" customWidth="1"/>
    <col min="7678" max="7678" width="11.140625" bestFit="1" customWidth="1"/>
    <col min="7679" max="7679" width="12.42578125" bestFit="1" customWidth="1"/>
    <col min="7680" max="7680" width="15.5703125" bestFit="1" customWidth="1"/>
    <col min="7681" max="7681" width="11.140625" bestFit="1" customWidth="1"/>
    <col min="7682" max="7682" width="12.42578125" bestFit="1" customWidth="1"/>
    <col min="7683" max="7683" width="15.5703125" bestFit="1" customWidth="1"/>
    <col min="7684" max="7684" width="11.140625" bestFit="1" customWidth="1"/>
    <col min="7685" max="7685" width="12.42578125" bestFit="1" customWidth="1"/>
    <col min="7686" max="7686" width="15.5703125" bestFit="1" customWidth="1"/>
    <col min="7687" max="7687" width="11.140625" bestFit="1" customWidth="1"/>
    <col min="7688" max="7688" width="12.42578125" bestFit="1" customWidth="1"/>
    <col min="7689" max="7689" width="15.5703125" bestFit="1" customWidth="1"/>
    <col min="7690" max="7690" width="11.140625" bestFit="1" customWidth="1"/>
    <col min="7691" max="7691" width="12.42578125" bestFit="1" customWidth="1"/>
    <col min="7692" max="7692" width="15.5703125" bestFit="1" customWidth="1"/>
    <col min="7693" max="7693" width="11.140625" bestFit="1" customWidth="1"/>
    <col min="7694" max="7694" width="12.42578125" bestFit="1" customWidth="1"/>
    <col min="7695" max="7695" width="15.5703125" bestFit="1" customWidth="1"/>
    <col min="7696" max="7696" width="11.140625" bestFit="1" customWidth="1"/>
    <col min="7697" max="7697" width="12.42578125" bestFit="1" customWidth="1"/>
    <col min="7698" max="7698" width="15.5703125" bestFit="1" customWidth="1"/>
    <col min="7699" max="7699" width="11.140625" bestFit="1" customWidth="1"/>
    <col min="7700" max="7700" width="12.42578125" bestFit="1" customWidth="1"/>
    <col min="7701" max="7701" width="15.5703125" bestFit="1" customWidth="1"/>
    <col min="7702" max="7702" width="11.140625" bestFit="1" customWidth="1"/>
    <col min="7703" max="7703" width="12.42578125" bestFit="1" customWidth="1"/>
    <col min="7704" max="7704" width="15.5703125" bestFit="1" customWidth="1"/>
    <col min="7705" max="7705" width="11.140625" bestFit="1" customWidth="1"/>
    <col min="7706" max="7706" width="12.42578125" bestFit="1" customWidth="1"/>
    <col min="7707" max="7707" width="15.5703125" bestFit="1" customWidth="1"/>
    <col min="7708" max="7708" width="11.140625" bestFit="1" customWidth="1"/>
    <col min="7709" max="7709" width="12.42578125" bestFit="1" customWidth="1"/>
    <col min="7710" max="7710" width="15.5703125" bestFit="1" customWidth="1"/>
    <col min="7711" max="7711" width="11.140625" bestFit="1" customWidth="1"/>
    <col min="7712" max="7712" width="12.42578125" bestFit="1" customWidth="1"/>
    <col min="7713" max="7713" width="15.5703125" bestFit="1" customWidth="1"/>
    <col min="7714" max="7714" width="11.140625" bestFit="1" customWidth="1"/>
    <col min="7715" max="7715" width="12.42578125" bestFit="1" customWidth="1"/>
    <col min="7716" max="7716" width="15.5703125" bestFit="1" customWidth="1"/>
    <col min="7717" max="7717" width="11.140625" bestFit="1" customWidth="1"/>
    <col min="7718" max="7718" width="12.42578125" bestFit="1" customWidth="1"/>
    <col min="7719" max="7719" width="15.5703125" bestFit="1" customWidth="1"/>
    <col min="7720" max="7720" width="11.140625" bestFit="1" customWidth="1"/>
    <col min="7721" max="7721" width="12.42578125" bestFit="1" customWidth="1"/>
    <col min="7722" max="7722" width="15.5703125" bestFit="1" customWidth="1"/>
    <col min="7723" max="7723" width="11.140625" bestFit="1" customWidth="1"/>
    <col min="7724" max="7724" width="12.42578125" bestFit="1" customWidth="1"/>
    <col min="7725" max="7725" width="15.5703125" bestFit="1" customWidth="1"/>
    <col min="7726" max="7726" width="11.140625" bestFit="1" customWidth="1"/>
    <col min="7727" max="7727" width="12.42578125" bestFit="1" customWidth="1"/>
    <col min="7728" max="7728" width="15.5703125" bestFit="1" customWidth="1"/>
    <col min="7729" max="7729" width="11.140625" bestFit="1" customWidth="1"/>
    <col min="7730" max="7730" width="12.42578125" bestFit="1" customWidth="1"/>
    <col min="7731" max="7731" width="15.5703125" bestFit="1" customWidth="1"/>
    <col min="7732" max="7732" width="11.140625" bestFit="1" customWidth="1"/>
    <col min="7733" max="7733" width="12.42578125" bestFit="1" customWidth="1"/>
    <col min="7734" max="7734" width="15.5703125" bestFit="1" customWidth="1"/>
    <col min="7735" max="7735" width="11.140625" bestFit="1" customWidth="1"/>
    <col min="7736" max="7736" width="12.42578125" bestFit="1" customWidth="1"/>
    <col min="7737" max="7737" width="15.5703125" bestFit="1" customWidth="1"/>
    <col min="7738" max="7738" width="11.140625" bestFit="1" customWidth="1"/>
    <col min="7739" max="7739" width="12.42578125" bestFit="1" customWidth="1"/>
    <col min="7740" max="7740" width="15.5703125" bestFit="1" customWidth="1"/>
    <col min="7741" max="7741" width="11.140625" bestFit="1" customWidth="1"/>
    <col min="7742" max="7742" width="12.42578125" bestFit="1" customWidth="1"/>
    <col min="7743" max="7743" width="15.5703125" bestFit="1" customWidth="1"/>
    <col min="7744" max="7744" width="11.140625" bestFit="1" customWidth="1"/>
    <col min="7745" max="7745" width="12.42578125" bestFit="1" customWidth="1"/>
    <col min="7746" max="7746" width="15.5703125" bestFit="1" customWidth="1"/>
    <col min="7747" max="7747" width="11.140625" bestFit="1" customWidth="1"/>
    <col min="7748" max="7748" width="12.42578125" bestFit="1" customWidth="1"/>
    <col min="7749" max="7749" width="15.5703125" bestFit="1" customWidth="1"/>
    <col min="7750" max="7750" width="11.140625" bestFit="1" customWidth="1"/>
    <col min="7751" max="7751" width="12.42578125" bestFit="1" customWidth="1"/>
    <col min="7752" max="7752" width="15.5703125" bestFit="1" customWidth="1"/>
    <col min="7753" max="7753" width="11.140625" bestFit="1" customWidth="1"/>
    <col min="7754" max="7754" width="12.42578125" bestFit="1" customWidth="1"/>
    <col min="7755" max="7755" width="15.5703125" bestFit="1" customWidth="1"/>
    <col min="7756" max="7756" width="11.140625" bestFit="1" customWidth="1"/>
    <col min="7757" max="7757" width="12.42578125" bestFit="1" customWidth="1"/>
    <col min="7758" max="7758" width="15.5703125" bestFit="1" customWidth="1"/>
    <col min="7759" max="7759" width="11.140625" bestFit="1" customWidth="1"/>
    <col min="7760" max="7760" width="12.42578125" bestFit="1" customWidth="1"/>
    <col min="7761" max="7761" width="15.5703125" bestFit="1" customWidth="1"/>
    <col min="7762" max="7762" width="11.140625" bestFit="1" customWidth="1"/>
    <col min="7763" max="7763" width="12.42578125" bestFit="1" customWidth="1"/>
    <col min="7764" max="7764" width="15.5703125" bestFit="1" customWidth="1"/>
    <col min="7765" max="7765" width="11.140625" bestFit="1" customWidth="1"/>
    <col min="7766" max="7766" width="12.42578125" bestFit="1" customWidth="1"/>
    <col min="7767" max="7767" width="15.5703125" bestFit="1" customWidth="1"/>
    <col min="7768" max="7768" width="11.140625" bestFit="1" customWidth="1"/>
    <col min="7769" max="7769" width="12.42578125" bestFit="1" customWidth="1"/>
    <col min="7770" max="7770" width="15.5703125" bestFit="1" customWidth="1"/>
    <col min="7771" max="7771" width="11.140625" bestFit="1" customWidth="1"/>
    <col min="7772" max="7772" width="12.42578125" bestFit="1" customWidth="1"/>
    <col min="7773" max="7773" width="15.5703125" bestFit="1" customWidth="1"/>
    <col min="7774" max="7774" width="11.140625" bestFit="1" customWidth="1"/>
    <col min="7775" max="7775" width="12.42578125" bestFit="1" customWidth="1"/>
    <col min="7776" max="7776" width="15.5703125" bestFit="1" customWidth="1"/>
    <col min="7777" max="7777" width="11.140625" bestFit="1" customWidth="1"/>
    <col min="7778" max="7778" width="12.42578125" bestFit="1" customWidth="1"/>
    <col min="7779" max="7779" width="15.5703125" bestFit="1" customWidth="1"/>
    <col min="7780" max="7780" width="11.140625" bestFit="1" customWidth="1"/>
    <col min="7781" max="7781" width="12.42578125" bestFit="1" customWidth="1"/>
    <col min="7782" max="7782" width="15.5703125" bestFit="1" customWidth="1"/>
    <col min="7783" max="7783" width="11.140625" bestFit="1" customWidth="1"/>
    <col min="7784" max="7784" width="12.42578125" bestFit="1" customWidth="1"/>
    <col min="7785" max="7785" width="15.5703125" bestFit="1" customWidth="1"/>
    <col min="7786" max="7786" width="11.140625" bestFit="1" customWidth="1"/>
    <col min="7787" max="7787" width="12.42578125" bestFit="1" customWidth="1"/>
    <col min="7788" max="7788" width="15.5703125" bestFit="1" customWidth="1"/>
    <col min="7789" max="7789" width="11.140625" bestFit="1" customWidth="1"/>
    <col min="7790" max="7790" width="12.42578125" bestFit="1" customWidth="1"/>
    <col min="7791" max="7791" width="15.5703125" bestFit="1" customWidth="1"/>
    <col min="7792" max="7792" width="11.140625" bestFit="1" customWidth="1"/>
    <col min="7793" max="7793" width="12.42578125" bestFit="1" customWidth="1"/>
    <col min="7794" max="7794" width="15.5703125" bestFit="1" customWidth="1"/>
    <col min="7795" max="7795" width="11.140625" bestFit="1" customWidth="1"/>
    <col min="7796" max="7796" width="12.42578125" bestFit="1" customWidth="1"/>
    <col min="7797" max="7797" width="15.5703125" bestFit="1" customWidth="1"/>
    <col min="7798" max="7798" width="11.140625" bestFit="1" customWidth="1"/>
    <col min="7799" max="7799" width="12.42578125" bestFit="1" customWidth="1"/>
    <col min="7800" max="7800" width="15.5703125" bestFit="1" customWidth="1"/>
    <col min="7801" max="7801" width="11.140625" bestFit="1" customWidth="1"/>
    <col min="7802" max="7802" width="12.42578125" bestFit="1" customWidth="1"/>
    <col min="7803" max="7803" width="15.5703125" bestFit="1" customWidth="1"/>
    <col min="7804" max="7804" width="11.140625" bestFit="1" customWidth="1"/>
    <col min="7805" max="7805" width="12.42578125" bestFit="1" customWidth="1"/>
    <col min="7806" max="7806" width="15.5703125" bestFit="1" customWidth="1"/>
    <col min="7807" max="7807" width="11.140625" bestFit="1" customWidth="1"/>
    <col min="7808" max="7808" width="12.42578125" bestFit="1" customWidth="1"/>
    <col min="7809" max="7809" width="15.5703125" bestFit="1" customWidth="1"/>
    <col min="7810" max="7810" width="11.140625" bestFit="1" customWidth="1"/>
    <col min="7811" max="7811" width="12.42578125" bestFit="1" customWidth="1"/>
    <col min="7812" max="7812" width="15.5703125" bestFit="1" customWidth="1"/>
    <col min="7813" max="7813" width="11.140625" bestFit="1" customWidth="1"/>
    <col min="7814" max="7814" width="12.42578125" bestFit="1" customWidth="1"/>
    <col min="7815" max="7815" width="15.5703125" bestFit="1" customWidth="1"/>
    <col min="7816" max="7816" width="11.140625" bestFit="1" customWidth="1"/>
    <col min="7817" max="7817" width="12.42578125" bestFit="1" customWidth="1"/>
    <col min="7818" max="7818" width="15.5703125" bestFit="1" customWidth="1"/>
    <col min="7819" max="7819" width="11.140625" bestFit="1" customWidth="1"/>
    <col min="7820" max="7820" width="12.42578125" bestFit="1" customWidth="1"/>
    <col min="7821" max="7821" width="15.5703125" bestFit="1" customWidth="1"/>
    <col min="7822" max="7822" width="11.140625" bestFit="1" customWidth="1"/>
    <col min="7823" max="7823" width="12.42578125" bestFit="1" customWidth="1"/>
    <col min="7824" max="7824" width="15.5703125" bestFit="1" customWidth="1"/>
    <col min="7825" max="7825" width="11.140625" bestFit="1" customWidth="1"/>
    <col min="7826" max="7826" width="12.42578125" bestFit="1" customWidth="1"/>
    <col min="7827" max="7827" width="15.5703125" bestFit="1" customWidth="1"/>
    <col min="7828" max="7828" width="11.140625" bestFit="1" customWidth="1"/>
    <col min="7829" max="7829" width="12.42578125" bestFit="1" customWidth="1"/>
    <col min="7830" max="7830" width="15.5703125" bestFit="1" customWidth="1"/>
    <col min="7831" max="7831" width="11.140625" bestFit="1" customWidth="1"/>
    <col min="7832" max="7832" width="12.42578125" bestFit="1" customWidth="1"/>
    <col min="7833" max="7833" width="15.5703125" bestFit="1" customWidth="1"/>
    <col min="7834" max="7834" width="11.140625" bestFit="1" customWidth="1"/>
    <col min="7835" max="7835" width="12.42578125" bestFit="1" customWidth="1"/>
    <col min="7836" max="7836" width="15.5703125" bestFit="1" customWidth="1"/>
    <col min="7837" max="7837" width="11.140625" bestFit="1" customWidth="1"/>
    <col min="7838" max="7838" width="12.42578125" bestFit="1" customWidth="1"/>
    <col min="7839" max="7839" width="15.5703125" bestFit="1" customWidth="1"/>
    <col min="7840" max="7840" width="11.140625" bestFit="1" customWidth="1"/>
    <col min="7841" max="7841" width="12.42578125" bestFit="1" customWidth="1"/>
    <col min="7842" max="7842" width="15.5703125" bestFit="1" customWidth="1"/>
    <col min="7843" max="7843" width="11.140625" bestFit="1" customWidth="1"/>
    <col min="7844" max="7844" width="12.42578125" bestFit="1" customWidth="1"/>
    <col min="7845" max="7845" width="15.5703125" bestFit="1" customWidth="1"/>
    <col min="7846" max="7846" width="11.140625" bestFit="1" customWidth="1"/>
    <col min="7847" max="7847" width="12.42578125" bestFit="1" customWidth="1"/>
    <col min="7848" max="7848" width="15.5703125" bestFit="1" customWidth="1"/>
    <col min="7849" max="7849" width="11.140625" bestFit="1" customWidth="1"/>
    <col min="7850" max="7850" width="12.42578125" bestFit="1" customWidth="1"/>
    <col min="7851" max="7851" width="15.5703125" bestFit="1" customWidth="1"/>
    <col min="7852" max="7852" width="11.140625" bestFit="1" customWidth="1"/>
    <col min="7853" max="7853" width="12.42578125" bestFit="1" customWidth="1"/>
    <col min="7854" max="7854" width="15.5703125" bestFit="1" customWidth="1"/>
    <col min="7855" max="7855" width="11.140625" bestFit="1" customWidth="1"/>
    <col min="7856" max="7856" width="12.42578125" bestFit="1" customWidth="1"/>
    <col min="7857" max="7857" width="15.5703125" bestFit="1" customWidth="1"/>
    <col min="7858" max="7858" width="11.140625" bestFit="1" customWidth="1"/>
    <col min="7859" max="7859" width="12.42578125" bestFit="1" customWidth="1"/>
    <col min="7860" max="7860" width="15.5703125" bestFit="1" customWidth="1"/>
    <col min="7861" max="7861" width="11.140625" bestFit="1" customWidth="1"/>
    <col min="7862" max="7862" width="12.42578125" bestFit="1" customWidth="1"/>
    <col min="7863" max="7863" width="15.5703125" bestFit="1" customWidth="1"/>
    <col min="7864" max="7864" width="11.140625" bestFit="1" customWidth="1"/>
    <col min="7865" max="7865" width="12.42578125" bestFit="1" customWidth="1"/>
    <col min="7866" max="7866" width="15.5703125" bestFit="1" customWidth="1"/>
    <col min="7867" max="7867" width="11.140625" bestFit="1" customWidth="1"/>
    <col min="7868" max="7868" width="12.42578125" bestFit="1" customWidth="1"/>
    <col min="7869" max="7869" width="15.5703125" bestFit="1" customWidth="1"/>
    <col min="7870" max="7870" width="11.140625" bestFit="1" customWidth="1"/>
    <col min="7871" max="7871" width="12.42578125" bestFit="1" customWidth="1"/>
    <col min="7872" max="7872" width="15.5703125" bestFit="1" customWidth="1"/>
    <col min="7873" max="7873" width="11.140625" bestFit="1" customWidth="1"/>
    <col min="7874" max="7874" width="12.42578125" bestFit="1" customWidth="1"/>
    <col min="7875" max="7875" width="15.5703125" bestFit="1" customWidth="1"/>
    <col min="7876" max="7876" width="11.140625" bestFit="1" customWidth="1"/>
    <col min="7877" max="7877" width="12.42578125" bestFit="1" customWidth="1"/>
    <col min="7878" max="7878" width="15.5703125" bestFit="1" customWidth="1"/>
    <col min="7879" max="7879" width="11.140625" bestFit="1" customWidth="1"/>
    <col min="7880" max="7880" width="12.42578125" bestFit="1" customWidth="1"/>
    <col min="7881" max="7881" width="15.5703125" bestFit="1" customWidth="1"/>
    <col min="7882" max="7882" width="11.140625" bestFit="1" customWidth="1"/>
    <col min="7883" max="7883" width="12.42578125" bestFit="1" customWidth="1"/>
    <col min="7884" max="7884" width="15.5703125" bestFit="1" customWidth="1"/>
    <col min="7885" max="7885" width="11.140625" bestFit="1" customWidth="1"/>
    <col min="7886" max="7886" width="12.42578125" bestFit="1" customWidth="1"/>
    <col min="7887" max="7887" width="15.5703125" bestFit="1" customWidth="1"/>
    <col min="7888" max="7888" width="11.140625" bestFit="1" customWidth="1"/>
    <col min="7889" max="7889" width="12.42578125" bestFit="1" customWidth="1"/>
    <col min="7890" max="7890" width="15.5703125" bestFit="1" customWidth="1"/>
    <col min="7891" max="7891" width="11.140625" bestFit="1" customWidth="1"/>
    <col min="7892" max="7892" width="12.42578125" bestFit="1" customWidth="1"/>
    <col min="7893" max="7893" width="15.5703125" bestFit="1" customWidth="1"/>
    <col min="7894" max="7894" width="11.140625" bestFit="1" customWidth="1"/>
    <col min="7895" max="7895" width="12.42578125" bestFit="1" customWidth="1"/>
    <col min="7896" max="7896" width="15.5703125" bestFit="1" customWidth="1"/>
    <col min="7897" max="7897" width="11.140625" bestFit="1" customWidth="1"/>
    <col min="7898" max="7898" width="12.42578125" bestFit="1" customWidth="1"/>
    <col min="7899" max="7899" width="15.5703125" bestFit="1" customWidth="1"/>
    <col min="7900" max="7900" width="11.140625" bestFit="1" customWidth="1"/>
    <col min="7901" max="7901" width="12.42578125" bestFit="1" customWidth="1"/>
    <col min="7902" max="7902" width="15.5703125" bestFit="1" customWidth="1"/>
    <col min="7903" max="7903" width="11.140625" bestFit="1" customWidth="1"/>
    <col min="7904" max="7904" width="12.42578125" bestFit="1" customWidth="1"/>
    <col min="7905" max="7905" width="15.5703125" bestFit="1" customWidth="1"/>
    <col min="7906" max="7906" width="11.140625" bestFit="1" customWidth="1"/>
    <col min="7907" max="7907" width="12.42578125" bestFit="1" customWidth="1"/>
    <col min="7908" max="7908" width="15.5703125" bestFit="1" customWidth="1"/>
    <col min="7909" max="7909" width="11.140625" bestFit="1" customWidth="1"/>
    <col min="7910" max="7910" width="12.42578125" bestFit="1" customWidth="1"/>
    <col min="7911" max="7911" width="15.5703125" bestFit="1" customWidth="1"/>
    <col min="7912" max="7912" width="11.140625" bestFit="1" customWidth="1"/>
    <col min="7913" max="7913" width="12.42578125" bestFit="1" customWidth="1"/>
    <col min="7914" max="7914" width="15.5703125" bestFit="1" customWidth="1"/>
    <col min="7915" max="7915" width="11.140625" bestFit="1" customWidth="1"/>
    <col min="7916" max="7916" width="12.42578125" bestFit="1" customWidth="1"/>
    <col min="7917" max="7917" width="15.5703125" bestFit="1" customWidth="1"/>
    <col min="7918" max="7918" width="11.140625" bestFit="1" customWidth="1"/>
    <col min="7919" max="7919" width="12.42578125" bestFit="1" customWidth="1"/>
    <col min="7920" max="7920" width="15.5703125" bestFit="1" customWidth="1"/>
    <col min="7921" max="7921" width="11.140625" bestFit="1" customWidth="1"/>
    <col min="7922" max="7922" width="12.42578125" bestFit="1" customWidth="1"/>
    <col min="7923" max="7923" width="15.5703125" bestFit="1" customWidth="1"/>
    <col min="7924" max="7924" width="11.140625" bestFit="1" customWidth="1"/>
    <col min="7925" max="7925" width="12.42578125" bestFit="1" customWidth="1"/>
    <col min="7926" max="7926" width="15.5703125" bestFit="1" customWidth="1"/>
    <col min="7927" max="7927" width="11.140625" bestFit="1" customWidth="1"/>
    <col min="7928" max="7928" width="12.42578125" bestFit="1" customWidth="1"/>
    <col min="7929" max="7929" width="15.5703125" bestFit="1" customWidth="1"/>
    <col min="7930" max="7930" width="11.140625" bestFit="1" customWidth="1"/>
    <col min="7931" max="7931" width="12.42578125" bestFit="1" customWidth="1"/>
    <col min="7932" max="7932" width="15.5703125" bestFit="1" customWidth="1"/>
    <col min="7933" max="7933" width="11.140625" bestFit="1" customWidth="1"/>
    <col min="7934" max="7934" width="12.42578125" bestFit="1" customWidth="1"/>
    <col min="7935" max="7935" width="15.5703125" bestFit="1" customWidth="1"/>
    <col min="7936" max="7936" width="11.140625" bestFit="1" customWidth="1"/>
    <col min="7937" max="7937" width="12.42578125" bestFit="1" customWidth="1"/>
    <col min="7938" max="7938" width="15.5703125" bestFit="1" customWidth="1"/>
    <col min="7939" max="7939" width="11.140625" bestFit="1" customWidth="1"/>
    <col min="7940" max="7940" width="12.42578125" bestFit="1" customWidth="1"/>
    <col min="7941" max="7941" width="15.5703125" bestFit="1" customWidth="1"/>
    <col min="7942" max="7942" width="11.140625" bestFit="1" customWidth="1"/>
    <col min="7943" max="7943" width="12.42578125" bestFit="1" customWidth="1"/>
    <col min="7944" max="7944" width="15.5703125" bestFit="1" customWidth="1"/>
    <col min="7945" max="7945" width="11.140625" bestFit="1" customWidth="1"/>
    <col min="7946" max="7946" width="12.42578125" bestFit="1" customWidth="1"/>
    <col min="7947" max="7947" width="15.5703125" bestFit="1" customWidth="1"/>
    <col min="7948" max="7948" width="11.140625" bestFit="1" customWidth="1"/>
    <col min="7949" max="7949" width="12.42578125" bestFit="1" customWidth="1"/>
    <col min="7950" max="7950" width="15.5703125" bestFit="1" customWidth="1"/>
    <col min="7951" max="7951" width="11.140625" bestFit="1" customWidth="1"/>
    <col min="7952" max="7952" width="12.42578125" bestFit="1" customWidth="1"/>
    <col min="7953" max="7953" width="15.5703125" bestFit="1" customWidth="1"/>
    <col min="7954" max="7954" width="11.140625" bestFit="1" customWidth="1"/>
    <col min="7955" max="7955" width="12.42578125" bestFit="1" customWidth="1"/>
    <col min="7956" max="7956" width="15.5703125" bestFit="1" customWidth="1"/>
    <col min="7957" max="7957" width="11.140625" bestFit="1" customWidth="1"/>
    <col min="7958" max="7958" width="12.42578125" bestFit="1" customWidth="1"/>
    <col min="7959" max="7959" width="15.5703125" bestFit="1" customWidth="1"/>
    <col min="7960" max="7960" width="11.140625" bestFit="1" customWidth="1"/>
    <col min="7961" max="7961" width="12.42578125" bestFit="1" customWidth="1"/>
    <col min="7962" max="7962" width="15.5703125" bestFit="1" customWidth="1"/>
    <col min="7963" max="7963" width="11.140625" bestFit="1" customWidth="1"/>
    <col min="7964" max="7964" width="12.42578125" bestFit="1" customWidth="1"/>
    <col min="7965" max="7965" width="15.5703125" bestFit="1" customWidth="1"/>
    <col min="7966" max="7966" width="11.140625" bestFit="1" customWidth="1"/>
    <col min="7967" max="7967" width="12.42578125" bestFit="1" customWidth="1"/>
    <col min="7968" max="7968" width="15.5703125" bestFit="1" customWidth="1"/>
    <col min="7969" max="7969" width="11.140625" bestFit="1" customWidth="1"/>
    <col min="7970" max="7970" width="12.42578125" bestFit="1" customWidth="1"/>
    <col min="7971" max="7971" width="15.5703125" bestFit="1" customWidth="1"/>
    <col min="7972" max="7972" width="11.140625" bestFit="1" customWidth="1"/>
    <col min="7973" max="7973" width="12.42578125" bestFit="1" customWidth="1"/>
    <col min="7974" max="7974" width="15.5703125" bestFit="1" customWidth="1"/>
    <col min="7975" max="7975" width="11.140625" bestFit="1" customWidth="1"/>
    <col min="7976" max="7976" width="12.42578125" bestFit="1" customWidth="1"/>
    <col min="7977" max="7977" width="15.5703125" bestFit="1" customWidth="1"/>
    <col min="7978" max="7978" width="11.140625" bestFit="1" customWidth="1"/>
    <col min="7979" max="7979" width="12.42578125" bestFit="1" customWidth="1"/>
    <col min="7980" max="7980" width="15.5703125" bestFit="1" customWidth="1"/>
    <col min="7981" max="7981" width="11.140625" bestFit="1" customWidth="1"/>
    <col min="7982" max="7982" width="12.42578125" bestFit="1" customWidth="1"/>
    <col min="7983" max="7983" width="15.5703125" bestFit="1" customWidth="1"/>
    <col min="7984" max="7984" width="11.140625" bestFit="1" customWidth="1"/>
    <col min="7985" max="7985" width="12.42578125" bestFit="1" customWidth="1"/>
    <col min="7986" max="7986" width="15.5703125" bestFit="1" customWidth="1"/>
    <col min="7987" max="7987" width="11.140625" bestFit="1" customWidth="1"/>
    <col min="7988" max="7988" width="12.42578125" bestFit="1" customWidth="1"/>
    <col min="7989" max="7989" width="15.5703125" bestFit="1" customWidth="1"/>
    <col min="7990" max="7990" width="11.140625" bestFit="1" customWidth="1"/>
    <col min="7991" max="7991" width="12.42578125" bestFit="1" customWidth="1"/>
    <col min="7992" max="7992" width="15.5703125" bestFit="1" customWidth="1"/>
    <col min="7993" max="7993" width="11.140625" bestFit="1" customWidth="1"/>
    <col min="7994" max="7994" width="12.42578125" bestFit="1" customWidth="1"/>
    <col min="7995" max="7995" width="15.5703125" bestFit="1" customWidth="1"/>
    <col min="7996" max="7996" width="11.140625" bestFit="1" customWidth="1"/>
    <col min="7997" max="7997" width="12.42578125" bestFit="1" customWidth="1"/>
    <col min="7998" max="7998" width="15.5703125" bestFit="1" customWidth="1"/>
    <col min="7999" max="7999" width="11.140625" bestFit="1" customWidth="1"/>
    <col min="8000" max="8000" width="12.42578125" bestFit="1" customWidth="1"/>
    <col min="8001" max="8001" width="15.5703125" bestFit="1" customWidth="1"/>
    <col min="8002" max="8002" width="11.140625" bestFit="1" customWidth="1"/>
    <col min="8003" max="8003" width="12.42578125" bestFit="1" customWidth="1"/>
    <col min="8004" max="8004" width="15.5703125" bestFit="1" customWidth="1"/>
    <col min="8005" max="8005" width="11.140625" bestFit="1" customWidth="1"/>
    <col min="8006" max="8006" width="12.42578125" bestFit="1" customWidth="1"/>
    <col min="8007" max="8007" width="15.5703125" bestFit="1" customWidth="1"/>
    <col min="8008" max="8008" width="11.140625" bestFit="1" customWidth="1"/>
    <col min="8009" max="8009" width="12.42578125" bestFit="1" customWidth="1"/>
    <col min="8010" max="8010" width="15.5703125" bestFit="1" customWidth="1"/>
    <col min="8011" max="8011" width="11.140625" bestFit="1" customWidth="1"/>
    <col min="8012" max="8012" width="12.42578125" bestFit="1" customWidth="1"/>
    <col min="8013" max="8013" width="15.5703125" bestFit="1" customWidth="1"/>
    <col min="8014" max="8014" width="11.140625" bestFit="1" customWidth="1"/>
    <col min="8015" max="8015" width="12.42578125" bestFit="1" customWidth="1"/>
    <col min="8016" max="8016" width="15.5703125" bestFit="1" customWidth="1"/>
    <col min="8017" max="8017" width="11.140625" bestFit="1" customWidth="1"/>
    <col min="8018" max="8018" width="12.42578125" bestFit="1" customWidth="1"/>
    <col min="8019" max="8019" width="15.5703125" bestFit="1" customWidth="1"/>
    <col min="8020" max="8020" width="11.140625" bestFit="1" customWidth="1"/>
    <col min="8021" max="8021" width="12.42578125" bestFit="1" customWidth="1"/>
    <col min="8022" max="8022" width="15.5703125" bestFit="1" customWidth="1"/>
    <col min="8023" max="8023" width="11.140625" bestFit="1" customWidth="1"/>
    <col min="8024" max="8024" width="12.42578125" bestFit="1" customWidth="1"/>
    <col min="8025" max="8025" width="15.5703125" bestFit="1" customWidth="1"/>
    <col min="8026" max="8026" width="11.140625" bestFit="1" customWidth="1"/>
    <col min="8027" max="8027" width="12.42578125" bestFit="1" customWidth="1"/>
    <col min="8028" max="8028" width="15.5703125" bestFit="1" customWidth="1"/>
    <col min="8029" max="8029" width="11.140625" bestFit="1" customWidth="1"/>
    <col min="8030" max="8030" width="12.42578125" bestFit="1" customWidth="1"/>
    <col min="8031" max="8031" width="15.5703125" bestFit="1" customWidth="1"/>
    <col min="8032" max="8032" width="11.140625" bestFit="1" customWidth="1"/>
    <col min="8033" max="8033" width="12.42578125" bestFit="1" customWidth="1"/>
    <col min="8034" max="8034" width="15.5703125" bestFit="1" customWidth="1"/>
    <col min="8035" max="8035" width="11.140625" bestFit="1" customWidth="1"/>
    <col min="8036" max="8036" width="12.42578125" bestFit="1" customWidth="1"/>
    <col min="8037" max="8037" width="15.5703125" bestFit="1" customWidth="1"/>
    <col min="8038" max="8038" width="11.140625" bestFit="1" customWidth="1"/>
    <col min="8039" max="8039" width="12.42578125" bestFit="1" customWidth="1"/>
    <col min="8040" max="8040" width="15.5703125" bestFit="1" customWidth="1"/>
    <col min="8041" max="8041" width="11.140625" bestFit="1" customWidth="1"/>
    <col min="8042" max="8042" width="12.42578125" bestFit="1" customWidth="1"/>
    <col min="8043" max="8043" width="15.5703125" bestFit="1" customWidth="1"/>
    <col min="8044" max="8044" width="11.140625" bestFit="1" customWidth="1"/>
    <col min="8045" max="8045" width="12.42578125" bestFit="1" customWidth="1"/>
    <col min="8046" max="8046" width="15.5703125" bestFit="1" customWidth="1"/>
    <col min="8047" max="8047" width="11.140625" bestFit="1" customWidth="1"/>
    <col min="8048" max="8048" width="12.42578125" bestFit="1" customWidth="1"/>
    <col min="8049" max="8049" width="15.5703125" bestFit="1" customWidth="1"/>
    <col min="8050" max="8050" width="11.140625" bestFit="1" customWidth="1"/>
    <col min="8051" max="8051" width="12.42578125" bestFit="1" customWidth="1"/>
    <col min="8052" max="8052" width="15.5703125" bestFit="1" customWidth="1"/>
    <col min="8053" max="8053" width="11.140625" bestFit="1" customWidth="1"/>
    <col min="8054" max="8054" width="12.42578125" bestFit="1" customWidth="1"/>
    <col min="8055" max="8055" width="15.5703125" bestFit="1" customWidth="1"/>
    <col min="8056" max="8056" width="11.140625" bestFit="1" customWidth="1"/>
    <col min="8057" max="8057" width="12.42578125" bestFit="1" customWidth="1"/>
    <col min="8058" max="8058" width="15.5703125" bestFit="1" customWidth="1"/>
    <col min="8059" max="8059" width="11.140625" bestFit="1" customWidth="1"/>
    <col min="8060" max="8060" width="12.42578125" bestFit="1" customWidth="1"/>
    <col min="8061" max="8061" width="15.5703125" bestFit="1" customWidth="1"/>
    <col min="8062" max="8062" width="11.140625" bestFit="1" customWidth="1"/>
    <col min="8063" max="8063" width="12.42578125" bestFit="1" customWidth="1"/>
    <col min="8064" max="8064" width="15.5703125" bestFit="1" customWidth="1"/>
    <col min="8065" max="8065" width="11.140625" bestFit="1" customWidth="1"/>
    <col min="8066" max="8066" width="12.42578125" bestFit="1" customWidth="1"/>
    <col min="8067" max="8067" width="15.5703125" bestFit="1" customWidth="1"/>
    <col min="8068" max="8068" width="11.140625" bestFit="1" customWidth="1"/>
    <col min="8069" max="8069" width="12.42578125" bestFit="1" customWidth="1"/>
    <col min="8070" max="8070" width="15.5703125" bestFit="1" customWidth="1"/>
    <col min="8071" max="8071" width="11.140625" bestFit="1" customWidth="1"/>
    <col min="8072" max="8072" width="12.42578125" bestFit="1" customWidth="1"/>
    <col min="8073" max="8073" width="15.5703125" bestFit="1" customWidth="1"/>
    <col min="8074" max="8074" width="11.140625" bestFit="1" customWidth="1"/>
    <col min="8075" max="8075" width="12.42578125" bestFit="1" customWidth="1"/>
    <col min="8076" max="8076" width="15.5703125" bestFit="1" customWidth="1"/>
    <col min="8077" max="8077" width="11.140625" bestFit="1" customWidth="1"/>
    <col min="8078" max="8078" width="12.42578125" bestFit="1" customWidth="1"/>
    <col min="8079" max="8079" width="15.5703125" bestFit="1" customWidth="1"/>
    <col min="8080" max="8080" width="11.140625" bestFit="1" customWidth="1"/>
    <col min="8081" max="8081" width="12.42578125" bestFit="1" customWidth="1"/>
    <col min="8082" max="8082" width="15.5703125" bestFit="1" customWidth="1"/>
    <col min="8083" max="8083" width="11.140625" bestFit="1" customWidth="1"/>
    <col min="8084" max="8084" width="12.42578125" bestFit="1" customWidth="1"/>
    <col min="8085" max="8085" width="15.5703125" bestFit="1" customWidth="1"/>
    <col min="8086" max="8086" width="11.140625" bestFit="1" customWidth="1"/>
    <col min="8087" max="8087" width="12.42578125" bestFit="1" customWidth="1"/>
    <col min="8088" max="8088" width="15.5703125" bestFit="1" customWidth="1"/>
    <col min="8089" max="8089" width="11.140625" bestFit="1" customWidth="1"/>
    <col min="8090" max="8090" width="12.42578125" bestFit="1" customWidth="1"/>
    <col min="8091" max="8091" width="15.5703125" bestFit="1" customWidth="1"/>
    <col min="8092" max="8092" width="11.140625" bestFit="1" customWidth="1"/>
    <col min="8093" max="8093" width="12.42578125" bestFit="1" customWidth="1"/>
    <col min="8094" max="8094" width="15.5703125" bestFit="1" customWidth="1"/>
    <col min="8095" max="8095" width="11.140625" bestFit="1" customWidth="1"/>
    <col min="8096" max="8096" width="12.42578125" bestFit="1" customWidth="1"/>
    <col min="8097" max="8097" width="15.5703125" bestFit="1" customWidth="1"/>
    <col min="8098" max="8098" width="11.140625" bestFit="1" customWidth="1"/>
    <col min="8099" max="8099" width="12.42578125" bestFit="1" customWidth="1"/>
    <col min="8100" max="8100" width="15.5703125" bestFit="1" customWidth="1"/>
    <col min="8101" max="8101" width="11.140625" bestFit="1" customWidth="1"/>
    <col min="8102" max="8102" width="12.42578125" bestFit="1" customWidth="1"/>
    <col min="8103" max="8103" width="15.5703125" bestFit="1" customWidth="1"/>
    <col min="8104" max="8104" width="11.140625" bestFit="1" customWidth="1"/>
    <col min="8105" max="8105" width="12.42578125" bestFit="1" customWidth="1"/>
    <col min="8106" max="8106" width="15.5703125" bestFit="1" customWidth="1"/>
    <col min="8107" max="8107" width="11.140625" bestFit="1" customWidth="1"/>
    <col min="8108" max="8108" width="12.42578125" bestFit="1" customWidth="1"/>
    <col min="8109" max="8109" width="15.5703125" bestFit="1" customWidth="1"/>
    <col min="8110" max="8110" width="11.140625" bestFit="1" customWidth="1"/>
    <col min="8111" max="8111" width="12.42578125" bestFit="1" customWidth="1"/>
    <col min="8112" max="8112" width="15.5703125" bestFit="1" customWidth="1"/>
    <col min="8113" max="8113" width="11.140625" bestFit="1" customWidth="1"/>
    <col min="8114" max="8114" width="12.42578125" bestFit="1" customWidth="1"/>
    <col min="8115" max="8115" width="15.5703125" bestFit="1" customWidth="1"/>
    <col min="8116" max="8116" width="11.140625" bestFit="1" customWidth="1"/>
    <col min="8117" max="8117" width="12.42578125" bestFit="1" customWidth="1"/>
    <col min="8118" max="8118" width="15.5703125" bestFit="1" customWidth="1"/>
    <col min="8119" max="8119" width="11.140625" bestFit="1" customWidth="1"/>
    <col min="8120" max="8120" width="12.42578125" bestFit="1" customWidth="1"/>
    <col min="8121" max="8121" width="15.5703125" bestFit="1" customWidth="1"/>
    <col min="8122" max="8122" width="11.140625" bestFit="1" customWidth="1"/>
    <col min="8123" max="8123" width="12.42578125" bestFit="1" customWidth="1"/>
    <col min="8124" max="8124" width="15.5703125" bestFit="1" customWidth="1"/>
    <col min="8125" max="8125" width="11.140625" bestFit="1" customWidth="1"/>
    <col min="8126" max="8126" width="12.42578125" bestFit="1" customWidth="1"/>
    <col min="8127" max="8127" width="15.5703125" bestFit="1" customWidth="1"/>
    <col min="8128" max="8128" width="11.140625" bestFit="1" customWidth="1"/>
    <col min="8129" max="8129" width="12.42578125" bestFit="1" customWidth="1"/>
    <col min="8130" max="8130" width="15.5703125" bestFit="1" customWidth="1"/>
    <col min="8131" max="8131" width="11.140625" bestFit="1" customWidth="1"/>
    <col min="8132" max="8132" width="12.42578125" bestFit="1" customWidth="1"/>
    <col min="8133" max="8133" width="15.5703125" bestFit="1" customWidth="1"/>
    <col min="8134" max="8134" width="11.140625" bestFit="1" customWidth="1"/>
    <col min="8135" max="8135" width="12.42578125" bestFit="1" customWidth="1"/>
    <col min="8136" max="8136" width="15.5703125" bestFit="1" customWidth="1"/>
    <col min="8137" max="8137" width="11.140625" bestFit="1" customWidth="1"/>
    <col min="8138" max="8138" width="12.42578125" bestFit="1" customWidth="1"/>
    <col min="8139" max="8139" width="15.5703125" bestFit="1" customWidth="1"/>
    <col min="8140" max="8140" width="11.140625" bestFit="1" customWidth="1"/>
    <col min="8141" max="8141" width="12.42578125" bestFit="1" customWidth="1"/>
    <col min="8142" max="8142" width="15.5703125" bestFit="1" customWidth="1"/>
    <col min="8143" max="8143" width="11.140625" bestFit="1" customWidth="1"/>
    <col min="8144" max="8144" width="12.42578125" bestFit="1" customWidth="1"/>
    <col min="8145" max="8145" width="15.5703125" bestFit="1" customWidth="1"/>
    <col min="8146" max="8146" width="11.140625" bestFit="1" customWidth="1"/>
    <col min="8147" max="8147" width="12.42578125" bestFit="1" customWidth="1"/>
    <col min="8148" max="8148" width="15.5703125" bestFit="1" customWidth="1"/>
    <col min="8149" max="8149" width="11.140625" bestFit="1" customWidth="1"/>
    <col min="8150" max="8150" width="12.42578125" bestFit="1" customWidth="1"/>
    <col min="8151" max="8151" width="15.5703125" bestFit="1" customWidth="1"/>
    <col min="8152" max="8152" width="11.140625" bestFit="1" customWidth="1"/>
    <col min="8153" max="8153" width="12.42578125" bestFit="1" customWidth="1"/>
    <col min="8154" max="8154" width="15.5703125" bestFit="1" customWidth="1"/>
    <col min="8155" max="8155" width="11.140625" bestFit="1" customWidth="1"/>
    <col min="8156" max="8156" width="12.42578125" bestFit="1" customWidth="1"/>
    <col min="8157" max="8157" width="15.5703125" bestFit="1" customWidth="1"/>
    <col min="8158" max="8158" width="11.140625" bestFit="1" customWidth="1"/>
    <col min="8159" max="8159" width="12.42578125" bestFit="1" customWidth="1"/>
    <col min="8160" max="8160" width="15.5703125" bestFit="1" customWidth="1"/>
    <col min="8161" max="8161" width="11.140625" bestFit="1" customWidth="1"/>
    <col min="8162" max="8162" width="12.42578125" bestFit="1" customWidth="1"/>
    <col min="8163" max="8163" width="15.5703125" bestFit="1" customWidth="1"/>
    <col min="8164" max="8164" width="11.140625" bestFit="1" customWidth="1"/>
    <col min="8165" max="8165" width="12.42578125" bestFit="1" customWidth="1"/>
    <col min="8166" max="8166" width="15.5703125" bestFit="1" customWidth="1"/>
    <col min="8167" max="8167" width="11.140625" bestFit="1" customWidth="1"/>
    <col min="8168" max="8168" width="12.42578125" bestFit="1" customWidth="1"/>
    <col min="8169" max="8169" width="15.5703125" bestFit="1" customWidth="1"/>
    <col min="8170" max="8170" width="11.140625" bestFit="1" customWidth="1"/>
    <col min="8171" max="8171" width="12.42578125" bestFit="1" customWidth="1"/>
    <col min="8172" max="8172" width="15.5703125" bestFit="1" customWidth="1"/>
    <col min="8173" max="8173" width="11.140625" bestFit="1" customWidth="1"/>
    <col min="8174" max="8174" width="12.42578125" bestFit="1" customWidth="1"/>
    <col min="8175" max="8175" width="15.5703125" bestFit="1" customWidth="1"/>
    <col min="8176" max="8176" width="11.140625" bestFit="1" customWidth="1"/>
    <col min="8177" max="8177" width="12.42578125" bestFit="1" customWidth="1"/>
    <col min="8178" max="8178" width="15.5703125" bestFit="1" customWidth="1"/>
    <col min="8179" max="8179" width="11.140625" bestFit="1" customWidth="1"/>
    <col min="8180" max="8180" width="12.42578125" bestFit="1" customWidth="1"/>
    <col min="8181" max="8181" width="15.5703125" bestFit="1" customWidth="1"/>
    <col min="8182" max="8182" width="11.140625" bestFit="1" customWidth="1"/>
    <col min="8183" max="8183" width="12.42578125" bestFit="1" customWidth="1"/>
    <col min="8184" max="8184" width="15.5703125" bestFit="1" customWidth="1"/>
    <col min="8185" max="8185" width="11.140625" bestFit="1" customWidth="1"/>
    <col min="8186" max="8186" width="12.42578125" bestFit="1" customWidth="1"/>
    <col min="8187" max="8187" width="15.5703125" bestFit="1" customWidth="1"/>
    <col min="8188" max="8188" width="11.140625" bestFit="1" customWidth="1"/>
    <col min="8189" max="8189" width="12.42578125" bestFit="1" customWidth="1"/>
    <col min="8190" max="8190" width="15.5703125" bestFit="1" customWidth="1"/>
    <col min="8191" max="8191" width="11.140625" bestFit="1" customWidth="1"/>
    <col min="8192" max="8192" width="12.42578125" bestFit="1" customWidth="1"/>
    <col min="8193" max="8193" width="15.5703125" bestFit="1" customWidth="1"/>
    <col min="8194" max="8194" width="11.140625" bestFit="1" customWidth="1"/>
    <col min="8195" max="8195" width="12.42578125" bestFit="1" customWidth="1"/>
    <col min="8196" max="8196" width="15.5703125" bestFit="1" customWidth="1"/>
    <col min="8197" max="8197" width="11.140625" bestFit="1" customWidth="1"/>
    <col min="8198" max="8198" width="12.42578125" bestFit="1" customWidth="1"/>
    <col min="8199" max="8199" width="15.5703125" bestFit="1" customWidth="1"/>
    <col min="8200" max="8200" width="11.140625" bestFit="1" customWidth="1"/>
    <col min="8201" max="8201" width="12.42578125" bestFit="1" customWidth="1"/>
    <col min="8202" max="8202" width="15.5703125" bestFit="1" customWidth="1"/>
    <col min="8203" max="8203" width="11.140625" bestFit="1" customWidth="1"/>
    <col min="8204" max="8204" width="12.42578125" bestFit="1" customWidth="1"/>
    <col min="8205" max="8205" width="15.5703125" bestFit="1" customWidth="1"/>
    <col min="8206" max="8206" width="11.140625" bestFit="1" customWidth="1"/>
    <col min="8207" max="8207" width="12.42578125" bestFit="1" customWidth="1"/>
    <col min="8208" max="8208" width="15.5703125" bestFit="1" customWidth="1"/>
    <col min="8209" max="8209" width="11.140625" bestFit="1" customWidth="1"/>
    <col min="8210" max="8210" width="12.42578125" bestFit="1" customWidth="1"/>
    <col min="8211" max="8211" width="15.5703125" bestFit="1" customWidth="1"/>
    <col min="8212" max="8212" width="11.140625" bestFit="1" customWidth="1"/>
    <col min="8213" max="8213" width="12.42578125" bestFit="1" customWidth="1"/>
    <col min="8214" max="8214" width="15.5703125" bestFit="1" customWidth="1"/>
    <col min="8215" max="8215" width="11.140625" bestFit="1" customWidth="1"/>
    <col min="8216" max="8216" width="12.42578125" bestFit="1" customWidth="1"/>
    <col min="8217" max="8217" width="15.5703125" bestFit="1" customWidth="1"/>
    <col min="8218" max="8218" width="11.140625" bestFit="1" customWidth="1"/>
    <col min="8219" max="8219" width="12.42578125" bestFit="1" customWidth="1"/>
    <col min="8220" max="8220" width="15.5703125" bestFit="1" customWidth="1"/>
    <col min="8221" max="8221" width="11.140625" bestFit="1" customWidth="1"/>
    <col min="8222" max="8222" width="12.42578125" bestFit="1" customWidth="1"/>
    <col min="8223" max="8223" width="15.5703125" bestFit="1" customWidth="1"/>
    <col min="8224" max="8224" width="11.140625" bestFit="1" customWidth="1"/>
    <col min="8225" max="8225" width="12.42578125" bestFit="1" customWidth="1"/>
    <col min="8226" max="8226" width="15.5703125" bestFit="1" customWidth="1"/>
    <col min="8227" max="8227" width="11.140625" bestFit="1" customWidth="1"/>
    <col min="8228" max="8228" width="12.42578125" bestFit="1" customWidth="1"/>
    <col min="8229" max="8229" width="15.5703125" bestFit="1" customWidth="1"/>
    <col min="8230" max="8230" width="11.140625" bestFit="1" customWidth="1"/>
    <col min="8231" max="8231" width="12.42578125" bestFit="1" customWidth="1"/>
    <col min="8232" max="8232" width="15.5703125" bestFit="1" customWidth="1"/>
    <col min="8233" max="8233" width="11.140625" bestFit="1" customWidth="1"/>
    <col min="8234" max="8234" width="12.42578125" bestFit="1" customWidth="1"/>
    <col min="8235" max="8235" width="15.5703125" bestFit="1" customWidth="1"/>
    <col min="8236" max="8236" width="11.140625" bestFit="1" customWidth="1"/>
    <col min="8237" max="8237" width="12.42578125" bestFit="1" customWidth="1"/>
    <col min="8238" max="8238" width="15.5703125" bestFit="1" customWidth="1"/>
    <col min="8239" max="8239" width="11.140625" bestFit="1" customWidth="1"/>
    <col min="8240" max="8240" width="12.42578125" bestFit="1" customWidth="1"/>
    <col min="8241" max="8241" width="15.5703125" bestFit="1" customWidth="1"/>
    <col min="8242" max="8242" width="11.140625" bestFit="1" customWidth="1"/>
    <col min="8243" max="8243" width="12.42578125" bestFit="1" customWidth="1"/>
    <col min="8244" max="8244" width="15.5703125" bestFit="1" customWidth="1"/>
    <col min="8245" max="8245" width="11.140625" bestFit="1" customWidth="1"/>
    <col min="8246" max="8246" width="12.42578125" bestFit="1" customWidth="1"/>
    <col min="8247" max="8247" width="15.5703125" bestFit="1" customWidth="1"/>
    <col min="8248" max="8248" width="11.140625" bestFit="1" customWidth="1"/>
    <col min="8249" max="8249" width="12.42578125" bestFit="1" customWidth="1"/>
    <col min="8250" max="8250" width="15.5703125" bestFit="1" customWidth="1"/>
    <col min="8251" max="8251" width="11.140625" bestFit="1" customWidth="1"/>
    <col min="8252" max="8252" width="12.42578125" bestFit="1" customWidth="1"/>
    <col min="8253" max="8253" width="15.5703125" bestFit="1" customWidth="1"/>
    <col min="8254" max="8254" width="11.140625" bestFit="1" customWidth="1"/>
    <col min="8255" max="8255" width="12.42578125" bestFit="1" customWidth="1"/>
    <col min="8256" max="8256" width="15.5703125" bestFit="1" customWidth="1"/>
    <col min="8257" max="8257" width="11.140625" bestFit="1" customWidth="1"/>
    <col min="8258" max="8258" width="12.42578125" bestFit="1" customWidth="1"/>
    <col min="8259" max="8259" width="15.5703125" bestFit="1" customWidth="1"/>
    <col min="8260" max="8260" width="11.140625" bestFit="1" customWidth="1"/>
    <col min="8261" max="8261" width="12.42578125" bestFit="1" customWidth="1"/>
    <col min="8262" max="8262" width="15.5703125" bestFit="1" customWidth="1"/>
    <col min="8263" max="8263" width="11.140625" bestFit="1" customWidth="1"/>
    <col min="8264" max="8264" width="12.42578125" bestFit="1" customWidth="1"/>
    <col min="8265" max="8265" width="15.5703125" bestFit="1" customWidth="1"/>
    <col min="8266" max="8266" width="11.140625" bestFit="1" customWidth="1"/>
    <col min="8267" max="8267" width="12.42578125" bestFit="1" customWidth="1"/>
    <col min="8268" max="8268" width="15.5703125" bestFit="1" customWidth="1"/>
    <col min="8269" max="8269" width="11.140625" bestFit="1" customWidth="1"/>
    <col min="8270" max="8270" width="12.42578125" bestFit="1" customWidth="1"/>
    <col min="8271" max="8271" width="15.5703125" bestFit="1" customWidth="1"/>
    <col min="8272" max="8272" width="11.140625" bestFit="1" customWidth="1"/>
    <col min="8273" max="8273" width="12.42578125" bestFit="1" customWidth="1"/>
    <col min="8274" max="8274" width="15.5703125" bestFit="1" customWidth="1"/>
    <col min="8275" max="8275" width="11.140625" bestFit="1" customWidth="1"/>
    <col min="8276" max="8276" width="12.42578125" bestFit="1" customWidth="1"/>
    <col min="8277" max="8277" width="15.5703125" bestFit="1" customWidth="1"/>
    <col min="8278" max="8278" width="11.140625" bestFit="1" customWidth="1"/>
    <col min="8279" max="8279" width="12.42578125" bestFit="1" customWidth="1"/>
    <col min="8280" max="8280" width="15.5703125" bestFit="1" customWidth="1"/>
    <col min="8281" max="8281" width="11.140625" bestFit="1" customWidth="1"/>
    <col min="8282" max="8282" width="12.42578125" bestFit="1" customWidth="1"/>
    <col min="8283" max="8283" width="15.5703125" bestFit="1" customWidth="1"/>
    <col min="8284" max="8284" width="11.140625" bestFit="1" customWidth="1"/>
    <col min="8285" max="8285" width="12.42578125" bestFit="1" customWidth="1"/>
    <col min="8286" max="8286" width="15.5703125" bestFit="1" customWidth="1"/>
    <col min="8287" max="8287" width="11.140625" bestFit="1" customWidth="1"/>
    <col min="8288" max="8288" width="12.42578125" bestFit="1" customWidth="1"/>
    <col min="8289" max="8289" width="15.5703125" bestFit="1" customWidth="1"/>
    <col min="8290" max="8290" width="11.140625" bestFit="1" customWidth="1"/>
    <col min="8291" max="8291" width="12.42578125" bestFit="1" customWidth="1"/>
    <col min="8292" max="8292" width="15.5703125" bestFit="1" customWidth="1"/>
    <col min="8293" max="8293" width="11.140625" bestFit="1" customWidth="1"/>
    <col min="8294" max="8294" width="12.42578125" bestFit="1" customWidth="1"/>
    <col min="8295" max="8295" width="15.5703125" bestFit="1" customWidth="1"/>
    <col min="8296" max="8296" width="11.140625" bestFit="1" customWidth="1"/>
    <col min="8297" max="8297" width="12.42578125" bestFit="1" customWidth="1"/>
    <col min="8298" max="8298" width="15.5703125" bestFit="1" customWidth="1"/>
    <col min="8299" max="8299" width="11.140625" bestFit="1" customWidth="1"/>
    <col min="8300" max="8300" width="12.42578125" bestFit="1" customWidth="1"/>
    <col min="8301" max="8301" width="15.5703125" bestFit="1" customWidth="1"/>
    <col min="8302" max="8302" width="11.140625" bestFit="1" customWidth="1"/>
    <col min="8303" max="8303" width="12.42578125" bestFit="1" customWidth="1"/>
    <col min="8304" max="8304" width="15.5703125" bestFit="1" customWidth="1"/>
    <col min="8305" max="8305" width="11.140625" bestFit="1" customWidth="1"/>
    <col min="8306" max="8306" width="12.42578125" bestFit="1" customWidth="1"/>
    <col min="8307" max="8307" width="15.5703125" bestFit="1" customWidth="1"/>
    <col min="8308" max="8308" width="11.140625" bestFit="1" customWidth="1"/>
    <col min="8309" max="8309" width="12.42578125" bestFit="1" customWidth="1"/>
    <col min="8310" max="8310" width="15.5703125" bestFit="1" customWidth="1"/>
    <col min="8311" max="8311" width="11.140625" bestFit="1" customWidth="1"/>
    <col min="8312" max="8312" width="12.42578125" bestFit="1" customWidth="1"/>
    <col min="8313" max="8313" width="15.5703125" bestFit="1" customWidth="1"/>
    <col min="8314" max="8314" width="11.140625" bestFit="1" customWidth="1"/>
    <col min="8315" max="8315" width="12.42578125" bestFit="1" customWidth="1"/>
    <col min="8316" max="8316" width="15.5703125" bestFit="1" customWidth="1"/>
    <col min="8317" max="8317" width="11.140625" bestFit="1" customWidth="1"/>
    <col min="8318" max="8318" width="12.42578125" bestFit="1" customWidth="1"/>
    <col min="8319" max="8319" width="15.5703125" bestFit="1" customWidth="1"/>
    <col min="8320" max="8320" width="11.140625" bestFit="1" customWidth="1"/>
    <col min="8321" max="8321" width="12.42578125" bestFit="1" customWidth="1"/>
    <col min="8322" max="8322" width="15.5703125" bestFit="1" customWidth="1"/>
    <col min="8323" max="8323" width="11.140625" bestFit="1" customWidth="1"/>
    <col min="8324" max="8324" width="12.42578125" bestFit="1" customWidth="1"/>
    <col min="8325" max="8325" width="15.5703125" bestFit="1" customWidth="1"/>
    <col min="8326" max="8326" width="11.140625" bestFit="1" customWidth="1"/>
    <col min="8327" max="8327" width="12.42578125" bestFit="1" customWidth="1"/>
    <col min="8328" max="8328" width="15.5703125" bestFit="1" customWidth="1"/>
    <col min="8329" max="8329" width="11.140625" bestFit="1" customWidth="1"/>
    <col min="8330" max="8330" width="12.42578125" bestFit="1" customWidth="1"/>
    <col min="8331" max="8331" width="15.5703125" bestFit="1" customWidth="1"/>
    <col min="8332" max="8332" width="11.140625" bestFit="1" customWidth="1"/>
    <col min="8333" max="8333" width="12.42578125" bestFit="1" customWidth="1"/>
    <col min="8334" max="8334" width="15.5703125" bestFit="1" customWidth="1"/>
    <col min="8335" max="8335" width="11.140625" bestFit="1" customWidth="1"/>
    <col min="8336" max="8336" width="12.42578125" bestFit="1" customWidth="1"/>
    <col min="8337" max="8337" width="15.5703125" bestFit="1" customWidth="1"/>
    <col min="8338" max="8338" width="11.140625" bestFit="1" customWidth="1"/>
    <col min="8339" max="8339" width="12.42578125" bestFit="1" customWidth="1"/>
    <col min="8340" max="8340" width="15.5703125" bestFit="1" customWidth="1"/>
    <col min="8341" max="8341" width="11.140625" bestFit="1" customWidth="1"/>
    <col min="8342" max="8342" width="12.42578125" bestFit="1" customWidth="1"/>
    <col min="8343" max="8343" width="15.5703125" bestFit="1" customWidth="1"/>
    <col min="8344" max="8344" width="11.140625" bestFit="1" customWidth="1"/>
    <col min="8345" max="8345" width="12.42578125" bestFit="1" customWidth="1"/>
    <col min="8346" max="8346" width="15.5703125" bestFit="1" customWidth="1"/>
    <col min="8347" max="8347" width="11.140625" bestFit="1" customWidth="1"/>
    <col min="8348" max="8348" width="12.42578125" bestFit="1" customWidth="1"/>
    <col min="8349" max="8349" width="15.5703125" bestFit="1" customWidth="1"/>
    <col min="8350" max="8350" width="11.140625" bestFit="1" customWidth="1"/>
    <col min="8351" max="8351" width="12.42578125" bestFit="1" customWidth="1"/>
    <col min="8352" max="8352" width="15.5703125" bestFit="1" customWidth="1"/>
    <col min="8353" max="8353" width="11.140625" bestFit="1" customWidth="1"/>
    <col min="8354" max="8354" width="12.42578125" bestFit="1" customWidth="1"/>
    <col min="8355" max="8355" width="15.5703125" bestFit="1" customWidth="1"/>
    <col min="8356" max="8356" width="11.140625" bestFit="1" customWidth="1"/>
    <col min="8357" max="8357" width="12.42578125" bestFit="1" customWidth="1"/>
    <col min="8358" max="8358" width="15.5703125" bestFit="1" customWidth="1"/>
    <col min="8359" max="8359" width="11.140625" bestFit="1" customWidth="1"/>
    <col min="8360" max="8360" width="12.42578125" bestFit="1" customWidth="1"/>
    <col min="8361" max="8361" width="15.5703125" bestFit="1" customWidth="1"/>
    <col min="8362" max="8362" width="11.140625" bestFit="1" customWidth="1"/>
    <col min="8363" max="8363" width="12.42578125" bestFit="1" customWidth="1"/>
    <col min="8364" max="8364" width="15.5703125" bestFit="1" customWidth="1"/>
    <col min="8365" max="8365" width="11.140625" bestFit="1" customWidth="1"/>
    <col min="8366" max="8366" width="12.42578125" bestFit="1" customWidth="1"/>
    <col min="8367" max="8367" width="15.5703125" bestFit="1" customWidth="1"/>
    <col min="8368" max="8368" width="11.140625" bestFit="1" customWidth="1"/>
    <col min="8369" max="8369" width="12.42578125" bestFit="1" customWidth="1"/>
    <col min="8370" max="8370" width="15.5703125" bestFit="1" customWidth="1"/>
    <col min="8371" max="8371" width="11.140625" bestFit="1" customWidth="1"/>
    <col min="8372" max="8372" width="12.42578125" bestFit="1" customWidth="1"/>
    <col min="8373" max="8373" width="15.5703125" bestFit="1" customWidth="1"/>
    <col min="8374" max="8374" width="11.140625" bestFit="1" customWidth="1"/>
    <col min="8375" max="8375" width="12.42578125" bestFit="1" customWidth="1"/>
    <col min="8376" max="8376" width="15.5703125" bestFit="1" customWidth="1"/>
    <col min="8377" max="8377" width="11.140625" bestFit="1" customWidth="1"/>
    <col min="8378" max="8378" width="12.42578125" bestFit="1" customWidth="1"/>
    <col min="8379" max="8379" width="15.5703125" bestFit="1" customWidth="1"/>
    <col min="8380" max="8380" width="11.140625" bestFit="1" customWidth="1"/>
    <col min="8381" max="8381" width="12.42578125" bestFit="1" customWidth="1"/>
    <col min="8382" max="8382" width="15.5703125" bestFit="1" customWidth="1"/>
    <col min="8383" max="8383" width="11.140625" bestFit="1" customWidth="1"/>
    <col min="8384" max="8384" width="12.42578125" bestFit="1" customWidth="1"/>
    <col min="8385" max="8385" width="15.5703125" bestFit="1" customWidth="1"/>
    <col min="8386" max="8386" width="11.140625" bestFit="1" customWidth="1"/>
    <col min="8387" max="8387" width="12.42578125" bestFit="1" customWidth="1"/>
    <col min="8388" max="8388" width="15.5703125" bestFit="1" customWidth="1"/>
    <col min="8389" max="8389" width="11.140625" bestFit="1" customWidth="1"/>
    <col min="8390" max="8390" width="12.42578125" bestFit="1" customWidth="1"/>
    <col min="8391" max="8391" width="15.5703125" bestFit="1" customWidth="1"/>
    <col min="8392" max="8392" width="11.140625" bestFit="1" customWidth="1"/>
    <col min="8393" max="8393" width="12.42578125" bestFit="1" customWidth="1"/>
    <col min="8394" max="8394" width="15.5703125" bestFit="1" customWidth="1"/>
    <col min="8395" max="8395" width="11.140625" bestFit="1" customWidth="1"/>
    <col min="8396" max="8396" width="12.42578125" bestFit="1" customWidth="1"/>
    <col min="8397" max="8397" width="15.5703125" bestFit="1" customWidth="1"/>
    <col min="8398" max="8398" width="11.140625" bestFit="1" customWidth="1"/>
    <col min="8399" max="8399" width="12.42578125" bestFit="1" customWidth="1"/>
    <col min="8400" max="8400" width="15.5703125" bestFit="1" customWidth="1"/>
    <col min="8401" max="8401" width="11.140625" bestFit="1" customWidth="1"/>
    <col min="8402" max="8402" width="12.42578125" bestFit="1" customWidth="1"/>
    <col min="8403" max="8403" width="15.5703125" bestFit="1" customWidth="1"/>
    <col min="8404" max="8404" width="11.140625" bestFit="1" customWidth="1"/>
    <col min="8405" max="8405" width="12.42578125" bestFit="1" customWidth="1"/>
    <col min="8406" max="8406" width="15.5703125" bestFit="1" customWidth="1"/>
    <col min="8407" max="8407" width="11.140625" bestFit="1" customWidth="1"/>
    <col min="8408" max="8408" width="12.42578125" bestFit="1" customWidth="1"/>
    <col min="8409" max="8409" width="15.5703125" bestFit="1" customWidth="1"/>
    <col min="8410" max="8410" width="11.140625" bestFit="1" customWidth="1"/>
    <col min="8411" max="8411" width="12.42578125" bestFit="1" customWidth="1"/>
    <col min="8412" max="8412" width="15.5703125" bestFit="1" customWidth="1"/>
    <col min="8413" max="8413" width="11.140625" bestFit="1" customWidth="1"/>
    <col min="8414" max="8414" width="12.42578125" bestFit="1" customWidth="1"/>
    <col min="8415" max="8415" width="15.5703125" bestFit="1" customWidth="1"/>
    <col min="8416" max="8416" width="11.140625" bestFit="1" customWidth="1"/>
    <col min="8417" max="8417" width="12.42578125" bestFit="1" customWidth="1"/>
    <col min="8418" max="8418" width="15.5703125" bestFit="1" customWidth="1"/>
    <col min="8419" max="8419" width="11.140625" bestFit="1" customWidth="1"/>
    <col min="8420" max="8420" width="12.42578125" bestFit="1" customWidth="1"/>
    <col min="8421" max="8421" width="15.5703125" bestFit="1" customWidth="1"/>
    <col min="8422" max="8422" width="11.140625" bestFit="1" customWidth="1"/>
    <col min="8423" max="8423" width="12.42578125" bestFit="1" customWidth="1"/>
    <col min="8424" max="8424" width="15.5703125" bestFit="1" customWidth="1"/>
    <col min="8425" max="8425" width="11.140625" bestFit="1" customWidth="1"/>
    <col min="8426" max="8426" width="12.42578125" bestFit="1" customWidth="1"/>
    <col min="8427" max="8427" width="15.5703125" bestFit="1" customWidth="1"/>
    <col min="8428" max="8428" width="11.140625" bestFit="1" customWidth="1"/>
    <col min="8429" max="8429" width="12.42578125" bestFit="1" customWidth="1"/>
    <col min="8430" max="8430" width="15.5703125" bestFit="1" customWidth="1"/>
    <col min="8431" max="8431" width="11.140625" bestFit="1" customWidth="1"/>
    <col min="8432" max="8432" width="12.42578125" bestFit="1" customWidth="1"/>
    <col min="8433" max="8433" width="15.5703125" bestFit="1" customWidth="1"/>
    <col min="8434" max="8434" width="11.140625" bestFit="1" customWidth="1"/>
    <col min="8435" max="8435" width="12.42578125" bestFit="1" customWidth="1"/>
    <col min="8436" max="8436" width="15.5703125" bestFit="1" customWidth="1"/>
    <col min="8437" max="8437" width="11.140625" bestFit="1" customWidth="1"/>
    <col min="8438" max="8438" width="12.42578125" bestFit="1" customWidth="1"/>
    <col min="8439" max="8439" width="15.5703125" bestFit="1" customWidth="1"/>
    <col min="8440" max="8440" width="11.140625" bestFit="1" customWidth="1"/>
    <col min="8441" max="8441" width="12.42578125" bestFit="1" customWidth="1"/>
    <col min="8442" max="8442" width="15.5703125" bestFit="1" customWidth="1"/>
    <col min="8443" max="8443" width="11.140625" bestFit="1" customWidth="1"/>
    <col min="8444" max="8444" width="12.42578125" bestFit="1" customWidth="1"/>
    <col min="8445" max="8445" width="15.5703125" bestFit="1" customWidth="1"/>
    <col min="8446" max="8446" width="11.140625" bestFit="1" customWidth="1"/>
    <col min="8447" max="8447" width="12.42578125" bestFit="1" customWidth="1"/>
    <col min="8448" max="8448" width="15.5703125" bestFit="1" customWidth="1"/>
    <col min="8449" max="8449" width="11.140625" bestFit="1" customWidth="1"/>
    <col min="8450" max="8450" width="12.42578125" bestFit="1" customWidth="1"/>
    <col min="8451" max="8451" width="15.5703125" bestFit="1" customWidth="1"/>
    <col min="8452" max="8452" width="11.140625" bestFit="1" customWidth="1"/>
    <col min="8453" max="8453" width="12.42578125" bestFit="1" customWidth="1"/>
    <col min="8454" max="8454" width="15.5703125" bestFit="1" customWidth="1"/>
    <col min="8455" max="8455" width="11.140625" bestFit="1" customWidth="1"/>
    <col min="8456" max="8456" width="12.42578125" bestFit="1" customWidth="1"/>
    <col min="8457" max="8457" width="15.5703125" bestFit="1" customWidth="1"/>
    <col min="8458" max="8458" width="11.140625" bestFit="1" customWidth="1"/>
    <col min="8459" max="8459" width="12.42578125" bestFit="1" customWidth="1"/>
    <col min="8460" max="8460" width="15.5703125" bestFit="1" customWidth="1"/>
    <col min="8461" max="8461" width="11.140625" bestFit="1" customWidth="1"/>
    <col min="8462" max="8462" width="12.42578125" bestFit="1" customWidth="1"/>
    <col min="8463" max="8463" width="15.5703125" bestFit="1" customWidth="1"/>
    <col min="8464" max="8464" width="11.140625" bestFit="1" customWidth="1"/>
    <col min="8465" max="8465" width="12.42578125" bestFit="1" customWidth="1"/>
    <col min="8466" max="8466" width="15.5703125" bestFit="1" customWidth="1"/>
    <col min="8467" max="8467" width="11.140625" bestFit="1" customWidth="1"/>
    <col min="8468" max="8468" width="12.42578125" bestFit="1" customWidth="1"/>
    <col min="8469" max="8469" width="15.5703125" bestFit="1" customWidth="1"/>
    <col min="8470" max="8470" width="11.140625" bestFit="1" customWidth="1"/>
    <col min="8471" max="8471" width="12.42578125" bestFit="1" customWidth="1"/>
    <col min="8472" max="8472" width="15.5703125" bestFit="1" customWidth="1"/>
    <col min="8473" max="8473" width="11.140625" bestFit="1" customWidth="1"/>
    <col min="8474" max="8474" width="12.42578125" bestFit="1" customWidth="1"/>
    <col min="8475" max="8475" width="15.5703125" bestFit="1" customWidth="1"/>
    <col min="8476" max="8476" width="11.140625" bestFit="1" customWidth="1"/>
    <col min="8477" max="8477" width="12.42578125" bestFit="1" customWidth="1"/>
    <col min="8478" max="8478" width="15.5703125" bestFit="1" customWidth="1"/>
    <col min="8479" max="8479" width="11.140625" bestFit="1" customWidth="1"/>
    <col min="8480" max="8480" width="12.42578125" bestFit="1" customWidth="1"/>
    <col min="8481" max="8481" width="15.5703125" bestFit="1" customWidth="1"/>
    <col min="8482" max="8482" width="11.140625" bestFit="1" customWidth="1"/>
    <col min="8483" max="8483" width="12.42578125" bestFit="1" customWidth="1"/>
    <col min="8484" max="8484" width="15.5703125" bestFit="1" customWidth="1"/>
    <col min="8485" max="8485" width="11.140625" bestFit="1" customWidth="1"/>
    <col min="8486" max="8486" width="12.42578125" bestFit="1" customWidth="1"/>
    <col min="8487" max="8487" width="15.5703125" bestFit="1" customWidth="1"/>
    <col min="8488" max="8488" width="11.140625" bestFit="1" customWidth="1"/>
    <col min="8489" max="8489" width="12.42578125" bestFit="1" customWidth="1"/>
    <col min="8490" max="8490" width="15.5703125" bestFit="1" customWidth="1"/>
    <col min="8491" max="8491" width="11.140625" bestFit="1" customWidth="1"/>
    <col min="8492" max="8492" width="12.42578125" bestFit="1" customWidth="1"/>
    <col min="8493" max="8493" width="15.5703125" bestFit="1" customWidth="1"/>
    <col min="8494" max="8494" width="11.140625" bestFit="1" customWidth="1"/>
    <col min="8495" max="8495" width="12.42578125" bestFit="1" customWidth="1"/>
    <col min="8496" max="8496" width="15.5703125" bestFit="1" customWidth="1"/>
    <col min="8497" max="8497" width="11.140625" bestFit="1" customWidth="1"/>
    <col min="8498" max="8498" width="12.42578125" bestFit="1" customWidth="1"/>
    <col min="8499" max="8499" width="15.5703125" bestFit="1" customWidth="1"/>
    <col min="8500" max="8500" width="11.140625" bestFit="1" customWidth="1"/>
    <col min="8501" max="8501" width="12.42578125" bestFit="1" customWidth="1"/>
    <col min="8502" max="8502" width="15.5703125" bestFit="1" customWidth="1"/>
    <col min="8503" max="8503" width="11.140625" bestFit="1" customWidth="1"/>
    <col min="8504" max="8504" width="12.42578125" bestFit="1" customWidth="1"/>
    <col min="8505" max="8505" width="15.5703125" bestFit="1" customWidth="1"/>
    <col min="8506" max="8506" width="11.140625" bestFit="1" customWidth="1"/>
    <col min="8507" max="8507" width="12.42578125" bestFit="1" customWidth="1"/>
    <col min="8508" max="8508" width="15.5703125" bestFit="1" customWidth="1"/>
    <col min="8509" max="8509" width="11.140625" bestFit="1" customWidth="1"/>
    <col min="8510" max="8510" width="12.42578125" bestFit="1" customWidth="1"/>
    <col min="8511" max="8511" width="15.5703125" bestFit="1" customWidth="1"/>
    <col min="8512" max="8512" width="11.140625" bestFit="1" customWidth="1"/>
    <col min="8513" max="8513" width="12.42578125" bestFit="1" customWidth="1"/>
    <col min="8514" max="8514" width="15.5703125" bestFit="1" customWidth="1"/>
    <col min="8515" max="8515" width="11.140625" bestFit="1" customWidth="1"/>
    <col min="8516" max="8516" width="12.42578125" bestFit="1" customWidth="1"/>
    <col min="8517" max="8517" width="15.5703125" bestFit="1" customWidth="1"/>
    <col min="8518" max="8518" width="11.140625" bestFit="1" customWidth="1"/>
    <col min="8519" max="8519" width="12.42578125" bestFit="1" customWidth="1"/>
    <col min="8520" max="8520" width="15.5703125" bestFit="1" customWidth="1"/>
    <col min="8521" max="8521" width="11.140625" bestFit="1" customWidth="1"/>
    <col min="8522" max="8522" width="12.42578125" bestFit="1" customWidth="1"/>
    <col min="8523" max="8523" width="15.5703125" bestFit="1" customWidth="1"/>
    <col min="8524" max="8524" width="11.140625" bestFit="1" customWidth="1"/>
    <col min="8525" max="8525" width="12.42578125" bestFit="1" customWidth="1"/>
    <col min="8526" max="8526" width="15.5703125" bestFit="1" customWidth="1"/>
    <col min="8527" max="8527" width="11.140625" bestFit="1" customWidth="1"/>
    <col min="8528" max="8528" width="12.42578125" bestFit="1" customWidth="1"/>
    <col min="8529" max="8529" width="15.5703125" bestFit="1" customWidth="1"/>
    <col min="8530" max="8530" width="11.140625" bestFit="1" customWidth="1"/>
    <col min="8531" max="8531" width="12.42578125" bestFit="1" customWidth="1"/>
    <col min="8532" max="8532" width="15.5703125" bestFit="1" customWidth="1"/>
    <col min="8533" max="8533" width="11.140625" bestFit="1" customWidth="1"/>
    <col min="8534" max="8534" width="12.42578125" bestFit="1" customWidth="1"/>
    <col min="8535" max="8535" width="15.5703125" bestFit="1" customWidth="1"/>
    <col min="8536" max="8536" width="11.140625" bestFit="1" customWidth="1"/>
    <col min="8537" max="8537" width="12.42578125" bestFit="1" customWidth="1"/>
    <col min="8538" max="8538" width="15.5703125" bestFit="1" customWidth="1"/>
    <col min="8539" max="8539" width="11.140625" bestFit="1" customWidth="1"/>
    <col min="8540" max="8540" width="12.42578125" bestFit="1" customWidth="1"/>
    <col min="8541" max="8541" width="15.5703125" bestFit="1" customWidth="1"/>
    <col min="8542" max="8542" width="11.140625" bestFit="1" customWidth="1"/>
    <col min="8543" max="8543" width="12.42578125" bestFit="1" customWidth="1"/>
    <col min="8544" max="8544" width="15.5703125" bestFit="1" customWidth="1"/>
    <col min="8545" max="8545" width="11.140625" bestFit="1" customWidth="1"/>
    <col min="8546" max="8546" width="12.42578125" bestFit="1" customWidth="1"/>
    <col min="8547" max="8547" width="15.5703125" bestFit="1" customWidth="1"/>
    <col min="8548" max="8548" width="11.140625" bestFit="1" customWidth="1"/>
    <col min="8549" max="8549" width="12.42578125" bestFit="1" customWidth="1"/>
    <col min="8550" max="8550" width="15.5703125" bestFit="1" customWidth="1"/>
    <col min="8551" max="8551" width="11.140625" bestFit="1" customWidth="1"/>
    <col min="8552" max="8552" width="12.42578125" bestFit="1" customWidth="1"/>
    <col min="8553" max="8553" width="15.5703125" bestFit="1" customWidth="1"/>
    <col min="8554" max="8554" width="11.140625" bestFit="1" customWidth="1"/>
    <col min="8555" max="8555" width="12.42578125" bestFit="1" customWidth="1"/>
    <col min="8556" max="8556" width="15.5703125" bestFit="1" customWidth="1"/>
    <col min="8557" max="8557" width="11.140625" bestFit="1" customWidth="1"/>
    <col min="8558" max="8558" width="12.42578125" bestFit="1" customWidth="1"/>
    <col min="8559" max="8559" width="15.5703125" bestFit="1" customWidth="1"/>
    <col min="8560" max="8560" width="11.140625" bestFit="1" customWidth="1"/>
    <col min="8561" max="8561" width="12.42578125" bestFit="1" customWidth="1"/>
    <col min="8562" max="8562" width="15.5703125" bestFit="1" customWidth="1"/>
    <col min="8563" max="8563" width="11.140625" bestFit="1" customWidth="1"/>
    <col min="8564" max="8564" width="12.42578125" bestFit="1" customWidth="1"/>
    <col min="8565" max="8565" width="15.5703125" bestFit="1" customWidth="1"/>
    <col min="8566" max="8566" width="11.140625" bestFit="1" customWidth="1"/>
    <col min="8567" max="8567" width="12.42578125" bestFit="1" customWidth="1"/>
    <col min="8568" max="8568" width="15.5703125" bestFit="1" customWidth="1"/>
    <col min="8569" max="8569" width="11.140625" bestFit="1" customWidth="1"/>
    <col min="8570" max="8570" width="12.42578125" bestFit="1" customWidth="1"/>
    <col min="8571" max="8571" width="15.5703125" bestFit="1" customWidth="1"/>
    <col min="8572" max="8572" width="11.140625" bestFit="1" customWidth="1"/>
    <col min="8573" max="8573" width="12.42578125" bestFit="1" customWidth="1"/>
    <col min="8574" max="8574" width="15.5703125" bestFit="1" customWidth="1"/>
    <col min="8575" max="8575" width="11.140625" bestFit="1" customWidth="1"/>
    <col min="8576" max="8576" width="12.42578125" bestFit="1" customWidth="1"/>
    <col min="8577" max="8577" width="15.5703125" bestFit="1" customWidth="1"/>
    <col min="8578" max="8578" width="11.140625" bestFit="1" customWidth="1"/>
    <col min="8579" max="8579" width="12.42578125" bestFit="1" customWidth="1"/>
    <col min="8580" max="8580" width="15.5703125" bestFit="1" customWidth="1"/>
    <col min="8581" max="8581" width="11.140625" bestFit="1" customWidth="1"/>
    <col min="8582" max="8582" width="12.42578125" bestFit="1" customWidth="1"/>
    <col min="8583" max="8583" width="15.5703125" bestFit="1" customWidth="1"/>
    <col min="8584" max="8584" width="11.140625" bestFit="1" customWidth="1"/>
    <col min="8585" max="8585" width="12.42578125" bestFit="1" customWidth="1"/>
    <col min="8586" max="8586" width="15.5703125" bestFit="1" customWidth="1"/>
    <col min="8587" max="8587" width="11.140625" bestFit="1" customWidth="1"/>
    <col min="8588" max="8588" width="12.42578125" bestFit="1" customWidth="1"/>
    <col min="8589" max="8589" width="15.5703125" bestFit="1" customWidth="1"/>
    <col min="8590" max="8590" width="11.140625" bestFit="1" customWidth="1"/>
    <col min="8591" max="8591" width="12.42578125" bestFit="1" customWidth="1"/>
    <col min="8592" max="8592" width="15.5703125" bestFit="1" customWidth="1"/>
    <col min="8593" max="8593" width="11.140625" bestFit="1" customWidth="1"/>
    <col min="8594" max="8594" width="12.42578125" bestFit="1" customWidth="1"/>
    <col min="8595" max="8595" width="15.5703125" bestFit="1" customWidth="1"/>
    <col min="8596" max="8596" width="11.140625" bestFit="1" customWidth="1"/>
    <col min="8597" max="8597" width="12.42578125" bestFit="1" customWidth="1"/>
    <col min="8598" max="8598" width="15.5703125" bestFit="1" customWidth="1"/>
    <col min="8599" max="8599" width="11.140625" bestFit="1" customWidth="1"/>
    <col min="8600" max="8600" width="12.42578125" bestFit="1" customWidth="1"/>
    <col min="8601" max="8601" width="15.5703125" bestFit="1" customWidth="1"/>
    <col min="8602" max="8602" width="11.140625" bestFit="1" customWidth="1"/>
    <col min="8603" max="8603" width="12.42578125" bestFit="1" customWidth="1"/>
    <col min="8604" max="8604" width="15.5703125" bestFit="1" customWidth="1"/>
    <col min="8605" max="8605" width="11.140625" bestFit="1" customWidth="1"/>
    <col min="8606" max="8606" width="12.42578125" bestFit="1" customWidth="1"/>
    <col min="8607" max="8607" width="15.5703125" bestFit="1" customWidth="1"/>
    <col min="8608" max="8608" width="11.140625" bestFit="1" customWidth="1"/>
    <col min="8609" max="8609" width="12.42578125" bestFit="1" customWidth="1"/>
    <col min="8610" max="8610" width="15.5703125" bestFit="1" customWidth="1"/>
    <col min="8611" max="8611" width="11.140625" bestFit="1" customWidth="1"/>
    <col min="8612" max="8612" width="12.42578125" bestFit="1" customWidth="1"/>
    <col min="8613" max="8613" width="15.5703125" bestFit="1" customWidth="1"/>
    <col min="8614" max="8614" width="11.140625" bestFit="1" customWidth="1"/>
    <col min="8615" max="8615" width="12.42578125" bestFit="1" customWidth="1"/>
    <col min="8616" max="8616" width="15.5703125" bestFit="1" customWidth="1"/>
    <col min="8617" max="8617" width="11.140625" bestFit="1" customWidth="1"/>
    <col min="8618" max="8618" width="12.42578125" bestFit="1" customWidth="1"/>
    <col min="8619" max="8619" width="15.5703125" bestFit="1" customWidth="1"/>
    <col min="8620" max="8620" width="11.140625" bestFit="1" customWidth="1"/>
    <col min="8621" max="8621" width="12.42578125" bestFit="1" customWidth="1"/>
    <col min="8622" max="8622" width="15.5703125" bestFit="1" customWidth="1"/>
    <col min="8623" max="8623" width="11.140625" bestFit="1" customWidth="1"/>
    <col min="8624" max="8624" width="12.42578125" bestFit="1" customWidth="1"/>
    <col min="8625" max="8625" width="15.5703125" bestFit="1" customWidth="1"/>
    <col min="8626" max="8626" width="11.140625" bestFit="1" customWidth="1"/>
    <col min="8627" max="8627" width="12.42578125" bestFit="1" customWidth="1"/>
    <col min="8628" max="8628" width="15.5703125" bestFit="1" customWidth="1"/>
    <col min="8629" max="8629" width="11.140625" bestFit="1" customWidth="1"/>
    <col min="8630" max="8630" width="12.42578125" bestFit="1" customWidth="1"/>
    <col min="8631" max="8631" width="15.5703125" bestFit="1" customWidth="1"/>
    <col min="8632" max="8632" width="11.140625" bestFit="1" customWidth="1"/>
    <col min="8633" max="8633" width="12.42578125" bestFit="1" customWidth="1"/>
    <col min="8634" max="8634" width="15.5703125" bestFit="1" customWidth="1"/>
    <col min="8635" max="8635" width="11.140625" bestFit="1" customWidth="1"/>
    <col min="8636" max="8636" width="12.42578125" bestFit="1" customWidth="1"/>
    <col min="8637" max="8637" width="15.5703125" bestFit="1" customWidth="1"/>
    <col min="8638" max="8638" width="11.140625" bestFit="1" customWidth="1"/>
    <col min="8639" max="8639" width="12.42578125" bestFit="1" customWidth="1"/>
    <col min="8640" max="8640" width="15.5703125" bestFit="1" customWidth="1"/>
    <col min="8641" max="8641" width="11.140625" bestFit="1" customWidth="1"/>
    <col min="8642" max="8642" width="12.42578125" bestFit="1" customWidth="1"/>
    <col min="8643" max="8643" width="15.5703125" bestFit="1" customWidth="1"/>
    <col min="8644" max="8644" width="11.140625" bestFit="1" customWidth="1"/>
    <col min="8645" max="8645" width="12.42578125" bestFit="1" customWidth="1"/>
    <col min="8646" max="8646" width="15.5703125" bestFit="1" customWidth="1"/>
    <col min="8647" max="8647" width="11.140625" bestFit="1" customWidth="1"/>
    <col min="8648" max="8648" width="12.42578125" bestFit="1" customWidth="1"/>
    <col min="8649" max="8649" width="15.5703125" bestFit="1" customWidth="1"/>
    <col min="8650" max="8650" width="11.140625" bestFit="1" customWidth="1"/>
    <col min="8651" max="8651" width="12.42578125" bestFit="1" customWidth="1"/>
    <col min="8652" max="8652" width="15.5703125" bestFit="1" customWidth="1"/>
    <col min="8653" max="8653" width="11.140625" bestFit="1" customWidth="1"/>
    <col min="8654" max="8654" width="12.42578125" bestFit="1" customWidth="1"/>
    <col min="8655" max="8655" width="15.5703125" bestFit="1" customWidth="1"/>
    <col min="8656" max="8656" width="11.140625" bestFit="1" customWidth="1"/>
    <col min="8657" max="8657" width="12.42578125" bestFit="1" customWidth="1"/>
    <col min="8658" max="8658" width="15.5703125" bestFit="1" customWidth="1"/>
    <col min="8659" max="8659" width="11.140625" bestFit="1" customWidth="1"/>
    <col min="8660" max="8660" width="12.42578125" bestFit="1" customWidth="1"/>
    <col min="8661" max="8661" width="15.5703125" bestFit="1" customWidth="1"/>
    <col min="8662" max="8662" width="11.140625" bestFit="1" customWidth="1"/>
    <col min="8663" max="8663" width="12.42578125" bestFit="1" customWidth="1"/>
    <col min="8664" max="8664" width="15.5703125" bestFit="1" customWidth="1"/>
    <col min="8665" max="8665" width="11.140625" bestFit="1" customWidth="1"/>
    <col min="8666" max="8666" width="12.42578125" bestFit="1" customWidth="1"/>
    <col min="8667" max="8667" width="15.5703125" bestFit="1" customWidth="1"/>
    <col min="8668" max="8668" width="11.140625" bestFit="1" customWidth="1"/>
    <col min="8669" max="8669" width="12.42578125" bestFit="1" customWidth="1"/>
    <col min="8670" max="8670" width="15.5703125" bestFit="1" customWidth="1"/>
    <col min="8671" max="8671" width="11.140625" bestFit="1" customWidth="1"/>
    <col min="8672" max="8672" width="12.42578125" bestFit="1" customWidth="1"/>
    <col min="8673" max="8673" width="15.5703125" bestFit="1" customWidth="1"/>
    <col min="8674" max="8674" width="11.140625" bestFit="1" customWidth="1"/>
    <col min="8675" max="8675" width="12.42578125" bestFit="1" customWidth="1"/>
    <col min="8676" max="8676" width="15.5703125" bestFit="1" customWidth="1"/>
    <col min="8677" max="8677" width="11.140625" bestFit="1" customWidth="1"/>
    <col min="8678" max="8678" width="12.42578125" bestFit="1" customWidth="1"/>
    <col min="8679" max="8679" width="15.5703125" bestFit="1" customWidth="1"/>
    <col min="8680" max="8680" width="11.140625" bestFit="1" customWidth="1"/>
    <col min="8681" max="8681" width="12.42578125" bestFit="1" customWidth="1"/>
    <col min="8682" max="8682" width="15.5703125" bestFit="1" customWidth="1"/>
    <col min="8683" max="8683" width="11.140625" bestFit="1" customWidth="1"/>
    <col min="8684" max="8684" width="12.42578125" bestFit="1" customWidth="1"/>
    <col min="8685" max="8685" width="15.5703125" bestFit="1" customWidth="1"/>
    <col min="8686" max="8686" width="11.140625" bestFit="1" customWidth="1"/>
    <col min="8687" max="8687" width="12.42578125" bestFit="1" customWidth="1"/>
    <col min="8688" max="8688" width="15.5703125" bestFit="1" customWidth="1"/>
    <col min="8689" max="8689" width="11.140625" bestFit="1" customWidth="1"/>
    <col min="8690" max="8690" width="12.42578125" bestFit="1" customWidth="1"/>
    <col min="8691" max="8691" width="15.5703125" bestFit="1" customWidth="1"/>
    <col min="8692" max="8692" width="11.140625" bestFit="1" customWidth="1"/>
    <col min="8693" max="8693" width="12.42578125" bestFit="1" customWidth="1"/>
    <col min="8694" max="8694" width="15.5703125" bestFit="1" customWidth="1"/>
    <col min="8695" max="8695" width="11.140625" bestFit="1" customWidth="1"/>
    <col min="8696" max="8696" width="12.42578125" bestFit="1" customWidth="1"/>
    <col min="8697" max="8697" width="15.5703125" bestFit="1" customWidth="1"/>
    <col min="8698" max="8698" width="11.140625" bestFit="1" customWidth="1"/>
    <col min="8699" max="8699" width="12.42578125" bestFit="1" customWidth="1"/>
    <col min="8700" max="8700" width="15.5703125" bestFit="1" customWidth="1"/>
    <col min="8701" max="8701" width="11.140625" bestFit="1" customWidth="1"/>
    <col min="8702" max="8702" width="12.42578125" bestFit="1" customWidth="1"/>
    <col min="8703" max="8703" width="15.5703125" bestFit="1" customWidth="1"/>
    <col min="8704" max="8704" width="11.140625" bestFit="1" customWidth="1"/>
    <col min="8705" max="8705" width="12.42578125" bestFit="1" customWidth="1"/>
    <col min="8706" max="8706" width="15.5703125" bestFit="1" customWidth="1"/>
    <col min="8707" max="8707" width="11.140625" bestFit="1" customWidth="1"/>
    <col min="8708" max="8708" width="12.42578125" bestFit="1" customWidth="1"/>
    <col min="8709" max="8709" width="15.5703125" bestFit="1" customWidth="1"/>
    <col min="8710" max="8710" width="11.140625" bestFit="1" customWidth="1"/>
    <col min="8711" max="8711" width="12.42578125" bestFit="1" customWidth="1"/>
    <col min="8712" max="8712" width="15.5703125" bestFit="1" customWidth="1"/>
    <col min="8713" max="8713" width="11.140625" bestFit="1" customWidth="1"/>
    <col min="8714" max="8714" width="12.42578125" bestFit="1" customWidth="1"/>
    <col min="8715" max="8715" width="15.5703125" bestFit="1" customWidth="1"/>
    <col min="8716" max="8716" width="11.140625" bestFit="1" customWidth="1"/>
    <col min="8717" max="8717" width="12.42578125" bestFit="1" customWidth="1"/>
    <col min="8718" max="8718" width="15.5703125" bestFit="1" customWidth="1"/>
    <col min="8719" max="8719" width="11.140625" bestFit="1" customWidth="1"/>
    <col min="8720" max="8720" width="12.42578125" bestFit="1" customWidth="1"/>
    <col min="8721" max="8721" width="15.5703125" bestFit="1" customWidth="1"/>
    <col min="8722" max="8722" width="11.140625" bestFit="1" customWidth="1"/>
    <col min="8723" max="8723" width="12.42578125" bestFit="1" customWidth="1"/>
    <col min="8724" max="8724" width="15.5703125" bestFit="1" customWidth="1"/>
    <col min="8725" max="8725" width="11.140625" bestFit="1" customWidth="1"/>
    <col min="8726" max="8726" width="12.42578125" bestFit="1" customWidth="1"/>
    <col min="8727" max="8727" width="15.5703125" bestFit="1" customWidth="1"/>
    <col min="8728" max="8728" width="11.140625" bestFit="1" customWidth="1"/>
    <col min="8729" max="8729" width="12.42578125" bestFit="1" customWidth="1"/>
    <col min="8730" max="8730" width="15.5703125" bestFit="1" customWidth="1"/>
    <col min="8731" max="8731" width="11.140625" bestFit="1" customWidth="1"/>
    <col min="8732" max="8732" width="12.42578125" bestFit="1" customWidth="1"/>
    <col min="8733" max="8733" width="15.5703125" bestFit="1" customWidth="1"/>
    <col min="8734" max="8734" width="11.140625" bestFit="1" customWidth="1"/>
    <col min="8735" max="8735" width="12.42578125" bestFit="1" customWidth="1"/>
    <col min="8736" max="8736" width="15.5703125" bestFit="1" customWidth="1"/>
    <col min="8737" max="8737" width="11.140625" bestFit="1" customWidth="1"/>
    <col min="8738" max="8738" width="12.42578125" bestFit="1" customWidth="1"/>
    <col min="8739" max="8739" width="15.5703125" bestFit="1" customWidth="1"/>
    <col min="8740" max="8740" width="11.140625" bestFit="1" customWidth="1"/>
    <col min="8741" max="8741" width="12.42578125" bestFit="1" customWidth="1"/>
    <col min="8742" max="8742" width="15.5703125" bestFit="1" customWidth="1"/>
    <col min="8743" max="8743" width="11.140625" bestFit="1" customWidth="1"/>
    <col min="8744" max="8744" width="12.42578125" bestFit="1" customWidth="1"/>
    <col min="8745" max="8745" width="15.5703125" bestFit="1" customWidth="1"/>
    <col min="8746" max="8746" width="11.140625" bestFit="1" customWidth="1"/>
    <col min="8747" max="8747" width="12.42578125" bestFit="1" customWidth="1"/>
    <col min="8748" max="8748" width="15.5703125" bestFit="1" customWidth="1"/>
    <col min="8749" max="8749" width="11.140625" bestFit="1" customWidth="1"/>
    <col min="8750" max="8750" width="12.42578125" bestFit="1" customWidth="1"/>
    <col min="8751" max="8751" width="15.5703125" bestFit="1" customWidth="1"/>
    <col min="8752" max="8752" width="11.140625" bestFit="1" customWidth="1"/>
    <col min="8753" max="8753" width="12.42578125" bestFit="1" customWidth="1"/>
    <col min="8754" max="8754" width="15.5703125" bestFit="1" customWidth="1"/>
    <col min="8755" max="8755" width="11.140625" bestFit="1" customWidth="1"/>
    <col min="8756" max="8756" width="12.42578125" bestFit="1" customWidth="1"/>
    <col min="8757" max="8757" width="15.5703125" bestFit="1" customWidth="1"/>
    <col min="8758" max="8758" width="11.140625" bestFit="1" customWidth="1"/>
    <col min="8759" max="8759" width="12.42578125" bestFit="1" customWidth="1"/>
    <col min="8760" max="8760" width="15.5703125" bestFit="1" customWidth="1"/>
    <col min="8761" max="8761" width="11.140625" bestFit="1" customWidth="1"/>
    <col min="8762" max="8762" width="12.42578125" bestFit="1" customWidth="1"/>
    <col min="8763" max="8763" width="15.5703125" bestFit="1" customWidth="1"/>
    <col min="8764" max="8764" width="11.140625" bestFit="1" customWidth="1"/>
    <col min="8765" max="8765" width="12.42578125" bestFit="1" customWidth="1"/>
    <col min="8766" max="8766" width="15.5703125" bestFit="1" customWidth="1"/>
    <col min="8767" max="8767" width="11.140625" bestFit="1" customWidth="1"/>
    <col min="8768" max="8768" width="12.42578125" bestFit="1" customWidth="1"/>
    <col min="8769" max="8769" width="15.5703125" bestFit="1" customWidth="1"/>
    <col min="8770" max="8770" width="11.140625" bestFit="1" customWidth="1"/>
    <col min="8771" max="8771" width="12.42578125" bestFit="1" customWidth="1"/>
    <col min="8772" max="8772" width="15.5703125" bestFit="1" customWidth="1"/>
    <col min="8773" max="8773" width="11.140625" bestFit="1" customWidth="1"/>
    <col min="8774" max="8774" width="12.42578125" bestFit="1" customWidth="1"/>
    <col min="8775" max="8775" width="15.5703125" bestFit="1" customWidth="1"/>
    <col min="8776" max="8776" width="11.140625" bestFit="1" customWidth="1"/>
    <col min="8777" max="8777" width="12.42578125" bestFit="1" customWidth="1"/>
    <col min="8778" max="8778" width="15.5703125" bestFit="1" customWidth="1"/>
    <col min="8779" max="8779" width="11.140625" bestFit="1" customWidth="1"/>
    <col min="8780" max="8780" width="12.42578125" bestFit="1" customWidth="1"/>
    <col min="8781" max="8781" width="15.5703125" bestFit="1" customWidth="1"/>
    <col min="8782" max="8782" width="11.140625" bestFit="1" customWidth="1"/>
    <col min="8783" max="8783" width="12.42578125" bestFit="1" customWidth="1"/>
    <col min="8784" max="8784" width="15.5703125" bestFit="1" customWidth="1"/>
    <col min="8785" max="8785" width="11.140625" bestFit="1" customWidth="1"/>
    <col min="8786" max="8786" width="12.42578125" bestFit="1" customWidth="1"/>
    <col min="8787" max="8787" width="15.5703125" bestFit="1" customWidth="1"/>
    <col min="8788" max="8788" width="11.140625" bestFit="1" customWidth="1"/>
    <col min="8789" max="8789" width="12.42578125" bestFit="1" customWidth="1"/>
    <col min="8790" max="8790" width="15.5703125" bestFit="1" customWidth="1"/>
    <col min="8791" max="8791" width="11.140625" bestFit="1" customWidth="1"/>
    <col min="8792" max="8792" width="12.42578125" bestFit="1" customWidth="1"/>
    <col min="8793" max="8793" width="15.5703125" bestFit="1" customWidth="1"/>
    <col min="8794" max="8794" width="11.140625" bestFit="1" customWidth="1"/>
    <col min="8795" max="8795" width="12.42578125" bestFit="1" customWidth="1"/>
    <col min="8796" max="8796" width="15.5703125" bestFit="1" customWidth="1"/>
    <col min="8797" max="8797" width="11.140625" bestFit="1" customWidth="1"/>
    <col min="8798" max="8798" width="12.42578125" bestFit="1" customWidth="1"/>
    <col min="8799" max="8799" width="15.5703125" bestFit="1" customWidth="1"/>
    <col min="8800" max="8800" width="11.140625" bestFit="1" customWidth="1"/>
    <col min="8801" max="8801" width="12.42578125" bestFit="1" customWidth="1"/>
    <col min="8802" max="8802" width="15.5703125" bestFit="1" customWidth="1"/>
    <col min="8803" max="8803" width="11.140625" bestFit="1" customWidth="1"/>
    <col min="8804" max="8804" width="12.42578125" bestFit="1" customWidth="1"/>
    <col min="8805" max="8805" width="15.5703125" bestFit="1" customWidth="1"/>
    <col min="8806" max="8806" width="11.140625" bestFit="1" customWidth="1"/>
    <col min="8807" max="8807" width="12.42578125" bestFit="1" customWidth="1"/>
    <col min="8808" max="8808" width="15.5703125" bestFit="1" customWidth="1"/>
    <col min="8809" max="8809" width="11.140625" bestFit="1" customWidth="1"/>
    <col min="8810" max="8810" width="12.42578125" bestFit="1" customWidth="1"/>
    <col min="8811" max="8811" width="15.5703125" bestFit="1" customWidth="1"/>
    <col min="8812" max="8812" width="11.140625" bestFit="1" customWidth="1"/>
    <col min="8813" max="8813" width="12.42578125" bestFit="1" customWidth="1"/>
    <col min="8814" max="8814" width="15.5703125" bestFit="1" customWidth="1"/>
    <col min="8815" max="8815" width="11.140625" bestFit="1" customWidth="1"/>
    <col min="8816" max="8816" width="12.42578125" bestFit="1" customWidth="1"/>
    <col min="8817" max="8817" width="15.5703125" bestFit="1" customWidth="1"/>
    <col min="8818" max="8818" width="11.140625" bestFit="1" customWidth="1"/>
    <col min="8819" max="8819" width="12.42578125" bestFit="1" customWidth="1"/>
    <col min="8820" max="8820" width="15.5703125" bestFit="1" customWidth="1"/>
    <col min="8821" max="8821" width="11.140625" bestFit="1" customWidth="1"/>
    <col min="8822" max="8822" width="12.42578125" bestFit="1" customWidth="1"/>
    <col min="8823" max="8823" width="15.5703125" bestFit="1" customWidth="1"/>
    <col min="8824" max="8824" width="11.140625" bestFit="1" customWidth="1"/>
    <col min="8825" max="8825" width="12.42578125" bestFit="1" customWidth="1"/>
    <col min="8826" max="8826" width="15.5703125" bestFit="1" customWidth="1"/>
    <col min="8827" max="8827" width="11.140625" bestFit="1" customWidth="1"/>
    <col min="8828" max="8828" width="12.42578125" bestFit="1" customWidth="1"/>
    <col min="8829" max="8829" width="15.5703125" bestFit="1" customWidth="1"/>
    <col min="8830" max="8830" width="11.140625" bestFit="1" customWidth="1"/>
    <col min="8831" max="8831" width="12.42578125" bestFit="1" customWidth="1"/>
    <col min="8832" max="8832" width="15.5703125" bestFit="1" customWidth="1"/>
    <col min="8833" max="8833" width="11.140625" bestFit="1" customWidth="1"/>
    <col min="8834" max="8834" width="12.42578125" bestFit="1" customWidth="1"/>
    <col min="8835" max="8835" width="15.5703125" bestFit="1" customWidth="1"/>
    <col min="8836" max="8836" width="11.140625" bestFit="1" customWidth="1"/>
    <col min="8837" max="8837" width="12.42578125" bestFit="1" customWidth="1"/>
    <col min="8838" max="8838" width="15.5703125" bestFit="1" customWidth="1"/>
    <col min="8839" max="8839" width="11.140625" bestFit="1" customWidth="1"/>
    <col min="8840" max="8840" width="12.42578125" bestFit="1" customWidth="1"/>
    <col min="8841" max="8841" width="15.5703125" bestFit="1" customWidth="1"/>
    <col min="8842" max="8842" width="11.140625" bestFit="1" customWidth="1"/>
    <col min="8843" max="8843" width="12.42578125" bestFit="1" customWidth="1"/>
    <col min="8844" max="8844" width="15.5703125" bestFit="1" customWidth="1"/>
    <col min="8845" max="8845" width="11.140625" bestFit="1" customWidth="1"/>
    <col min="8846" max="8846" width="12.42578125" bestFit="1" customWidth="1"/>
    <col min="8847" max="8847" width="15.5703125" bestFit="1" customWidth="1"/>
    <col min="8848" max="8848" width="11.140625" bestFit="1" customWidth="1"/>
    <col min="8849" max="8849" width="12.42578125" bestFit="1" customWidth="1"/>
    <col min="8850" max="8850" width="15.5703125" bestFit="1" customWidth="1"/>
    <col min="8851" max="8851" width="11.140625" bestFit="1" customWidth="1"/>
    <col min="8852" max="8852" width="12.42578125" bestFit="1" customWidth="1"/>
    <col min="8853" max="8853" width="15.5703125" bestFit="1" customWidth="1"/>
    <col min="8854" max="8854" width="11.140625" bestFit="1" customWidth="1"/>
    <col min="8855" max="8855" width="12.42578125" bestFit="1" customWidth="1"/>
    <col min="8856" max="8856" width="15.5703125" bestFit="1" customWidth="1"/>
    <col min="8857" max="8857" width="11.140625" bestFit="1" customWidth="1"/>
    <col min="8858" max="8858" width="12.42578125" bestFit="1" customWidth="1"/>
    <col min="8859" max="8859" width="15.5703125" bestFit="1" customWidth="1"/>
    <col min="8860" max="8860" width="11.140625" bestFit="1" customWidth="1"/>
    <col min="8861" max="8861" width="12.42578125" bestFit="1" customWidth="1"/>
    <col min="8862" max="8862" width="15.5703125" bestFit="1" customWidth="1"/>
    <col min="8863" max="8863" width="11.140625" bestFit="1" customWidth="1"/>
    <col min="8864" max="8864" width="12.42578125" bestFit="1" customWidth="1"/>
    <col min="8865" max="8865" width="15.5703125" bestFit="1" customWidth="1"/>
    <col min="8866" max="8866" width="11.140625" bestFit="1" customWidth="1"/>
    <col min="8867" max="8867" width="12.42578125" bestFit="1" customWidth="1"/>
    <col min="8868" max="8868" width="15.5703125" bestFit="1" customWidth="1"/>
    <col min="8869" max="8869" width="11.140625" bestFit="1" customWidth="1"/>
    <col min="8870" max="8870" width="12.42578125" bestFit="1" customWidth="1"/>
    <col min="8871" max="8871" width="15.5703125" bestFit="1" customWidth="1"/>
    <col min="8872" max="8872" width="11.140625" bestFit="1" customWidth="1"/>
    <col min="8873" max="8873" width="12.42578125" bestFit="1" customWidth="1"/>
    <col min="8874" max="8874" width="15.5703125" bestFit="1" customWidth="1"/>
    <col min="8875" max="8875" width="11.140625" bestFit="1" customWidth="1"/>
    <col min="8876" max="8876" width="12.42578125" bestFit="1" customWidth="1"/>
    <col min="8877" max="8877" width="15.5703125" bestFit="1" customWidth="1"/>
    <col min="8878" max="8878" width="11.140625" bestFit="1" customWidth="1"/>
    <col min="8879" max="8879" width="12.42578125" bestFit="1" customWidth="1"/>
    <col min="8880" max="8880" width="15.5703125" bestFit="1" customWidth="1"/>
    <col min="8881" max="8881" width="11.140625" bestFit="1" customWidth="1"/>
    <col min="8882" max="8882" width="12.42578125" bestFit="1" customWidth="1"/>
    <col min="8883" max="8883" width="15.5703125" bestFit="1" customWidth="1"/>
    <col min="8884" max="8884" width="11.140625" bestFit="1" customWidth="1"/>
    <col min="8885" max="8885" width="12.42578125" bestFit="1" customWidth="1"/>
    <col min="8886" max="8886" width="15.5703125" bestFit="1" customWidth="1"/>
    <col min="8887" max="8887" width="11.140625" bestFit="1" customWidth="1"/>
    <col min="8888" max="8888" width="12.42578125" bestFit="1" customWidth="1"/>
    <col min="8889" max="8889" width="15.5703125" bestFit="1" customWidth="1"/>
    <col min="8890" max="8890" width="11.140625" bestFit="1" customWidth="1"/>
    <col min="8891" max="8891" width="12.42578125" bestFit="1" customWidth="1"/>
    <col min="8892" max="8892" width="15.5703125" bestFit="1" customWidth="1"/>
    <col min="8893" max="8893" width="11.140625" bestFit="1" customWidth="1"/>
    <col min="8894" max="8894" width="12.42578125" bestFit="1" customWidth="1"/>
    <col min="8895" max="8895" width="15.5703125" bestFit="1" customWidth="1"/>
    <col min="8896" max="8896" width="11.140625" bestFit="1" customWidth="1"/>
    <col min="8897" max="8897" width="12.42578125" bestFit="1" customWidth="1"/>
    <col min="8898" max="8898" width="15.5703125" bestFit="1" customWidth="1"/>
    <col min="8899" max="8899" width="11.140625" bestFit="1" customWidth="1"/>
    <col min="8900" max="8900" width="12.42578125" bestFit="1" customWidth="1"/>
    <col min="8901" max="8901" width="15.5703125" bestFit="1" customWidth="1"/>
    <col min="8902" max="8902" width="11.140625" bestFit="1" customWidth="1"/>
    <col min="8903" max="8903" width="12.42578125" bestFit="1" customWidth="1"/>
    <col min="8904" max="8904" width="15.5703125" bestFit="1" customWidth="1"/>
    <col min="8905" max="8905" width="11.140625" bestFit="1" customWidth="1"/>
    <col min="8906" max="8906" width="12.42578125" bestFit="1" customWidth="1"/>
    <col min="8907" max="8907" width="15.5703125" bestFit="1" customWidth="1"/>
    <col min="8908" max="8908" width="11.140625" bestFit="1" customWidth="1"/>
    <col min="8909" max="8909" width="12.42578125" bestFit="1" customWidth="1"/>
    <col min="8910" max="8910" width="15.5703125" bestFit="1" customWidth="1"/>
    <col min="8911" max="8911" width="11.140625" bestFit="1" customWidth="1"/>
    <col min="8912" max="8912" width="12.42578125" bestFit="1" customWidth="1"/>
    <col min="8913" max="8913" width="15.5703125" bestFit="1" customWidth="1"/>
    <col min="8914" max="8914" width="11.140625" bestFit="1" customWidth="1"/>
    <col min="8915" max="8915" width="12.42578125" bestFit="1" customWidth="1"/>
    <col min="8916" max="8916" width="15.5703125" bestFit="1" customWidth="1"/>
    <col min="8917" max="8917" width="11.140625" bestFit="1" customWidth="1"/>
    <col min="8918" max="8918" width="12.42578125" bestFit="1" customWidth="1"/>
    <col min="8919" max="8919" width="15.5703125" bestFit="1" customWidth="1"/>
    <col min="8920" max="8920" width="11.140625" bestFit="1" customWidth="1"/>
    <col min="8921" max="8921" width="12.42578125" bestFit="1" customWidth="1"/>
    <col min="8922" max="8922" width="15.5703125" bestFit="1" customWidth="1"/>
    <col min="8923" max="8923" width="11.140625" bestFit="1" customWidth="1"/>
    <col min="8924" max="8924" width="12.42578125" bestFit="1" customWidth="1"/>
    <col min="8925" max="8925" width="15.5703125" bestFit="1" customWidth="1"/>
    <col min="8926" max="8926" width="11.140625" bestFit="1" customWidth="1"/>
    <col min="8927" max="8927" width="12.42578125" bestFit="1" customWidth="1"/>
    <col min="8928" max="8928" width="15.5703125" bestFit="1" customWidth="1"/>
    <col min="8929" max="8929" width="11.140625" bestFit="1" customWidth="1"/>
    <col min="8930" max="8930" width="12.42578125" bestFit="1" customWidth="1"/>
    <col min="8931" max="8931" width="15.5703125" bestFit="1" customWidth="1"/>
    <col min="8932" max="8932" width="11.140625" bestFit="1" customWidth="1"/>
    <col min="8933" max="8933" width="12.42578125" bestFit="1" customWidth="1"/>
    <col min="8934" max="8934" width="15.5703125" bestFit="1" customWidth="1"/>
    <col min="8935" max="8935" width="11.140625" bestFit="1" customWidth="1"/>
    <col min="8936" max="8936" width="12.42578125" bestFit="1" customWidth="1"/>
    <col min="8937" max="8937" width="15.5703125" bestFit="1" customWidth="1"/>
    <col min="8938" max="8938" width="11.140625" bestFit="1" customWidth="1"/>
    <col min="8939" max="8939" width="12.42578125" bestFit="1" customWidth="1"/>
    <col min="8940" max="8940" width="15.5703125" bestFit="1" customWidth="1"/>
    <col min="8941" max="8941" width="11.140625" bestFit="1" customWidth="1"/>
    <col min="8942" max="8942" width="12.42578125" bestFit="1" customWidth="1"/>
    <col min="8943" max="8943" width="15.5703125" bestFit="1" customWidth="1"/>
    <col min="8944" max="8944" width="11.140625" bestFit="1" customWidth="1"/>
    <col min="8945" max="8945" width="12.42578125" bestFit="1" customWidth="1"/>
    <col min="8946" max="8946" width="15.5703125" bestFit="1" customWidth="1"/>
    <col min="8947" max="8947" width="11.140625" bestFit="1" customWidth="1"/>
    <col min="8948" max="8948" width="12.42578125" bestFit="1" customWidth="1"/>
    <col min="8949" max="8949" width="15.5703125" bestFit="1" customWidth="1"/>
    <col min="8950" max="8950" width="11.140625" bestFit="1" customWidth="1"/>
    <col min="8951" max="8951" width="12.42578125" bestFit="1" customWidth="1"/>
    <col min="8952" max="8952" width="15.5703125" bestFit="1" customWidth="1"/>
    <col min="8953" max="8953" width="11.140625" bestFit="1" customWidth="1"/>
    <col min="8954" max="8954" width="12.42578125" bestFit="1" customWidth="1"/>
    <col min="8955" max="8955" width="15.5703125" bestFit="1" customWidth="1"/>
    <col min="8956" max="8956" width="11.140625" bestFit="1" customWidth="1"/>
    <col min="8957" max="8957" width="12.42578125" bestFit="1" customWidth="1"/>
    <col min="8958" max="8958" width="15.5703125" bestFit="1" customWidth="1"/>
    <col min="8959" max="8959" width="11.140625" bestFit="1" customWidth="1"/>
    <col min="8960" max="8960" width="12.42578125" bestFit="1" customWidth="1"/>
    <col min="8961" max="8961" width="15.5703125" bestFit="1" customWidth="1"/>
    <col min="8962" max="8962" width="11.140625" bestFit="1" customWidth="1"/>
    <col min="8963" max="8963" width="12.42578125" bestFit="1" customWidth="1"/>
    <col min="8964" max="8964" width="15.5703125" bestFit="1" customWidth="1"/>
    <col min="8965" max="8965" width="11.140625" bestFit="1" customWidth="1"/>
    <col min="8966" max="8966" width="12.42578125" bestFit="1" customWidth="1"/>
    <col min="8967" max="8967" width="15.5703125" bestFit="1" customWidth="1"/>
    <col min="8968" max="8968" width="11.140625" bestFit="1" customWidth="1"/>
    <col min="8969" max="8969" width="12.42578125" bestFit="1" customWidth="1"/>
    <col min="8970" max="8970" width="15.5703125" bestFit="1" customWidth="1"/>
    <col min="8971" max="8971" width="11.140625" bestFit="1" customWidth="1"/>
    <col min="8972" max="8972" width="12.42578125" bestFit="1" customWidth="1"/>
    <col min="8973" max="8973" width="15.5703125" bestFit="1" customWidth="1"/>
    <col min="8974" max="8974" width="11.140625" bestFit="1" customWidth="1"/>
    <col min="8975" max="8975" width="12.42578125" bestFit="1" customWidth="1"/>
    <col min="8976" max="8976" width="15.5703125" bestFit="1" customWidth="1"/>
    <col min="8977" max="8977" width="11.140625" bestFit="1" customWidth="1"/>
    <col min="8978" max="8978" width="12.42578125" bestFit="1" customWidth="1"/>
    <col min="8979" max="8979" width="15.5703125" bestFit="1" customWidth="1"/>
    <col min="8980" max="8980" width="11.140625" bestFit="1" customWidth="1"/>
    <col min="8981" max="8981" width="12.42578125" bestFit="1" customWidth="1"/>
    <col min="8982" max="8982" width="15.5703125" bestFit="1" customWidth="1"/>
    <col min="8983" max="8983" width="11.140625" bestFit="1" customWidth="1"/>
    <col min="8984" max="8984" width="12.42578125" bestFit="1" customWidth="1"/>
    <col min="8985" max="8985" width="15.5703125" bestFit="1" customWidth="1"/>
    <col min="8986" max="8986" width="11.140625" bestFit="1" customWidth="1"/>
    <col min="8987" max="8987" width="12.42578125" bestFit="1" customWidth="1"/>
    <col min="8988" max="8988" width="15.5703125" bestFit="1" customWidth="1"/>
    <col min="8989" max="8989" width="11.140625" bestFit="1" customWidth="1"/>
    <col min="8990" max="8990" width="12.42578125" bestFit="1" customWidth="1"/>
    <col min="8991" max="8991" width="15.5703125" bestFit="1" customWidth="1"/>
    <col min="8992" max="8992" width="11.140625" bestFit="1" customWidth="1"/>
    <col min="8993" max="8993" width="12.42578125" bestFit="1" customWidth="1"/>
    <col min="8994" max="8994" width="15.5703125" bestFit="1" customWidth="1"/>
    <col min="8995" max="8995" width="11.140625" bestFit="1" customWidth="1"/>
    <col min="8996" max="8996" width="12.42578125" bestFit="1" customWidth="1"/>
    <col min="8997" max="8997" width="15.5703125" bestFit="1" customWidth="1"/>
    <col min="8998" max="8998" width="11.140625" bestFit="1" customWidth="1"/>
    <col min="8999" max="8999" width="12.42578125" bestFit="1" customWidth="1"/>
    <col min="9000" max="9000" width="15.5703125" bestFit="1" customWidth="1"/>
    <col min="9001" max="9001" width="11.140625" bestFit="1" customWidth="1"/>
    <col min="9002" max="9002" width="12.42578125" bestFit="1" customWidth="1"/>
    <col min="9003" max="9003" width="15.5703125" bestFit="1" customWidth="1"/>
    <col min="9004" max="9004" width="11.140625" bestFit="1" customWidth="1"/>
    <col min="9005" max="9005" width="12.42578125" bestFit="1" customWidth="1"/>
    <col min="9006" max="9006" width="15.5703125" bestFit="1" customWidth="1"/>
    <col min="9007" max="9007" width="11.140625" bestFit="1" customWidth="1"/>
    <col min="9008" max="9008" width="12.42578125" bestFit="1" customWidth="1"/>
    <col min="9009" max="9009" width="15.5703125" bestFit="1" customWidth="1"/>
    <col min="9010" max="9010" width="11.140625" bestFit="1" customWidth="1"/>
    <col min="9011" max="9011" width="12.42578125" bestFit="1" customWidth="1"/>
    <col min="9012" max="9012" width="15.5703125" bestFit="1" customWidth="1"/>
    <col min="9013" max="9013" width="11.140625" bestFit="1" customWidth="1"/>
    <col min="9014" max="9014" width="12.42578125" bestFit="1" customWidth="1"/>
    <col min="9015" max="9015" width="15.5703125" bestFit="1" customWidth="1"/>
    <col min="9016" max="9016" width="11.140625" bestFit="1" customWidth="1"/>
    <col min="9017" max="9017" width="12.42578125" bestFit="1" customWidth="1"/>
    <col min="9018" max="9018" width="15.5703125" bestFit="1" customWidth="1"/>
    <col min="9019" max="9019" width="11.140625" bestFit="1" customWidth="1"/>
    <col min="9020" max="9020" width="12.42578125" bestFit="1" customWidth="1"/>
    <col min="9021" max="9021" width="15.5703125" bestFit="1" customWidth="1"/>
    <col min="9022" max="9022" width="11.140625" bestFit="1" customWidth="1"/>
    <col min="9023" max="9023" width="12.42578125" bestFit="1" customWidth="1"/>
    <col min="9024" max="9024" width="15.5703125" bestFit="1" customWidth="1"/>
    <col min="9025" max="9025" width="11.140625" bestFit="1" customWidth="1"/>
    <col min="9026" max="9026" width="12.42578125" bestFit="1" customWidth="1"/>
    <col min="9027" max="9027" width="15.5703125" bestFit="1" customWidth="1"/>
    <col min="9028" max="9028" width="11.140625" bestFit="1" customWidth="1"/>
    <col min="9029" max="9029" width="12.42578125" bestFit="1" customWidth="1"/>
    <col min="9030" max="9030" width="15.5703125" bestFit="1" customWidth="1"/>
    <col min="9031" max="9031" width="11.140625" bestFit="1" customWidth="1"/>
    <col min="9032" max="9032" width="12.42578125" bestFit="1" customWidth="1"/>
    <col min="9033" max="9033" width="15.5703125" bestFit="1" customWidth="1"/>
    <col min="9034" max="9034" width="11.140625" bestFit="1" customWidth="1"/>
    <col min="9035" max="9035" width="12.42578125" bestFit="1" customWidth="1"/>
    <col min="9036" max="9036" width="15.5703125" bestFit="1" customWidth="1"/>
    <col min="9037" max="9037" width="11.140625" bestFit="1" customWidth="1"/>
    <col min="9038" max="9038" width="12.42578125" bestFit="1" customWidth="1"/>
    <col min="9039" max="9039" width="15.5703125" bestFit="1" customWidth="1"/>
    <col min="9040" max="9040" width="11.140625" bestFit="1" customWidth="1"/>
    <col min="9041" max="9041" width="12.42578125" bestFit="1" customWidth="1"/>
    <col min="9042" max="9042" width="15.5703125" bestFit="1" customWidth="1"/>
    <col min="9043" max="9043" width="11.140625" bestFit="1" customWidth="1"/>
    <col min="9044" max="9044" width="12.42578125" bestFit="1" customWidth="1"/>
    <col min="9045" max="9045" width="15.5703125" bestFit="1" customWidth="1"/>
    <col min="9046" max="9046" width="11.140625" bestFit="1" customWidth="1"/>
    <col min="9047" max="9047" width="12.42578125" bestFit="1" customWidth="1"/>
    <col min="9048" max="9048" width="15.5703125" bestFit="1" customWidth="1"/>
    <col min="9049" max="9049" width="11.140625" bestFit="1" customWidth="1"/>
    <col min="9050" max="9050" width="12.42578125" bestFit="1" customWidth="1"/>
    <col min="9051" max="9051" width="15.5703125" bestFit="1" customWidth="1"/>
    <col min="9052" max="9052" width="11.140625" bestFit="1" customWidth="1"/>
    <col min="9053" max="9053" width="12.42578125" bestFit="1" customWidth="1"/>
    <col min="9054" max="9054" width="15.5703125" bestFit="1" customWidth="1"/>
    <col min="9055" max="9055" width="11.140625" bestFit="1" customWidth="1"/>
    <col min="9056" max="9056" width="12.42578125" bestFit="1" customWidth="1"/>
    <col min="9057" max="9057" width="15.5703125" bestFit="1" customWidth="1"/>
    <col min="9058" max="9058" width="11.140625" bestFit="1" customWidth="1"/>
    <col min="9059" max="9059" width="12.42578125" bestFit="1" customWidth="1"/>
    <col min="9060" max="9060" width="15.5703125" bestFit="1" customWidth="1"/>
    <col min="9061" max="9061" width="11.140625" bestFit="1" customWidth="1"/>
    <col min="9062" max="9062" width="12.42578125" bestFit="1" customWidth="1"/>
    <col min="9063" max="9063" width="15.5703125" bestFit="1" customWidth="1"/>
    <col min="9064" max="9064" width="11.140625" bestFit="1" customWidth="1"/>
    <col min="9065" max="9065" width="12.42578125" bestFit="1" customWidth="1"/>
    <col min="9066" max="9066" width="15.5703125" bestFit="1" customWidth="1"/>
    <col min="9067" max="9067" width="11.140625" bestFit="1" customWidth="1"/>
    <col min="9068" max="9068" width="12.42578125" bestFit="1" customWidth="1"/>
    <col min="9069" max="9069" width="15.5703125" bestFit="1" customWidth="1"/>
    <col min="9070" max="9070" width="11.140625" bestFit="1" customWidth="1"/>
    <col min="9071" max="9071" width="12.42578125" bestFit="1" customWidth="1"/>
    <col min="9072" max="9072" width="15.5703125" bestFit="1" customWidth="1"/>
    <col min="9073" max="9073" width="11.140625" bestFit="1" customWidth="1"/>
    <col min="9074" max="9074" width="12.42578125" bestFit="1" customWidth="1"/>
    <col min="9075" max="9075" width="15.5703125" bestFit="1" customWidth="1"/>
    <col min="9076" max="9076" width="11.140625" bestFit="1" customWidth="1"/>
    <col min="9077" max="9077" width="12.42578125" bestFit="1" customWidth="1"/>
    <col min="9078" max="9078" width="15.5703125" bestFit="1" customWidth="1"/>
    <col min="9079" max="9079" width="11.140625" bestFit="1" customWidth="1"/>
    <col min="9080" max="9080" width="12.42578125" bestFit="1" customWidth="1"/>
    <col min="9081" max="9081" width="15.5703125" bestFit="1" customWidth="1"/>
    <col min="9082" max="9082" width="11.140625" bestFit="1" customWidth="1"/>
    <col min="9083" max="9083" width="12.42578125" bestFit="1" customWidth="1"/>
    <col min="9084" max="9084" width="15.5703125" bestFit="1" customWidth="1"/>
    <col min="9085" max="9085" width="11.140625" bestFit="1" customWidth="1"/>
    <col min="9086" max="9086" width="12.42578125" bestFit="1" customWidth="1"/>
    <col min="9087" max="9087" width="15.5703125" bestFit="1" customWidth="1"/>
    <col min="9088" max="9088" width="11.140625" bestFit="1" customWidth="1"/>
    <col min="9089" max="9089" width="12.42578125" bestFit="1" customWidth="1"/>
    <col min="9090" max="9090" width="15.5703125" bestFit="1" customWidth="1"/>
    <col min="9091" max="9091" width="11.140625" bestFit="1" customWidth="1"/>
    <col min="9092" max="9092" width="12.42578125" bestFit="1" customWidth="1"/>
    <col min="9093" max="9093" width="15.5703125" bestFit="1" customWidth="1"/>
    <col min="9094" max="9094" width="11.140625" bestFit="1" customWidth="1"/>
    <col min="9095" max="9095" width="12.42578125" bestFit="1" customWidth="1"/>
    <col min="9096" max="9096" width="15.5703125" bestFit="1" customWidth="1"/>
    <col min="9097" max="9097" width="11.140625" bestFit="1" customWidth="1"/>
    <col min="9098" max="9098" width="12.42578125" bestFit="1" customWidth="1"/>
    <col min="9099" max="9099" width="15.5703125" bestFit="1" customWidth="1"/>
    <col min="9100" max="9100" width="11.140625" bestFit="1" customWidth="1"/>
    <col min="9101" max="9101" width="12.42578125" bestFit="1" customWidth="1"/>
    <col min="9102" max="9102" width="15.5703125" bestFit="1" customWidth="1"/>
    <col min="9103" max="9103" width="11.140625" bestFit="1" customWidth="1"/>
    <col min="9104" max="9104" width="12.42578125" bestFit="1" customWidth="1"/>
    <col min="9105" max="9105" width="15.5703125" bestFit="1" customWidth="1"/>
    <col min="9106" max="9106" width="11.140625" bestFit="1" customWidth="1"/>
    <col min="9107" max="9107" width="12.42578125" bestFit="1" customWidth="1"/>
    <col min="9108" max="9108" width="15.5703125" bestFit="1" customWidth="1"/>
    <col min="9109" max="9109" width="11.140625" bestFit="1" customWidth="1"/>
    <col min="9110" max="9110" width="12.42578125" bestFit="1" customWidth="1"/>
    <col min="9111" max="9111" width="15.5703125" bestFit="1" customWidth="1"/>
    <col min="9112" max="9112" width="11.140625" bestFit="1" customWidth="1"/>
    <col min="9113" max="9113" width="12.42578125" bestFit="1" customWidth="1"/>
    <col min="9114" max="9114" width="15.5703125" bestFit="1" customWidth="1"/>
    <col min="9115" max="9115" width="11.140625" bestFit="1" customWidth="1"/>
    <col min="9116" max="9116" width="12.42578125" bestFit="1" customWidth="1"/>
    <col min="9117" max="9117" width="15.5703125" bestFit="1" customWidth="1"/>
    <col min="9118" max="9118" width="11.140625" bestFit="1" customWidth="1"/>
    <col min="9119" max="9119" width="12.42578125" bestFit="1" customWidth="1"/>
    <col min="9120" max="9120" width="15.5703125" bestFit="1" customWidth="1"/>
    <col min="9121" max="9121" width="11.140625" bestFit="1" customWidth="1"/>
    <col min="9122" max="9122" width="12.42578125" bestFit="1" customWidth="1"/>
    <col min="9123" max="9123" width="15.5703125" bestFit="1" customWidth="1"/>
    <col min="9124" max="9124" width="11.140625" bestFit="1" customWidth="1"/>
    <col min="9125" max="9125" width="12.42578125" bestFit="1" customWidth="1"/>
    <col min="9126" max="9126" width="15.5703125" bestFit="1" customWidth="1"/>
    <col min="9127" max="9127" width="11.140625" bestFit="1" customWidth="1"/>
    <col min="9128" max="9128" width="12.42578125" bestFit="1" customWidth="1"/>
    <col min="9129" max="9129" width="15.5703125" bestFit="1" customWidth="1"/>
    <col min="9130" max="9130" width="11.140625" bestFit="1" customWidth="1"/>
    <col min="9131" max="9131" width="12.42578125" bestFit="1" customWidth="1"/>
    <col min="9132" max="9132" width="15.5703125" bestFit="1" customWidth="1"/>
    <col min="9133" max="9133" width="11.140625" bestFit="1" customWidth="1"/>
    <col min="9134" max="9134" width="12.42578125" bestFit="1" customWidth="1"/>
    <col min="9135" max="9135" width="15.5703125" bestFit="1" customWidth="1"/>
    <col min="9136" max="9136" width="11.140625" bestFit="1" customWidth="1"/>
    <col min="9137" max="9137" width="12.42578125" bestFit="1" customWidth="1"/>
    <col min="9138" max="9138" width="15.5703125" bestFit="1" customWidth="1"/>
    <col min="9139" max="9139" width="11.140625" bestFit="1" customWidth="1"/>
    <col min="9140" max="9140" width="12.42578125" bestFit="1" customWidth="1"/>
    <col min="9141" max="9141" width="15.5703125" bestFit="1" customWidth="1"/>
    <col min="9142" max="9142" width="11.140625" bestFit="1" customWidth="1"/>
    <col min="9143" max="9143" width="12.42578125" bestFit="1" customWidth="1"/>
    <col min="9144" max="9144" width="15.5703125" bestFit="1" customWidth="1"/>
    <col min="9145" max="9145" width="11.140625" bestFit="1" customWidth="1"/>
    <col min="9146" max="9146" width="12.42578125" bestFit="1" customWidth="1"/>
    <col min="9147" max="9147" width="15.5703125" bestFit="1" customWidth="1"/>
    <col min="9148" max="9148" width="11.140625" bestFit="1" customWidth="1"/>
    <col min="9149" max="9149" width="12.42578125" bestFit="1" customWidth="1"/>
    <col min="9150" max="9150" width="15.5703125" bestFit="1" customWidth="1"/>
    <col min="9151" max="9151" width="11.140625" bestFit="1" customWidth="1"/>
    <col min="9152" max="9152" width="12.42578125" bestFit="1" customWidth="1"/>
    <col min="9153" max="9153" width="15.5703125" bestFit="1" customWidth="1"/>
    <col min="9154" max="9154" width="11.140625" bestFit="1" customWidth="1"/>
    <col min="9155" max="9155" width="12.42578125" bestFit="1" customWidth="1"/>
    <col min="9156" max="9156" width="15.5703125" bestFit="1" customWidth="1"/>
    <col min="9157" max="9157" width="11.140625" bestFit="1" customWidth="1"/>
    <col min="9158" max="9158" width="12.42578125" bestFit="1" customWidth="1"/>
    <col min="9159" max="9159" width="15.5703125" bestFit="1" customWidth="1"/>
    <col min="9160" max="9160" width="11.140625" bestFit="1" customWidth="1"/>
    <col min="9161" max="9161" width="12.42578125" bestFit="1" customWidth="1"/>
    <col min="9162" max="9162" width="15.5703125" bestFit="1" customWidth="1"/>
    <col min="9163" max="9163" width="11.140625" bestFit="1" customWidth="1"/>
    <col min="9164" max="9164" width="12.42578125" bestFit="1" customWidth="1"/>
    <col min="9165" max="9165" width="15.5703125" bestFit="1" customWidth="1"/>
    <col min="9166" max="9166" width="11.140625" bestFit="1" customWidth="1"/>
    <col min="9167" max="9167" width="12.42578125" bestFit="1" customWidth="1"/>
    <col min="9168" max="9168" width="15.5703125" bestFit="1" customWidth="1"/>
    <col min="9169" max="9169" width="11.140625" bestFit="1" customWidth="1"/>
    <col min="9170" max="9170" width="12.42578125" bestFit="1" customWidth="1"/>
    <col min="9171" max="9171" width="15.5703125" bestFit="1" customWidth="1"/>
    <col min="9172" max="9172" width="11.140625" bestFit="1" customWidth="1"/>
    <col min="9173" max="9173" width="12.42578125" bestFit="1" customWidth="1"/>
    <col min="9174" max="9174" width="15.5703125" bestFit="1" customWidth="1"/>
    <col min="9175" max="9175" width="11.140625" bestFit="1" customWidth="1"/>
    <col min="9176" max="9176" width="12.42578125" bestFit="1" customWidth="1"/>
    <col min="9177" max="9177" width="15.5703125" bestFit="1" customWidth="1"/>
    <col min="9178" max="9178" width="11.140625" bestFit="1" customWidth="1"/>
    <col min="9179" max="9179" width="12.42578125" bestFit="1" customWidth="1"/>
    <col min="9180" max="9180" width="15.5703125" bestFit="1" customWidth="1"/>
    <col min="9181" max="9181" width="11.140625" bestFit="1" customWidth="1"/>
    <col min="9182" max="9182" width="12.42578125" bestFit="1" customWidth="1"/>
    <col min="9183" max="9183" width="15.5703125" bestFit="1" customWidth="1"/>
    <col min="9184" max="9184" width="11.140625" bestFit="1" customWidth="1"/>
    <col min="9185" max="9185" width="12.42578125" bestFit="1" customWidth="1"/>
    <col min="9186" max="9186" width="15.5703125" bestFit="1" customWidth="1"/>
    <col min="9187" max="9187" width="11.140625" bestFit="1" customWidth="1"/>
    <col min="9188" max="9188" width="12.42578125" bestFit="1" customWidth="1"/>
    <col min="9189" max="9189" width="15.5703125" bestFit="1" customWidth="1"/>
    <col min="9190" max="9190" width="11.140625" bestFit="1" customWidth="1"/>
    <col min="9191" max="9191" width="12.42578125" bestFit="1" customWidth="1"/>
    <col min="9192" max="9192" width="15.5703125" bestFit="1" customWidth="1"/>
    <col min="9193" max="9193" width="11.140625" bestFit="1" customWidth="1"/>
    <col min="9194" max="9194" width="12.42578125" bestFit="1" customWidth="1"/>
    <col min="9195" max="9195" width="15.5703125" bestFit="1" customWidth="1"/>
    <col min="9196" max="9196" width="11.140625" bestFit="1" customWidth="1"/>
    <col min="9197" max="9197" width="12.42578125" bestFit="1" customWidth="1"/>
    <col min="9198" max="9198" width="15.5703125" bestFit="1" customWidth="1"/>
    <col min="9199" max="9199" width="11.140625" bestFit="1" customWidth="1"/>
    <col min="9200" max="9200" width="12.42578125" bestFit="1" customWidth="1"/>
    <col min="9201" max="9201" width="15.5703125" bestFit="1" customWidth="1"/>
    <col min="9202" max="9202" width="11.140625" bestFit="1" customWidth="1"/>
    <col min="9203" max="9203" width="12.42578125" bestFit="1" customWidth="1"/>
    <col min="9204" max="9204" width="15.5703125" bestFit="1" customWidth="1"/>
    <col min="9205" max="9205" width="11.140625" bestFit="1" customWidth="1"/>
    <col min="9206" max="9206" width="12.42578125" bestFit="1" customWidth="1"/>
    <col min="9207" max="9207" width="15.5703125" bestFit="1" customWidth="1"/>
    <col min="9208" max="9208" width="11.140625" bestFit="1" customWidth="1"/>
    <col min="9209" max="9209" width="12.42578125" bestFit="1" customWidth="1"/>
    <col min="9210" max="9210" width="15.5703125" bestFit="1" customWidth="1"/>
    <col min="9211" max="9211" width="11.140625" bestFit="1" customWidth="1"/>
    <col min="9212" max="9212" width="12.42578125" bestFit="1" customWidth="1"/>
    <col min="9213" max="9213" width="15.5703125" bestFit="1" customWidth="1"/>
    <col min="9214" max="9214" width="11.140625" bestFit="1" customWidth="1"/>
    <col min="9215" max="9215" width="12.42578125" bestFit="1" customWidth="1"/>
    <col min="9216" max="9216" width="15.5703125" bestFit="1" customWidth="1"/>
    <col min="9217" max="9217" width="11.140625" bestFit="1" customWidth="1"/>
    <col min="9218" max="9218" width="12.42578125" bestFit="1" customWidth="1"/>
    <col min="9219" max="9219" width="15.5703125" bestFit="1" customWidth="1"/>
    <col min="9220" max="9220" width="11.140625" bestFit="1" customWidth="1"/>
    <col min="9221" max="9221" width="12.42578125" bestFit="1" customWidth="1"/>
    <col min="9222" max="9222" width="15.5703125" bestFit="1" customWidth="1"/>
    <col min="9223" max="9223" width="11.140625" bestFit="1" customWidth="1"/>
    <col min="9224" max="9224" width="12.42578125" bestFit="1" customWidth="1"/>
    <col min="9225" max="9225" width="15.5703125" bestFit="1" customWidth="1"/>
    <col min="9226" max="9226" width="11.140625" bestFit="1" customWidth="1"/>
    <col min="9227" max="9227" width="12.42578125" bestFit="1" customWidth="1"/>
    <col min="9228" max="9228" width="15.5703125" bestFit="1" customWidth="1"/>
    <col min="9229" max="9229" width="11.140625" bestFit="1" customWidth="1"/>
    <col min="9230" max="9230" width="12.42578125" bestFit="1" customWidth="1"/>
    <col min="9231" max="9231" width="15.5703125" bestFit="1" customWidth="1"/>
    <col min="9232" max="9232" width="11.140625" bestFit="1" customWidth="1"/>
    <col min="9233" max="9233" width="12.42578125" bestFit="1" customWidth="1"/>
    <col min="9234" max="9234" width="15.5703125" bestFit="1" customWidth="1"/>
    <col min="9235" max="9235" width="11.140625" bestFit="1" customWidth="1"/>
    <col min="9236" max="9236" width="12.42578125" bestFit="1" customWidth="1"/>
    <col min="9237" max="9237" width="15.5703125" bestFit="1" customWidth="1"/>
    <col min="9238" max="9238" width="11.140625" bestFit="1" customWidth="1"/>
    <col min="9239" max="9239" width="12.42578125" bestFit="1" customWidth="1"/>
    <col min="9240" max="9240" width="15.5703125" bestFit="1" customWidth="1"/>
    <col min="9241" max="9241" width="11.140625" bestFit="1" customWidth="1"/>
    <col min="9242" max="9242" width="12.42578125" bestFit="1" customWidth="1"/>
    <col min="9243" max="9243" width="15.5703125" bestFit="1" customWidth="1"/>
    <col min="9244" max="9244" width="11.140625" bestFit="1" customWidth="1"/>
    <col min="9245" max="9245" width="12.42578125" bestFit="1" customWidth="1"/>
    <col min="9246" max="9246" width="15.5703125" bestFit="1" customWidth="1"/>
    <col min="9247" max="9247" width="11.140625" bestFit="1" customWidth="1"/>
    <col min="9248" max="9248" width="12.42578125" bestFit="1" customWidth="1"/>
    <col min="9249" max="9249" width="15.5703125" bestFit="1" customWidth="1"/>
    <col min="9250" max="9250" width="11.140625" bestFit="1" customWidth="1"/>
    <col min="9251" max="9251" width="12.42578125" bestFit="1" customWidth="1"/>
    <col min="9252" max="9252" width="15.5703125" bestFit="1" customWidth="1"/>
    <col min="9253" max="9253" width="11.140625" bestFit="1" customWidth="1"/>
    <col min="9254" max="9254" width="12.42578125" bestFit="1" customWidth="1"/>
    <col min="9255" max="9255" width="15.5703125" bestFit="1" customWidth="1"/>
    <col min="9256" max="9256" width="11.140625" bestFit="1" customWidth="1"/>
    <col min="9257" max="9257" width="12.42578125" bestFit="1" customWidth="1"/>
    <col min="9258" max="9258" width="15.5703125" bestFit="1" customWidth="1"/>
    <col min="9259" max="9259" width="11.140625" bestFit="1" customWidth="1"/>
    <col min="9260" max="9260" width="12.42578125" bestFit="1" customWidth="1"/>
    <col min="9261" max="9261" width="15.5703125" bestFit="1" customWidth="1"/>
    <col min="9262" max="9262" width="11.140625" bestFit="1" customWidth="1"/>
    <col min="9263" max="9263" width="12.42578125" bestFit="1" customWidth="1"/>
    <col min="9264" max="9264" width="15.5703125" bestFit="1" customWidth="1"/>
    <col min="9265" max="9265" width="11.140625" bestFit="1" customWidth="1"/>
    <col min="9266" max="9266" width="12.42578125" bestFit="1" customWidth="1"/>
    <col min="9267" max="9267" width="15.5703125" bestFit="1" customWidth="1"/>
    <col min="9268" max="9268" width="11.140625" bestFit="1" customWidth="1"/>
    <col min="9269" max="9269" width="12.42578125" bestFit="1" customWidth="1"/>
    <col min="9270" max="9270" width="15.5703125" bestFit="1" customWidth="1"/>
    <col min="9271" max="9271" width="11.140625" bestFit="1" customWidth="1"/>
    <col min="9272" max="9272" width="12.42578125" bestFit="1" customWidth="1"/>
    <col min="9273" max="9273" width="15.5703125" bestFit="1" customWidth="1"/>
    <col min="9274" max="9274" width="11.140625" bestFit="1" customWidth="1"/>
    <col min="9275" max="9275" width="12.42578125" bestFit="1" customWidth="1"/>
    <col min="9276" max="9276" width="15.5703125" bestFit="1" customWidth="1"/>
    <col min="9277" max="9277" width="11.140625" bestFit="1" customWidth="1"/>
    <col min="9278" max="9278" width="12.42578125" bestFit="1" customWidth="1"/>
    <col min="9279" max="9279" width="15.5703125" bestFit="1" customWidth="1"/>
    <col min="9280" max="9280" width="11.140625" bestFit="1" customWidth="1"/>
    <col min="9281" max="9281" width="12.42578125" bestFit="1" customWidth="1"/>
    <col min="9282" max="9282" width="15.5703125" bestFit="1" customWidth="1"/>
    <col min="9283" max="9283" width="11.140625" bestFit="1" customWidth="1"/>
    <col min="9284" max="9284" width="12.42578125" bestFit="1" customWidth="1"/>
    <col min="9285" max="9285" width="15.5703125" bestFit="1" customWidth="1"/>
    <col min="9286" max="9286" width="11.140625" bestFit="1" customWidth="1"/>
    <col min="9287" max="9287" width="12.42578125" bestFit="1" customWidth="1"/>
    <col min="9288" max="9288" width="15.5703125" bestFit="1" customWidth="1"/>
    <col min="9289" max="9289" width="11.140625" bestFit="1" customWidth="1"/>
    <col min="9290" max="9290" width="12.42578125" bestFit="1" customWidth="1"/>
    <col min="9291" max="9291" width="15.5703125" bestFit="1" customWidth="1"/>
    <col min="9292" max="9292" width="11.140625" bestFit="1" customWidth="1"/>
    <col min="9293" max="9293" width="12.42578125" bestFit="1" customWidth="1"/>
    <col min="9294" max="9294" width="15.5703125" bestFit="1" customWidth="1"/>
    <col min="9295" max="9295" width="11.140625" bestFit="1" customWidth="1"/>
    <col min="9296" max="9296" width="12.42578125" bestFit="1" customWidth="1"/>
    <col min="9297" max="9297" width="15.5703125" bestFit="1" customWidth="1"/>
    <col min="9298" max="9298" width="11.140625" bestFit="1" customWidth="1"/>
    <col min="9299" max="9299" width="12.42578125" bestFit="1" customWidth="1"/>
    <col min="9300" max="9300" width="15.5703125" bestFit="1" customWidth="1"/>
    <col min="9301" max="9301" width="11.140625" bestFit="1" customWidth="1"/>
    <col min="9302" max="9302" width="12.42578125" bestFit="1" customWidth="1"/>
    <col min="9303" max="9303" width="15.5703125" bestFit="1" customWidth="1"/>
    <col min="9304" max="9304" width="11.140625" bestFit="1" customWidth="1"/>
    <col min="9305" max="9305" width="12.42578125" bestFit="1" customWidth="1"/>
    <col min="9306" max="9306" width="15.5703125" bestFit="1" customWidth="1"/>
    <col min="9307" max="9307" width="11.140625" bestFit="1" customWidth="1"/>
    <col min="9308" max="9308" width="12.42578125" bestFit="1" customWidth="1"/>
    <col min="9309" max="9309" width="15.5703125" bestFit="1" customWidth="1"/>
    <col min="9310" max="9310" width="11.140625" bestFit="1" customWidth="1"/>
    <col min="9311" max="9311" width="12.42578125" bestFit="1" customWidth="1"/>
    <col min="9312" max="9312" width="15.5703125" bestFit="1" customWidth="1"/>
    <col min="9313" max="9313" width="11.140625" bestFit="1" customWidth="1"/>
    <col min="9314" max="9314" width="12.42578125" bestFit="1" customWidth="1"/>
    <col min="9315" max="9315" width="15.5703125" bestFit="1" customWidth="1"/>
    <col min="9316" max="9316" width="11.140625" bestFit="1" customWidth="1"/>
    <col min="9317" max="9317" width="12.42578125" bestFit="1" customWidth="1"/>
    <col min="9318" max="9318" width="15.5703125" bestFit="1" customWidth="1"/>
    <col min="9319" max="9319" width="11.140625" bestFit="1" customWidth="1"/>
    <col min="9320" max="9320" width="12.42578125" bestFit="1" customWidth="1"/>
    <col min="9321" max="9321" width="15.5703125" bestFit="1" customWidth="1"/>
    <col min="9322" max="9322" width="11.140625" bestFit="1" customWidth="1"/>
    <col min="9323" max="9323" width="12.42578125" bestFit="1" customWidth="1"/>
    <col min="9324" max="9324" width="15.5703125" bestFit="1" customWidth="1"/>
    <col min="9325" max="9325" width="11.140625" bestFit="1" customWidth="1"/>
    <col min="9326" max="9326" width="12.42578125" bestFit="1" customWidth="1"/>
    <col min="9327" max="9327" width="15.5703125" bestFit="1" customWidth="1"/>
    <col min="9328" max="9328" width="11.140625" bestFit="1" customWidth="1"/>
    <col min="9329" max="9329" width="12.42578125" bestFit="1" customWidth="1"/>
    <col min="9330" max="9330" width="15.5703125" bestFit="1" customWidth="1"/>
    <col min="9331" max="9331" width="11.140625" bestFit="1" customWidth="1"/>
    <col min="9332" max="9332" width="12.42578125" bestFit="1" customWidth="1"/>
    <col min="9333" max="9333" width="15.5703125" bestFit="1" customWidth="1"/>
    <col min="9334" max="9334" width="11.140625" bestFit="1" customWidth="1"/>
    <col min="9335" max="9335" width="12.42578125" bestFit="1" customWidth="1"/>
    <col min="9336" max="9336" width="15.5703125" bestFit="1" customWidth="1"/>
    <col min="9337" max="9337" width="11.140625" bestFit="1" customWidth="1"/>
    <col min="9338" max="9338" width="12.42578125" bestFit="1" customWidth="1"/>
    <col min="9339" max="9339" width="15.5703125" bestFit="1" customWidth="1"/>
    <col min="9340" max="9340" width="11.140625" bestFit="1" customWidth="1"/>
    <col min="9341" max="9341" width="12.42578125" bestFit="1" customWidth="1"/>
    <col min="9342" max="9342" width="15.5703125" bestFit="1" customWidth="1"/>
    <col min="9343" max="9343" width="11.140625" bestFit="1" customWidth="1"/>
    <col min="9344" max="9344" width="12.42578125" bestFit="1" customWidth="1"/>
    <col min="9345" max="9345" width="15.5703125" bestFit="1" customWidth="1"/>
    <col min="9346" max="9346" width="11.140625" bestFit="1" customWidth="1"/>
    <col min="9347" max="9347" width="12.42578125" bestFit="1" customWidth="1"/>
    <col min="9348" max="9348" width="15.5703125" bestFit="1" customWidth="1"/>
    <col min="9349" max="9349" width="11.140625" bestFit="1" customWidth="1"/>
    <col min="9350" max="9350" width="12.42578125" bestFit="1" customWidth="1"/>
    <col min="9351" max="9351" width="15.5703125" bestFit="1" customWidth="1"/>
    <col min="9352" max="9352" width="11.140625" bestFit="1" customWidth="1"/>
    <col min="9353" max="9353" width="12.42578125" bestFit="1" customWidth="1"/>
    <col min="9354" max="9354" width="15.5703125" bestFit="1" customWidth="1"/>
    <col min="9355" max="9355" width="11.140625" bestFit="1" customWidth="1"/>
    <col min="9356" max="9356" width="12.42578125" bestFit="1" customWidth="1"/>
    <col min="9357" max="9357" width="15.5703125" bestFit="1" customWidth="1"/>
    <col min="9358" max="9358" width="11.140625" bestFit="1" customWidth="1"/>
    <col min="9359" max="9359" width="12.42578125" bestFit="1" customWidth="1"/>
    <col min="9360" max="9360" width="15.5703125" bestFit="1" customWidth="1"/>
    <col min="9361" max="9361" width="11.140625" bestFit="1" customWidth="1"/>
    <col min="9362" max="9362" width="12.42578125" bestFit="1" customWidth="1"/>
    <col min="9363" max="9363" width="15.5703125" bestFit="1" customWidth="1"/>
    <col min="9364" max="9364" width="11.140625" bestFit="1" customWidth="1"/>
    <col min="9365" max="9365" width="12.42578125" bestFit="1" customWidth="1"/>
    <col min="9366" max="9366" width="15.5703125" bestFit="1" customWidth="1"/>
    <col min="9367" max="9367" width="11.140625" bestFit="1" customWidth="1"/>
    <col min="9368" max="9368" width="12.42578125" bestFit="1" customWidth="1"/>
    <col min="9369" max="9369" width="15.5703125" bestFit="1" customWidth="1"/>
    <col min="9370" max="9370" width="11.140625" bestFit="1" customWidth="1"/>
    <col min="9371" max="9371" width="12.42578125" bestFit="1" customWidth="1"/>
    <col min="9372" max="9372" width="15.5703125" bestFit="1" customWidth="1"/>
    <col min="9373" max="9373" width="11.140625" bestFit="1" customWidth="1"/>
    <col min="9374" max="9374" width="12.42578125" bestFit="1" customWidth="1"/>
    <col min="9375" max="9375" width="15.5703125" bestFit="1" customWidth="1"/>
    <col min="9376" max="9376" width="11.140625" bestFit="1" customWidth="1"/>
    <col min="9377" max="9377" width="12.42578125" bestFit="1" customWidth="1"/>
    <col min="9378" max="9378" width="15.5703125" bestFit="1" customWidth="1"/>
    <col min="9379" max="9379" width="11.140625" bestFit="1" customWidth="1"/>
    <col min="9380" max="9380" width="12.42578125" bestFit="1" customWidth="1"/>
    <col min="9381" max="9381" width="15.5703125" bestFit="1" customWidth="1"/>
    <col min="9382" max="9382" width="11.140625" bestFit="1" customWidth="1"/>
    <col min="9383" max="9383" width="12.42578125" bestFit="1" customWidth="1"/>
    <col min="9384" max="9384" width="15.5703125" bestFit="1" customWidth="1"/>
    <col min="9385" max="9385" width="11.140625" bestFit="1" customWidth="1"/>
    <col min="9386" max="9386" width="12.42578125" bestFit="1" customWidth="1"/>
    <col min="9387" max="9387" width="15.5703125" bestFit="1" customWidth="1"/>
    <col min="9388" max="9388" width="11.140625" bestFit="1" customWidth="1"/>
    <col min="9389" max="9389" width="12.42578125" bestFit="1" customWidth="1"/>
    <col min="9390" max="9390" width="15.5703125" bestFit="1" customWidth="1"/>
    <col min="9391" max="9391" width="11.140625" bestFit="1" customWidth="1"/>
    <col min="9392" max="9392" width="12.42578125" bestFit="1" customWidth="1"/>
    <col min="9393" max="9393" width="15.5703125" bestFit="1" customWidth="1"/>
    <col min="9394" max="9394" width="11.140625" bestFit="1" customWidth="1"/>
    <col min="9395" max="9395" width="12.42578125" bestFit="1" customWidth="1"/>
    <col min="9396" max="9396" width="15.5703125" bestFit="1" customWidth="1"/>
    <col min="9397" max="9397" width="11.140625" bestFit="1" customWidth="1"/>
    <col min="9398" max="9398" width="12.42578125" bestFit="1" customWidth="1"/>
    <col min="9399" max="9399" width="15.5703125" bestFit="1" customWidth="1"/>
    <col min="9400" max="9400" width="11.140625" bestFit="1" customWidth="1"/>
    <col min="9401" max="9401" width="12.42578125" bestFit="1" customWidth="1"/>
    <col min="9402" max="9402" width="15.5703125" bestFit="1" customWidth="1"/>
    <col min="9403" max="9403" width="11.140625" bestFit="1" customWidth="1"/>
    <col min="9404" max="9404" width="12.42578125" bestFit="1" customWidth="1"/>
    <col min="9405" max="9405" width="15.5703125" bestFit="1" customWidth="1"/>
    <col min="9406" max="9406" width="11.140625" bestFit="1" customWidth="1"/>
    <col min="9407" max="9407" width="12.42578125" bestFit="1" customWidth="1"/>
    <col min="9408" max="9408" width="15.5703125" bestFit="1" customWidth="1"/>
    <col min="9409" max="9409" width="11.140625" bestFit="1" customWidth="1"/>
    <col min="9410" max="9410" width="12.42578125" bestFit="1" customWidth="1"/>
    <col min="9411" max="9411" width="15.5703125" bestFit="1" customWidth="1"/>
    <col min="9412" max="9412" width="11.140625" bestFit="1" customWidth="1"/>
    <col min="9413" max="9413" width="12.42578125" bestFit="1" customWidth="1"/>
    <col min="9414" max="9414" width="15.5703125" bestFit="1" customWidth="1"/>
    <col min="9415" max="9415" width="11.140625" bestFit="1" customWidth="1"/>
    <col min="9416" max="9416" width="12.42578125" bestFit="1" customWidth="1"/>
    <col min="9417" max="9417" width="15.5703125" bestFit="1" customWidth="1"/>
    <col min="9418" max="9418" width="11.140625" bestFit="1" customWidth="1"/>
    <col min="9419" max="9419" width="12.42578125" bestFit="1" customWidth="1"/>
    <col min="9420" max="9420" width="15.5703125" bestFit="1" customWidth="1"/>
    <col min="9421" max="9421" width="11.140625" bestFit="1" customWidth="1"/>
    <col min="9422" max="9422" width="12.42578125" bestFit="1" customWidth="1"/>
    <col min="9423" max="9423" width="15.5703125" bestFit="1" customWidth="1"/>
    <col min="9424" max="9424" width="11.140625" bestFit="1" customWidth="1"/>
    <col min="9425" max="9425" width="12.42578125" bestFit="1" customWidth="1"/>
    <col min="9426" max="9426" width="15.5703125" bestFit="1" customWidth="1"/>
    <col min="9427" max="9427" width="11.140625" bestFit="1" customWidth="1"/>
    <col min="9428" max="9428" width="12.42578125" bestFit="1" customWidth="1"/>
    <col min="9429" max="9429" width="15.5703125" bestFit="1" customWidth="1"/>
    <col min="9430" max="9430" width="11.140625" bestFit="1" customWidth="1"/>
    <col min="9431" max="9431" width="12.42578125" bestFit="1" customWidth="1"/>
    <col min="9432" max="9432" width="15.5703125" bestFit="1" customWidth="1"/>
    <col min="9433" max="9433" width="11.140625" bestFit="1" customWidth="1"/>
    <col min="9434" max="9434" width="12.42578125" bestFit="1" customWidth="1"/>
    <col min="9435" max="9435" width="15.5703125" bestFit="1" customWidth="1"/>
    <col min="9436" max="9436" width="11.140625" bestFit="1" customWidth="1"/>
    <col min="9437" max="9437" width="12.42578125" bestFit="1" customWidth="1"/>
    <col min="9438" max="9438" width="15.5703125" bestFit="1" customWidth="1"/>
    <col min="9439" max="9439" width="11.140625" bestFit="1" customWidth="1"/>
    <col min="9440" max="9440" width="12.42578125" bestFit="1" customWidth="1"/>
    <col min="9441" max="9441" width="15.5703125" bestFit="1" customWidth="1"/>
    <col min="9442" max="9442" width="11.140625" bestFit="1" customWidth="1"/>
    <col min="9443" max="9443" width="12.42578125" bestFit="1" customWidth="1"/>
    <col min="9444" max="9444" width="15.5703125" bestFit="1" customWidth="1"/>
    <col min="9445" max="9445" width="11.140625" bestFit="1" customWidth="1"/>
    <col min="9446" max="9446" width="12.42578125" bestFit="1" customWidth="1"/>
    <col min="9447" max="9447" width="15.5703125" bestFit="1" customWidth="1"/>
    <col min="9448" max="9448" width="11.140625" bestFit="1" customWidth="1"/>
    <col min="9449" max="9449" width="12.42578125" bestFit="1" customWidth="1"/>
    <col min="9450" max="9450" width="15.5703125" bestFit="1" customWidth="1"/>
    <col min="9451" max="9451" width="11.140625" bestFit="1" customWidth="1"/>
    <col min="9452" max="9452" width="12.42578125" bestFit="1" customWidth="1"/>
    <col min="9453" max="9453" width="15.5703125" bestFit="1" customWidth="1"/>
    <col min="9454" max="9454" width="11.140625" bestFit="1" customWidth="1"/>
    <col min="9455" max="9455" width="12.42578125" bestFit="1" customWidth="1"/>
    <col min="9456" max="9456" width="15.5703125" bestFit="1" customWidth="1"/>
    <col min="9457" max="9457" width="11.140625" bestFit="1" customWidth="1"/>
    <col min="9458" max="9458" width="12.42578125" bestFit="1" customWidth="1"/>
    <col min="9459" max="9459" width="15.5703125" bestFit="1" customWidth="1"/>
    <col min="9460" max="9460" width="11.140625" bestFit="1" customWidth="1"/>
    <col min="9461" max="9461" width="12.42578125" bestFit="1" customWidth="1"/>
    <col min="9462" max="9462" width="15.5703125" bestFit="1" customWidth="1"/>
    <col min="9463" max="9463" width="11.140625" bestFit="1" customWidth="1"/>
    <col min="9464" max="9464" width="12.42578125" bestFit="1" customWidth="1"/>
    <col min="9465" max="9465" width="15.5703125" bestFit="1" customWidth="1"/>
    <col min="9466" max="9466" width="11.140625" bestFit="1" customWidth="1"/>
    <col min="9467" max="9467" width="12.42578125" bestFit="1" customWidth="1"/>
    <col min="9468" max="9468" width="15.5703125" bestFit="1" customWidth="1"/>
    <col min="9469" max="9469" width="11.140625" bestFit="1" customWidth="1"/>
    <col min="9470" max="9470" width="12.42578125" bestFit="1" customWidth="1"/>
    <col min="9471" max="9471" width="15.5703125" bestFit="1" customWidth="1"/>
    <col min="9472" max="9472" width="11.140625" bestFit="1" customWidth="1"/>
    <col min="9473" max="9473" width="12.42578125" bestFit="1" customWidth="1"/>
    <col min="9474" max="9474" width="15.5703125" bestFit="1" customWidth="1"/>
    <col min="9475" max="9475" width="11.140625" bestFit="1" customWidth="1"/>
    <col min="9476" max="9476" width="12.42578125" bestFit="1" customWidth="1"/>
    <col min="9477" max="9477" width="15.5703125" bestFit="1" customWidth="1"/>
    <col min="9478" max="9478" width="11.140625" bestFit="1" customWidth="1"/>
    <col min="9479" max="9479" width="12.42578125" bestFit="1" customWidth="1"/>
    <col min="9480" max="9480" width="15.5703125" bestFit="1" customWidth="1"/>
    <col min="9481" max="9481" width="11.140625" bestFit="1" customWidth="1"/>
    <col min="9482" max="9482" width="12.42578125" bestFit="1" customWidth="1"/>
    <col min="9483" max="9483" width="15.5703125" bestFit="1" customWidth="1"/>
    <col min="9484" max="9484" width="11.140625" bestFit="1" customWidth="1"/>
    <col min="9485" max="9485" width="12.42578125" bestFit="1" customWidth="1"/>
    <col min="9486" max="9486" width="15.5703125" bestFit="1" customWidth="1"/>
    <col min="9487" max="9487" width="11.140625" bestFit="1" customWidth="1"/>
    <col min="9488" max="9488" width="12.42578125" bestFit="1" customWidth="1"/>
    <col min="9489" max="9489" width="15.5703125" bestFit="1" customWidth="1"/>
    <col min="9490" max="9490" width="11.140625" bestFit="1" customWidth="1"/>
    <col min="9491" max="9491" width="12.42578125" bestFit="1" customWidth="1"/>
    <col min="9492" max="9492" width="15.5703125" bestFit="1" customWidth="1"/>
    <col min="9493" max="9493" width="11.140625" bestFit="1" customWidth="1"/>
    <col min="9494" max="9494" width="12.42578125" bestFit="1" customWidth="1"/>
    <col min="9495" max="9495" width="15.5703125" bestFit="1" customWidth="1"/>
    <col min="9496" max="9496" width="11.140625" bestFit="1" customWidth="1"/>
    <col min="9497" max="9497" width="12.42578125" bestFit="1" customWidth="1"/>
    <col min="9498" max="9498" width="15.5703125" bestFit="1" customWidth="1"/>
    <col min="9499" max="9499" width="11.140625" bestFit="1" customWidth="1"/>
    <col min="9500" max="9500" width="12.42578125" bestFit="1" customWidth="1"/>
    <col min="9501" max="9501" width="15.5703125" bestFit="1" customWidth="1"/>
    <col min="9502" max="9502" width="11.140625" bestFit="1" customWidth="1"/>
    <col min="9503" max="9503" width="12.42578125" bestFit="1" customWidth="1"/>
    <col min="9504" max="9504" width="15.5703125" bestFit="1" customWidth="1"/>
    <col min="9505" max="9505" width="11.140625" bestFit="1" customWidth="1"/>
    <col min="9506" max="9506" width="12.42578125" bestFit="1" customWidth="1"/>
    <col min="9507" max="9507" width="15.5703125" bestFit="1" customWidth="1"/>
    <col min="9508" max="9508" width="11.140625" bestFit="1" customWidth="1"/>
    <col min="9509" max="9509" width="12.42578125" bestFit="1" customWidth="1"/>
    <col min="9510" max="9510" width="15.5703125" bestFit="1" customWidth="1"/>
    <col min="9511" max="9511" width="11.140625" bestFit="1" customWidth="1"/>
    <col min="9512" max="9512" width="12.42578125" bestFit="1" customWidth="1"/>
    <col min="9513" max="9513" width="15.5703125" bestFit="1" customWidth="1"/>
    <col min="9514" max="9514" width="11.140625" bestFit="1" customWidth="1"/>
    <col min="9515" max="9515" width="12.42578125" bestFit="1" customWidth="1"/>
    <col min="9516" max="9516" width="15.5703125" bestFit="1" customWidth="1"/>
    <col min="9517" max="9517" width="11.140625" bestFit="1" customWidth="1"/>
    <col min="9518" max="9518" width="12.42578125" bestFit="1" customWidth="1"/>
    <col min="9519" max="9519" width="15.5703125" bestFit="1" customWidth="1"/>
    <col min="9520" max="9520" width="11.140625" bestFit="1" customWidth="1"/>
    <col min="9521" max="9521" width="12.42578125" bestFit="1" customWidth="1"/>
    <col min="9522" max="9522" width="15.5703125" bestFit="1" customWidth="1"/>
    <col min="9523" max="9523" width="11.140625" bestFit="1" customWidth="1"/>
    <col min="9524" max="9524" width="12.42578125" bestFit="1" customWidth="1"/>
    <col min="9525" max="9525" width="15.5703125" bestFit="1" customWidth="1"/>
    <col min="9526" max="9526" width="11.140625" bestFit="1" customWidth="1"/>
    <col min="9527" max="9527" width="12.42578125" bestFit="1" customWidth="1"/>
    <col min="9528" max="9528" width="15.5703125" bestFit="1" customWidth="1"/>
    <col min="9529" max="9529" width="11.140625" bestFit="1" customWidth="1"/>
    <col min="9530" max="9530" width="12.42578125" bestFit="1" customWidth="1"/>
    <col min="9531" max="9531" width="15.5703125" bestFit="1" customWidth="1"/>
    <col min="9532" max="9532" width="11.140625" bestFit="1" customWidth="1"/>
    <col min="9533" max="9533" width="12.42578125" bestFit="1" customWidth="1"/>
    <col min="9534" max="9534" width="15.5703125" bestFit="1" customWidth="1"/>
    <col min="9535" max="9535" width="11.140625" bestFit="1" customWidth="1"/>
    <col min="9536" max="9536" width="12.42578125" bestFit="1" customWidth="1"/>
    <col min="9537" max="9537" width="15.5703125" bestFit="1" customWidth="1"/>
    <col min="9538" max="9538" width="11.140625" bestFit="1" customWidth="1"/>
    <col min="9539" max="9539" width="12.42578125" bestFit="1" customWidth="1"/>
    <col min="9540" max="9540" width="15.5703125" bestFit="1" customWidth="1"/>
    <col min="9541" max="9541" width="11.140625" bestFit="1" customWidth="1"/>
    <col min="9542" max="9542" width="12.42578125" bestFit="1" customWidth="1"/>
    <col min="9543" max="9543" width="15.5703125" bestFit="1" customWidth="1"/>
    <col min="9544" max="9544" width="11.140625" bestFit="1" customWidth="1"/>
    <col min="9545" max="9545" width="12.42578125" bestFit="1" customWidth="1"/>
    <col min="9546" max="9546" width="15.5703125" bestFit="1" customWidth="1"/>
    <col min="9547" max="9547" width="11.140625" bestFit="1" customWidth="1"/>
    <col min="9548" max="9548" width="12.42578125" bestFit="1" customWidth="1"/>
    <col min="9549" max="9549" width="15.5703125" bestFit="1" customWidth="1"/>
    <col min="9550" max="9550" width="11.140625" bestFit="1" customWidth="1"/>
    <col min="9551" max="9551" width="12.42578125" bestFit="1" customWidth="1"/>
    <col min="9552" max="9552" width="15.5703125" bestFit="1" customWidth="1"/>
    <col min="9553" max="9553" width="11.140625" bestFit="1" customWidth="1"/>
    <col min="9554" max="9554" width="12.42578125" bestFit="1" customWidth="1"/>
    <col min="9555" max="9555" width="15.5703125" bestFit="1" customWidth="1"/>
    <col min="9556" max="9556" width="11.140625" bestFit="1" customWidth="1"/>
    <col min="9557" max="9557" width="12.42578125" bestFit="1" customWidth="1"/>
    <col min="9558" max="9558" width="15.5703125" bestFit="1" customWidth="1"/>
    <col min="9559" max="9559" width="11.140625" bestFit="1" customWidth="1"/>
    <col min="9560" max="9560" width="12.42578125" bestFit="1" customWidth="1"/>
    <col min="9561" max="9561" width="15.5703125" bestFit="1" customWidth="1"/>
    <col min="9562" max="9562" width="11.140625" bestFit="1" customWidth="1"/>
    <col min="9563" max="9563" width="12.42578125" bestFit="1" customWidth="1"/>
    <col min="9564" max="9564" width="15.5703125" bestFit="1" customWidth="1"/>
    <col min="9565" max="9565" width="11.140625" bestFit="1" customWidth="1"/>
    <col min="9566" max="9566" width="12.42578125" bestFit="1" customWidth="1"/>
    <col min="9567" max="9567" width="15.5703125" bestFit="1" customWidth="1"/>
    <col min="9568" max="9568" width="11.140625" bestFit="1" customWidth="1"/>
    <col min="9569" max="9569" width="12.42578125" bestFit="1" customWidth="1"/>
    <col min="9570" max="9570" width="15.5703125" bestFit="1" customWidth="1"/>
    <col min="9571" max="9571" width="11.140625" bestFit="1" customWidth="1"/>
    <col min="9572" max="9572" width="12.42578125" bestFit="1" customWidth="1"/>
    <col min="9573" max="9573" width="15.5703125" bestFit="1" customWidth="1"/>
    <col min="9574" max="9574" width="11.140625" bestFit="1" customWidth="1"/>
    <col min="9575" max="9575" width="12.42578125" bestFit="1" customWidth="1"/>
    <col min="9576" max="9576" width="15.5703125" bestFit="1" customWidth="1"/>
    <col min="9577" max="9577" width="11.140625" bestFit="1" customWidth="1"/>
    <col min="9578" max="9578" width="12.42578125" bestFit="1" customWidth="1"/>
    <col min="9579" max="9579" width="15.5703125" bestFit="1" customWidth="1"/>
    <col min="9580" max="9580" width="11.140625" bestFit="1" customWidth="1"/>
    <col min="9581" max="9581" width="12.42578125" bestFit="1" customWidth="1"/>
    <col min="9582" max="9582" width="15.5703125" bestFit="1" customWidth="1"/>
    <col min="9583" max="9583" width="11.140625" bestFit="1" customWidth="1"/>
    <col min="9584" max="9584" width="12.42578125" bestFit="1" customWidth="1"/>
    <col min="9585" max="9585" width="15.5703125" bestFit="1" customWidth="1"/>
    <col min="9586" max="9586" width="11.140625" bestFit="1" customWidth="1"/>
    <col min="9587" max="9587" width="12.42578125" bestFit="1" customWidth="1"/>
    <col min="9588" max="9588" width="15.5703125" bestFit="1" customWidth="1"/>
    <col min="9589" max="9589" width="11.140625" bestFit="1" customWidth="1"/>
    <col min="9590" max="9590" width="12.42578125" bestFit="1" customWidth="1"/>
    <col min="9591" max="9591" width="15.5703125" bestFit="1" customWidth="1"/>
    <col min="9592" max="9592" width="11.140625" bestFit="1" customWidth="1"/>
    <col min="9593" max="9593" width="12.42578125" bestFit="1" customWidth="1"/>
    <col min="9594" max="9594" width="15.5703125" bestFit="1" customWidth="1"/>
    <col min="9595" max="9595" width="11.140625" bestFit="1" customWidth="1"/>
    <col min="9596" max="9596" width="12.42578125" bestFit="1" customWidth="1"/>
    <col min="9597" max="9597" width="15.5703125" bestFit="1" customWidth="1"/>
    <col min="9598" max="9598" width="11.140625" bestFit="1" customWidth="1"/>
    <col min="9599" max="9599" width="12.42578125" bestFit="1" customWidth="1"/>
    <col min="9600" max="9600" width="15.5703125" bestFit="1" customWidth="1"/>
    <col min="9601" max="9601" width="11.140625" bestFit="1" customWidth="1"/>
    <col min="9602" max="9602" width="12.42578125" bestFit="1" customWidth="1"/>
    <col min="9603" max="9603" width="15.5703125" bestFit="1" customWidth="1"/>
    <col min="9604" max="9604" width="11.140625" bestFit="1" customWidth="1"/>
    <col min="9605" max="9605" width="12.42578125" bestFit="1" customWidth="1"/>
    <col min="9606" max="9606" width="15.5703125" bestFit="1" customWidth="1"/>
    <col min="9607" max="9607" width="11.140625" bestFit="1" customWidth="1"/>
    <col min="9608" max="9608" width="12.42578125" bestFit="1" customWidth="1"/>
    <col min="9609" max="9609" width="15.5703125" bestFit="1" customWidth="1"/>
    <col min="9610" max="9610" width="11.140625" bestFit="1" customWidth="1"/>
    <col min="9611" max="9611" width="12.42578125" bestFit="1" customWidth="1"/>
    <col min="9612" max="9612" width="15.5703125" bestFit="1" customWidth="1"/>
    <col min="9613" max="9613" width="11.140625" bestFit="1" customWidth="1"/>
    <col min="9614" max="9614" width="12.42578125" bestFit="1" customWidth="1"/>
    <col min="9615" max="9615" width="15.5703125" bestFit="1" customWidth="1"/>
    <col min="9616" max="9616" width="11.140625" bestFit="1" customWidth="1"/>
    <col min="9617" max="9617" width="12.42578125" bestFit="1" customWidth="1"/>
    <col min="9618" max="9618" width="15.5703125" bestFit="1" customWidth="1"/>
    <col min="9619" max="9619" width="11.140625" bestFit="1" customWidth="1"/>
    <col min="9620" max="9620" width="12.42578125" bestFit="1" customWidth="1"/>
    <col min="9621" max="9621" width="15.5703125" bestFit="1" customWidth="1"/>
    <col min="9622" max="9622" width="11.140625" bestFit="1" customWidth="1"/>
    <col min="9623" max="9623" width="12.42578125" bestFit="1" customWidth="1"/>
    <col min="9624" max="9624" width="15.5703125" bestFit="1" customWidth="1"/>
    <col min="9625" max="9625" width="11.140625" bestFit="1" customWidth="1"/>
    <col min="9626" max="9626" width="12.42578125" bestFit="1" customWidth="1"/>
    <col min="9627" max="9627" width="15.5703125" bestFit="1" customWidth="1"/>
    <col min="9628" max="9628" width="11.140625" bestFit="1" customWidth="1"/>
    <col min="9629" max="9629" width="12.42578125" bestFit="1" customWidth="1"/>
    <col min="9630" max="9630" width="15.5703125" bestFit="1" customWidth="1"/>
    <col min="9631" max="9631" width="11.140625" bestFit="1" customWidth="1"/>
    <col min="9632" max="9632" width="12.42578125" bestFit="1" customWidth="1"/>
    <col min="9633" max="9633" width="15.5703125" bestFit="1" customWidth="1"/>
    <col min="9634" max="9634" width="11.140625" bestFit="1" customWidth="1"/>
    <col min="9635" max="9635" width="12.42578125" bestFit="1" customWidth="1"/>
    <col min="9636" max="9636" width="15.5703125" bestFit="1" customWidth="1"/>
    <col min="9637" max="9637" width="11.140625" bestFit="1" customWidth="1"/>
    <col min="9638" max="9638" width="12.42578125" bestFit="1" customWidth="1"/>
    <col min="9639" max="9639" width="15.5703125" bestFit="1" customWidth="1"/>
    <col min="9640" max="9640" width="11.140625" bestFit="1" customWidth="1"/>
    <col min="9641" max="9641" width="12.42578125" bestFit="1" customWidth="1"/>
    <col min="9642" max="9642" width="15.5703125" bestFit="1" customWidth="1"/>
    <col min="9643" max="9643" width="11.140625" bestFit="1" customWidth="1"/>
    <col min="9644" max="9644" width="12.42578125" bestFit="1" customWidth="1"/>
    <col min="9645" max="9645" width="15.5703125" bestFit="1" customWidth="1"/>
    <col min="9646" max="9646" width="11.140625" bestFit="1" customWidth="1"/>
    <col min="9647" max="9647" width="12.42578125" bestFit="1" customWidth="1"/>
    <col min="9648" max="9648" width="15.5703125" bestFit="1" customWidth="1"/>
    <col min="9649" max="9649" width="11.140625" bestFit="1" customWidth="1"/>
    <col min="9650" max="9650" width="12.42578125" bestFit="1" customWidth="1"/>
    <col min="9651" max="9651" width="15.5703125" bestFit="1" customWidth="1"/>
    <col min="9652" max="9652" width="11.140625" bestFit="1" customWidth="1"/>
    <col min="9653" max="9653" width="12.42578125" bestFit="1" customWidth="1"/>
    <col min="9654" max="9654" width="15.5703125" bestFit="1" customWidth="1"/>
    <col min="9655" max="9655" width="11.140625" bestFit="1" customWidth="1"/>
    <col min="9656" max="9656" width="12.42578125" bestFit="1" customWidth="1"/>
    <col min="9657" max="9657" width="15.5703125" bestFit="1" customWidth="1"/>
    <col min="9658" max="9658" width="11.140625" bestFit="1" customWidth="1"/>
    <col min="9659" max="9659" width="12.42578125" bestFit="1" customWidth="1"/>
    <col min="9660" max="9660" width="15.5703125" bestFit="1" customWidth="1"/>
    <col min="9661" max="9661" width="11.140625" bestFit="1" customWidth="1"/>
    <col min="9662" max="9662" width="12.42578125" bestFit="1" customWidth="1"/>
    <col min="9663" max="9663" width="15.5703125" bestFit="1" customWidth="1"/>
    <col min="9664" max="9664" width="11.140625" bestFit="1" customWidth="1"/>
    <col min="9665" max="9665" width="12.42578125" bestFit="1" customWidth="1"/>
    <col min="9666" max="9666" width="15.5703125" bestFit="1" customWidth="1"/>
    <col min="9667" max="9667" width="11.140625" bestFit="1" customWidth="1"/>
    <col min="9668" max="9668" width="12.42578125" bestFit="1" customWidth="1"/>
    <col min="9669" max="9669" width="15.5703125" bestFit="1" customWidth="1"/>
    <col min="9670" max="9670" width="11.140625" bestFit="1" customWidth="1"/>
    <col min="9671" max="9671" width="12.42578125" bestFit="1" customWidth="1"/>
    <col min="9672" max="9672" width="15.5703125" bestFit="1" customWidth="1"/>
    <col min="9673" max="9673" width="11.140625" bestFit="1" customWidth="1"/>
    <col min="9674" max="9674" width="12.42578125" bestFit="1" customWidth="1"/>
    <col min="9675" max="9675" width="15.5703125" bestFit="1" customWidth="1"/>
    <col min="9676" max="9676" width="11.140625" bestFit="1" customWidth="1"/>
    <col min="9677" max="9677" width="12.42578125" bestFit="1" customWidth="1"/>
    <col min="9678" max="9678" width="15.5703125" bestFit="1" customWidth="1"/>
    <col min="9679" max="9679" width="11.140625" bestFit="1" customWidth="1"/>
    <col min="9680" max="9680" width="12.42578125" bestFit="1" customWidth="1"/>
    <col min="9681" max="9681" width="15.5703125" bestFit="1" customWidth="1"/>
    <col min="9682" max="9682" width="11.140625" bestFit="1" customWidth="1"/>
    <col min="9683" max="9683" width="12.42578125" bestFit="1" customWidth="1"/>
    <col min="9684" max="9684" width="15.5703125" bestFit="1" customWidth="1"/>
    <col min="9685" max="9685" width="11.140625" bestFit="1" customWidth="1"/>
    <col min="9686" max="9686" width="12.42578125" bestFit="1" customWidth="1"/>
    <col min="9687" max="9687" width="15.5703125" bestFit="1" customWidth="1"/>
    <col min="9688" max="9688" width="11.140625" bestFit="1" customWidth="1"/>
    <col min="9689" max="9689" width="12.42578125" bestFit="1" customWidth="1"/>
    <col min="9690" max="9690" width="15.5703125" bestFit="1" customWidth="1"/>
    <col min="9691" max="9691" width="11.140625" bestFit="1" customWidth="1"/>
    <col min="9692" max="9692" width="12.42578125" bestFit="1" customWidth="1"/>
    <col min="9693" max="9693" width="15.5703125" bestFit="1" customWidth="1"/>
    <col min="9694" max="9694" width="11.140625" bestFit="1" customWidth="1"/>
    <col min="9695" max="9695" width="12.42578125" bestFit="1" customWidth="1"/>
    <col min="9696" max="9696" width="15.5703125" bestFit="1" customWidth="1"/>
    <col min="9697" max="9697" width="11.140625" bestFit="1" customWidth="1"/>
    <col min="9698" max="9698" width="12.42578125" bestFit="1" customWidth="1"/>
    <col min="9699" max="9699" width="15.5703125" bestFit="1" customWidth="1"/>
    <col min="9700" max="9700" width="11.140625" bestFit="1" customWidth="1"/>
    <col min="9701" max="9701" width="12.42578125" bestFit="1" customWidth="1"/>
    <col min="9702" max="9702" width="15.5703125" bestFit="1" customWidth="1"/>
    <col min="9703" max="9703" width="11.140625" bestFit="1" customWidth="1"/>
    <col min="9704" max="9704" width="12.42578125" bestFit="1" customWidth="1"/>
    <col min="9705" max="9705" width="15.5703125" bestFit="1" customWidth="1"/>
    <col min="9706" max="9706" width="11.140625" bestFit="1" customWidth="1"/>
    <col min="9707" max="9707" width="12.42578125" bestFit="1" customWidth="1"/>
    <col min="9708" max="9708" width="15.5703125" bestFit="1" customWidth="1"/>
    <col min="9709" max="9709" width="11.140625" bestFit="1" customWidth="1"/>
    <col min="9710" max="9710" width="12.42578125" bestFit="1" customWidth="1"/>
    <col min="9711" max="9711" width="15.5703125" bestFit="1" customWidth="1"/>
    <col min="9712" max="9712" width="11.140625" bestFit="1" customWidth="1"/>
    <col min="9713" max="9713" width="12.42578125" bestFit="1" customWidth="1"/>
    <col min="9714" max="9714" width="15.5703125" bestFit="1" customWidth="1"/>
    <col min="9715" max="9715" width="11.140625" bestFit="1" customWidth="1"/>
    <col min="9716" max="9716" width="12.42578125" bestFit="1" customWidth="1"/>
    <col min="9717" max="9717" width="15.5703125" bestFit="1" customWidth="1"/>
    <col min="9718" max="9718" width="11.140625" bestFit="1" customWidth="1"/>
    <col min="9719" max="9719" width="12.42578125" bestFit="1" customWidth="1"/>
    <col min="9720" max="9720" width="15.5703125" bestFit="1" customWidth="1"/>
    <col min="9721" max="9721" width="11.140625" bestFit="1" customWidth="1"/>
    <col min="9722" max="9722" width="12.42578125" bestFit="1" customWidth="1"/>
    <col min="9723" max="9723" width="15.5703125" bestFit="1" customWidth="1"/>
    <col min="9724" max="9724" width="11.140625" bestFit="1" customWidth="1"/>
    <col min="9725" max="9725" width="12.42578125" bestFit="1" customWidth="1"/>
    <col min="9726" max="9726" width="15.5703125" bestFit="1" customWidth="1"/>
    <col min="9727" max="9727" width="11.140625" bestFit="1" customWidth="1"/>
    <col min="9728" max="9728" width="12.42578125" bestFit="1" customWidth="1"/>
    <col min="9729" max="9729" width="15.5703125" bestFit="1" customWidth="1"/>
    <col min="9730" max="9730" width="11.140625" bestFit="1" customWidth="1"/>
    <col min="9731" max="9731" width="12.42578125" bestFit="1" customWidth="1"/>
    <col min="9732" max="9732" width="15.5703125" bestFit="1" customWidth="1"/>
    <col min="9733" max="9733" width="11.140625" bestFit="1" customWidth="1"/>
    <col min="9734" max="9734" width="12.42578125" bestFit="1" customWidth="1"/>
    <col min="9735" max="9735" width="15.5703125" bestFit="1" customWidth="1"/>
    <col min="9736" max="9736" width="11.140625" bestFit="1" customWidth="1"/>
    <col min="9737" max="9737" width="12.42578125" bestFit="1" customWidth="1"/>
    <col min="9738" max="9738" width="15.5703125" bestFit="1" customWidth="1"/>
    <col min="9739" max="9739" width="11.140625" bestFit="1" customWidth="1"/>
    <col min="9740" max="9740" width="12.42578125" bestFit="1" customWidth="1"/>
    <col min="9741" max="9741" width="15.5703125" bestFit="1" customWidth="1"/>
    <col min="9742" max="9742" width="11.140625" bestFit="1" customWidth="1"/>
    <col min="9743" max="9743" width="12.42578125" bestFit="1" customWidth="1"/>
    <col min="9744" max="9744" width="15.5703125" bestFit="1" customWidth="1"/>
    <col min="9745" max="9745" width="11.140625" bestFit="1" customWidth="1"/>
    <col min="9746" max="9746" width="12.42578125" bestFit="1" customWidth="1"/>
    <col min="9747" max="9747" width="15.5703125" bestFit="1" customWidth="1"/>
    <col min="9748" max="9748" width="11.140625" bestFit="1" customWidth="1"/>
    <col min="9749" max="9749" width="12.42578125" bestFit="1" customWidth="1"/>
    <col min="9750" max="9750" width="15.5703125" bestFit="1" customWidth="1"/>
    <col min="9751" max="9751" width="11.140625" bestFit="1" customWidth="1"/>
    <col min="9752" max="9752" width="12.42578125" bestFit="1" customWidth="1"/>
    <col min="9753" max="9753" width="15.5703125" bestFit="1" customWidth="1"/>
    <col min="9754" max="9754" width="11.140625" bestFit="1" customWidth="1"/>
    <col min="9755" max="9755" width="12.42578125" bestFit="1" customWidth="1"/>
    <col min="9756" max="9756" width="15.5703125" bestFit="1" customWidth="1"/>
    <col min="9757" max="9757" width="11.140625" bestFit="1" customWidth="1"/>
    <col min="9758" max="9758" width="12.42578125" bestFit="1" customWidth="1"/>
    <col min="9759" max="9759" width="15.5703125" bestFit="1" customWidth="1"/>
    <col min="9760" max="9760" width="11.140625" bestFit="1" customWidth="1"/>
    <col min="9761" max="9761" width="12.42578125" bestFit="1" customWidth="1"/>
    <col min="9762" max="9762" width="15.5703125" bestFit="1" customWidth="1"/>
    <col min="9763" max="9763" width="11.140625" bestFit="1" customWidth="1"/>
    <col min="9764" max="9764" width="12.42578125" bestFit="1" customWidth="1"/>
    <col min="9765" max="9765" width="15.5703125" bestFit="1" customWidth="1"/>
    <col min="9766" max="9766" width="11.140625" bestFit="1" customWidth="1"/>
    <col min="9767" max="9767" width="12.42578125" bestFit="1" customWidth="1"/>
    <col min="9768" max="9768" width="15.5703125" bestFit="1" customWidth="1"/>
    <col min="9769" max="9769" width="11.140625" bestFit="1" customWidth="1"/>
    <col min="9770" max="9770" width="12.42578125" bestFit="1" customWidth="1"/>
    <col min="9771" max="9771" width="15.5703125" bestFit="1" customWidth="1"/>
    <col min="9772" max="9772" width="11.140625" bestFit="1" customWidth="1"/>
    <col min="9773" max="9773" width="12.42578125" bestFit="1" customWidth="1"/>
    <col min="9774" max="9774" width="15.5703125" bestFit="1" customWidth="1"/>
    <col min="9775" max="9775" width="11.140625" bestFit="1" customWidth="1"/>
    <col min="9776" max="9776" width="12.42578125" bestFit="1" customWidth="1"/>
    <col min="9777" max="9777" width="15.5703125" bestFit="1" customWidth="1"/>
    <col min="9778" max="9778" width="11.140625" bestFit="1" customWidth="1"/>
    <col min="9779" max="9779" width="12.42578125" bestFit="1" customWidth="1"/>
    <col min="9780" max="9780" width="15.5703125" bestFit="1" customWidth="1"/>
    <col min="9781" max="9781" width="11.140625" bestFit="1" customWidth="1"/>
    <col min="9782" max="9782" width="12.42578125" bestFit="1" customWidth="1"/>
    <col min="9783" max="9783" width="15.5703125" bestFit="1" customWidth="1"/>
    <col min="9784" max="9784" width="11.140625" bestFit="1" customWidth="1"/>
    <col min="9785" max="9785" width="12.42578125" bestFit="1" customWidth="1"/>
    <col min="9786" max="9786" width="15.5703125" bestFit="1" customWidth="1"/>
    <col min="9787" max="9787" width="11.140625" bestFit="1" customWidth="1"/>
    <col min="9788" max="9788" width="12.42578125" bestFit="1" customWidth="1"/>
    <col min="9789" max="9789" width="15.5703125" bestFit="1" customWidth="1"/>
    <col min="9790" max="9790" width="11.140625" bestFit="1" customWidth="1"/>
    <col min="9791" max="9791" width="12.42578125" bestFit="1" customWidth="1"/>
    <col min="9792" max="9792" width="15.5703125" bestFit="1" customWidth="1"/>
    <col min="9793" max="9793" width="11.140625" bestFit="1" customWidth="1"/>
    <col min="9794" max="9794" width="12.42578125" bestFit="1" customWidth="1"/>
    <col min="9795" max="9795" width="15.5703125" bestFit="1" customWidth="1"/>
    <col min="9796" max="9796" width="11.140625" bestFit="1" customWidth="1"/>
    <col min="9797" max="9797" width="12.42578125" bestFit="1" customWidth="1"/>
    <col min="9798" max="9798" width="15.5703125" bestFit="1" customWidth="1"/>
    <col min="9799" max="9799" width="11.140625" bestFit="1" customWidth="1"/>
    <col min="9800" max="9800" width="12.42578125" bestFit="1" customWidth="1"/>
    <col min="9801" max="9801" width="15.5703125" bestFit="1" customWidth="1"/>
    <col min="9802" max="9802" width="11.140625" bestFit="1" customWidth="1"/>
    <col min="9803" max="9803" width="12.42578125" bestFit="1" customWidth="1"/>
    <col min="9804" max="9804" width="15.5703125" bestFit="1" customWidth="1"/>
    <col min="9805" max="9805" width="11.140625" bestFit="1" customWidth="1"/>
    <col min="9806" max="9806" width="12.42578125" bestFit="1" customWidth="1"/>
    <col min="9807" max="9807" width="15.5703125" bestFit="1" customWidth="1"/>
    <col min="9808" max="9808" width="11.140625" bestFit="1" customWidth="1"/>
    <col min="9809" max="9809" width="12.42578125" bestFit="1" customWidth="1"/>
    <col min="9810" max="9810" width="15.5703125" bestFit="1" customWidth="1"/>
    <col min="9811" max="9811" width="11.140625" bestFit="1" customWidth="1"/>
    <col min="9812" max="9812" width="12.42578125" bestFit="1" customWidth="1"/>
    <col min="9813" max="9813" width="15.5703125" bestFit="1" customWidth="1"/>
    <col min="9814" max="9814" width="11.140625" bestFit="1" customWidth="1"/>
    <col min="9815" max="9815" width="12.42578125" bestFit="1" customWidth="1"/>
    <col min="9816" max="9816" width="15.5703125" bestFit="1" customWidth="1"/>
    <col min="9817" max="9817" width="11.140625" bestFit="1" customWidth="1"/>
    <col min="9818" max="9818" width="12.42578125" bestFit="1" customWidth="1"/>
    <col min="9819" max="9819" width="15.5703125" bestFit="1" customWidth="1"/>
    <col min="9820" max="9820" width="11.140625" bestFit="1" customWidth="1"/>
    <col min="9821" max="9821" width="12.42578125" bestFit="1" customWidth="1"/>
    <col min="9822" max="9822" width="15.5703125" bestFit="1" customWidth="1"/>
    <col min="9823" max="9823" width="11.140625" bestFit="1" customWidth="1"/>
    <col min="9824" max="9824" width="12.42578125" bestFit="1" customWidth="1"/>
    <col min="9825" max="9825" width="15.5703125" bestFit="1" customWidth="1"/>
    <col min="9826" max="9826" width="11.140625" bestFit="1" customWidth="1"/>
    <col min="9827" max="9827" width="12.42578125" bestFit="1" customWidth="1"/>
    <col min="9828" max="9828" width="15.5703125" bestFit="1" customWidth="1"/>
    <col min="9829" max="9829" width="11.140625" bestFit="1" customWidth="1"/>
    <col min="9830" max="9830" width="12.42578125" bestFit="1" customWidth="1"/>
    <col min="9831" max="9831" width="15.5703125" bestFit="1" customWidth="1"/>
    <col min="9832" max="9832" width="11.140625" bestFit="1" customWidth="1"/>
    <col min="9833" max="9833" width="12.42578125" bestFit="1" customWidth="1"/>
    <col min="9834" max="9834" width="15.5703125" bestFit="1" customWidth="1"/>
    <col min="9835" max="9835" width="11.140625" bestFit="1" customWidth="1"/>
    <col min="9836" max="9836" width="12.42578125" bestFit="1" customWidth="1"/>
    <col min="9837" max="9837" width="15.5703125" bestFit="1" customWidth="1"/>
    <col min="9838" max="9838" width="11.140625" bestFit="1" customWidth="1"/>
    <col min="9839" max="9839" width="12.42578125" bestFit="1" customWidth="1"/>
    <col min="9840" max="9840" width="15.5703125" bestFit="1" customWidth="1"/>
    <col min="9841" max="9841" width="11.140625" bestFit="1" customWidth="1"/>
    <col min="9842" max="9842" width="12.42578125" bestFit="1" customWidth="1"/>
    <col min="9843" max="9843" width="15.5703125" bestFit="1" customWidth="1"/>
    <col min="9844" max="9844" width="11.140625" bestFit="1" customWidth="1"/>
    <col min="9845" max="9845" width="12.42578125" bestFit="1" customWidth="1"/>
    <col min="9846" max="9846" width="15.5703125" bestFit="1" customWidth="1"/>
    <col min="9847" max="9847" width="11.140625" bestFit="1" customWidth="1"/>
    <col min="9848" max="9848" width="12.42578125" bestFit="1" customWidth="1"/>
    <col min="9849" max="9849" width="15.5703125" bestFit="1" customWidth="1"/>
    <col min="9850" max="9850" width="11.140625" bestFit="1" customWidth="1"/>
    <col min="9851" max="9851" width="12.42578125" bestFit="1" customWidth="1"/>
    <col min="9852" max="9852" width="15.5703125" bestFit="1" customWidth="1"/>
    <col min="9853" max="9853" width="11.140625" bestFit="1" customWidth="1"/>
    <col min="9854" max="9854" width="12.42578125" bestFit="1" customWidth="1"/>
    <col min="9855" max="9855" width="15.5703125" bestFit="1" customWidth="1"/>
    <col min="9856" max="9856" width="11.140625" bestFit="1" customWidth="1"/>
    <col min="9857" max="9857" width="12.42578125" bestFit="1" customWidth="1"/>
    <col min="9858" max="9858" width="15.5703125" bestFit="1" customWidth="1"/>
    <col min="9859" max="9859" width="11.140625" bestFit="1" customWidth="1"/>
    <col min="9860" max="9860" width="12.42578125" bestFit="1" customWidth="1"/>
    <col min="9861" max="9861" width="15.5703125" bestFit="1" customWidth="1"/>
    <col min="9862" max="9862" width="11.140625" bestFit="1" customWidth="1"/>
    <col min="9863" max="9863" width="12.42578125" bestFit="1" customWidth="1"/>
    <col min="9864" max="9864" width="15.5703125" bestFit="1" customWidth="1"/>
    <col min="9865" max="9865" width="11.140625" bestFit="1" customWidth="1"/>
    <col min="9866" max="9866" width="12.42578125" bestFit="1" customWidth="1"/>
    <col min="9867" max="9867" width="15.5703125" bestFit="1" customWidth="1"/>
    <col min="9868" max="9868" width="11.140625" bestFit="1" customWidth="1"/>
    <col min="9869" max="9869" width="12.42578125" bestFit="1" customWidth="1"/>
    <col min="9870" max="9870" width="15.5703125" bestFit="1" customWidth="1"/>
    <col min="9871" max="9871" width="11.140625" bestFit="1" customWidth="1"/>
    <col min="9872" max="9872" width="12.42578125" bestFit="1" customWidth="1"/>
    <col min="9873" max="9873" width="15.5703125" bestFit="1" customWidth="1"/>
    <col min="9874" max="9874" width="11.140625" bestFit="1" customWidth="1"/>
    <col min="9875" max="9875" width="12.42578125" bestFit="1" customWidth="1"/>
    <col min="9876" max="9876" width="15.5703125" bestFit="1" customWidth="1"/>
    <col min="9877" max="9877" width="11.140625" bestFit="1" customWidth="1"/>
    <col min="9878" max="9878" width="12.42578125" bestFit="1" customWidth="1"/>
    <col min="9879" max="9879" width="15.5703125" bestFit="1" customWidth="1"/>
    <col min="9880" max="9880" width="11.140625" bestFit="1" customWidth="1"/>
    <col min="9881" max="9881" width="12.42578125" bestFit="1" customWidth="1"/>
    <col min="9882" max="9882" width="15.5703125" bestFit="1" customWidth="1"/>
    <col min="9883" max="9883" width="11.140625" bestFit="1" customWidth="1"/>
    <col min="9884" max="9884" width="12.42578125" bestFit="1" customWidth="1"/>
    <col min="9885" max="9885" width="15.5703125" bestFit="1" customWidth="1"/>
    <col min="9886" max="9886" width="11.140625" bestFit="1" customWidth="1"/>
    <col min="9887" max="9887" width="12.42578125" bestFit="1" customWidth="1"/>
    <col min="9888" max="9888" width="15.5703125" bestFit="1" customWidth="1"/>
    <col min="9889" max="9889" width="11.140625" bestFit="1" customWidth="1"/>
    <col min="9890" max="9890" width="12.42578125" bestFit="1" customWidth="1"/>
    <col min="9891" max="9891" width="15.5703125" bestFit="1" customWidth="1"/>
    <col min="9892" max="9892" width="11.140625" bestFit="1" customWidth="1"/>
    <col min="9893" max="9893" width="12.42578125" bestFit="1" customWidth="1"/>
    <col min="9894" max="9894" width="15.5703125" bestFit="1" customWidth="1"/>
    <col min="9895" max="9895" width="11.140625" bestFit="1" customWidth="1"/>
    <col min="9896" max="9896" width="12.42578125" bestFit="1" customWidth="1"/>
    <col min="9897" max="9897" width="15.5703125" bestFit="1" customWidth="1"/>
    <col min="9898" max="9898" width="11.140625" bestFit="1" customWidth="1"/>
    <col min="9899" max="9899" width="12.42578125" bestFit="1" customWidth="1"/>
    <col min="9900" max="9900" width="15.5703125" bestFit="1" customWidth="1"/>
    <col min="9901" max="9901" width="11.140625" bestFit="1" customWidth="1"/>
    <col min="9902" max="9902" width="12.42578125" bestFit="1" customWidth="1"/>
    <col min="9903" max="9903" width="15.5703125" bestFit="1" customWidth="1"/>
    <col min="9904" max="9904" width="11.140625" bestFit="1" customWidth="1"/>
    <col min="9905" max="9905" width="12.42578125" bestFit="1" customWidth="1"/>
    <col min="9906" max="9906" width="15.5703125" bestFit="1" customWidth="1"/>
    <col min="9907" max="9907" width="11.140625" bestFit="1" customWidth="1"/>
    <col min="9908" max="9908" width="12.42578125" bestFit="1" customWidth="1"/>
    <col min="9909" max="9909" width="15.5703125" bestFit="1" customWidth="1"/>
    <col min="9910" max="9910" width="11.140625" bestFit="1" customWidth="1"/>
    <col min="9911" max="9911" width="12.42578125" bestFit="1" customWidth="1"/>
    <col min="9912" max="9912" width="15.5703125" bestFit="1" customWidth="1"/>
    <col min="9913" max="9913" width="11.140625" bestFit="1" customWidth="1"/>
    <col min="9914" max="9914" width="12.42578125" bestFit="1" customWidth="1"/>
    <col min="9915" max="9915" width="15.5703125" bestFit="1" customWidth="1"/>
    <col min="9916" max="9916" width="11.140625" bestFit="1" customWidth="1"/>
    <col min="9917" max="9917" width="12.42578125" bestFit="1" customWidth="1"/>
    <col min="9918" max="9918" width="15.5703125" bestFit="1" customWidth="1"/>
    <col min="9919" max="9919" width="11.140625" bestFit="1" customWidth="1"/>
    <col min="9920" max="9920" width="12.42578125" bestFit="1" customWidth="1"/>
    <col min="9921" max="9921" width="15.5703125" bestFit="1" customWidth="1"/>
    <col min="9922" max="9922" width="11.140625" bestFit="1" customWidth="1"/>
    <col min="9923" max="9923" width="12.42578125" bestFit="1" customWidth="1"/>
    <col min="9924" max="9924" width="15.5703125" bestFit="1" customWidth="1"/>
    <col min="9925" max="9925" width="11.140625" bestFit="1" customWidth="1"/>
    <col min="9926" max="9926" width="12.42578125" bestFit="1" customWidth="1"/>
    <col min="9927" max="9927" width="15.5703125" bestFit="1" customWidth="1"/>
    <col min="9928" max="9928" width="11.140625" bestFit="1" customWidth="1"/>
    <col min="9929" max="9929" width="12.42578125" bestFit="1" customWidth="1"/>
    <col min="9930" max="9930" width="15.5703125" bestFit="1" customWidth="1"/>
    <col min="9931" max="9931" width="11.140625" bestFit="1" customWidth="1"/>
    <col min="9932" max="9932" width="12.42578125" bestFit="1" customWidth="1"/>
    <col min="9933" max="9933" width="15.5703125" bestFit="1" customWidth="1"/>
    <col min="9934" max="9934" width="11.140625" bestFit="1" customWidth="1"/>
    <col min="9935" max="9935" width="12.42578125" bestFit="1" customWidth="1"/>
    <col min="9936" max="9936" width="15.5703125" bestFit="1" customWidth="1"/>
    <col min="9937" max="9937" width="11.140625" bestFit="1" customWidth="1"/>
    <col min="9938" max="9938" width="12.42578125" bestFit="1" customWidth="1"/>
    <col min="9939" max="9939" width="15.5703125" bestFit="1" customWidth="1"/>
    <col min="9940" max="9940" width="11.140625" bestFit="1" customWidth="1"/>
    <col min="9941" max="9941" width="12.42578125" bestFit="1" customWidth="1"/>
    <col min="9942" max="9942" width="15.5703125" bestFit="1" customWidth="1"/>
    <col min="9943" max="9943" width="11.140625" bestFit="1" customWidth="1"/>
    <col min="9944" max="9944" width="12.42578125" bestFit="1" customWidth="1"/>
    <col min="9945" max="9945" width="15.5703125" bestFit="1" customWidth="1"/>
    <col min="9946" max="9946" width="11.140625" bestFit="1" customWidth="1"/>
    <col min="9947" max="9947" width="12.42578125" bestFit="1" customWidth="1"/>
    <col min="9948" max="9948" width="15.5703125" bestFit="1" customWidth="1"/>
    <col min="9949" max="9949" width="11.140625" bestFit="1" customWidth="1"/>
    <col min="9950" max="9950" width="12.42578125" bestFit="1" customWidth="1"/>
    <col min="9951" max="9951" width="15.5703125" bestFit="1" customWidth="1"/>
    <col min="9952" max="9952" width="11.140625" bestFit="1" customWidth="1"/>
    <col min="9953" max="9953" width="12.42578125" bestFit="1" customWidth="1"/>
    <col min="9954" max="9954" width="15.5703125" bestFit="1" customWidth="1"/>
    <col min="9955" max="9955" width="11.140625" bestFit="1" customWidth="1"/>
    <col min="9956" max="9956" width="12.42578125" bestFit="1" customWidth="1"/>
    <col min="9957" max="9957" width="15.5703125" bestFit="1" customWidth="1"/>
    <col min="9958" max="9958" width="11.140625" bestFit="1" customWidth="1"/>
    <col min="9959" max="9959" width="12.42578125" bestFit="1" customWidth="1"/>
    <col min="9960" max="9960" width="15.5703125" bestFit="1" customWidth="1"/>
    <col min="9961" max="9961" width="11.140625" bestFit="1" customWidth="1"/>
    <col min="9962" max="9962" width="12.42578125" bestFit="1" customWidth="1"/>
    <col min="9963" max="9963" width="15.5703125" bestFit="1" customWidth="1"/>
    <col min="9964" max="9964" width="11.140625" bestFit="1" customWidth="1"/>
    <col min="9965" max="9965" width="12.42578125" bestFit="1" customWidth="1"/>
    <col min="9966" max="9966" width="15.5703125" bestFit="1" customWidth="1"/>
    <col min="9967" max="9967" width="11.140625" bestFit="1" customWidth="1"/>
    <col min="9968" max="9968" width="12.42578125" bestFit="1" customWidth="1"/>
    <col min="9969" max="9969" width="15.5703125" bestFit="1" customWidth="1"/>
    <col min="9970" max="9970" width="11.140625" bestFit="1" customWidth="1"/>
    <col min="9971" max="9971" width="12.42578125" bestFit="1" customWidth="1"/>
    <col min="9972" max="9972" width="15.5703125" bestFit="1" customWidth="1"/>
    <col min="9973" max="9973" width="11.140625" bestFit="1" customWidth="1"/>
    <col min="9974" max="9974" width="12.42578125" bestFit="1" customWidth="1"/>
    <col min="9975" max="9975" width="15.5703125" bestFit="1" customWidth="1"/>
    <col min="9976" max="9976" width="11.140625" bestFit="1" customWidth="1"/>
    <col min="9977" max="9977" width="12.42578125" bestFit="1" customWidth="1"/>
    <col min="9978" max="9978" width="15.5703125" bestFit="1" customWidth="1"/>
    <col min="9979" max="9979" width="11.140625" bestFit="1" customWidth="1"/>
    <col min="9980" max="9980" width="12.42578125" bestFit="1" customWidth="1"/>
    <col min="9981" max="9981" width="15.5703125" bestFit="1" customWidth="1"/>
    <col min="9982" max="9982" width="11.140625" bestFit="1" customWidth="1"/>
    <col min="9983" max="9983" width="12.42578125" bestFit="1" customWidth="1"/>
    <col min="9984" max="9984" width="15.5703125" bestFit="1" customWidth="1"/>
    <col min="9985" max="9985" width="11.140625" bestFit="1" customWidth="1"/>
    <col min="9986" max="9986" width="12.42578125" bestFit="1" customWidth="1"/>
    <col min="9987" max="9987" width="15.5703125" bestFit="1" customWidth="1"/>
    <col min="9988" max="9988" width="11.140625" bestFit="1" customWidth="1"/>
    <col min="9989" max="9989" width="12.42578125" bestFit="1" customWidth="1"/>
    <col min="9990" max="9990" width="15.5703125" bestFit="1" customWidth="1"/>
    <col min="9991" max="9991" width="11.140625" bestFit="1" customWidth="1"/>
    <col min="9992" max="9992" width="12.42578125" bestFit="1" customWidth="1"/>
    <col min="9993" max="9993" width="15.5703125" bestFit="1" customWidth="1"/>
    <col min="9994" max="9994" width="11.140625" bestFit="1" customWidth="1"/>
    <col min="9995" max="9995" width="12.42578125" bestFit="1" customWidth="1"/>
    <col min="9996" max="9996" width="15.5703125" bestFit="1" customWidth="1"/>
    <col min="9997" max="9997" width="11.140625" bestFit="1" customWidth="1"/>
    <col min="9998" max="9998" width="12.42578125" bestFit="1" customWidth="1"/>
    <col min="9999" max="9999" width="15.5703125" bestFit="1" customWidth="1"/>
    <col min="10000" max="10000" width="11.140625" bestFit="1" customWidth="1"/>
    <col min="10001" max="10001" width="12.42578125" bestFit="1" customWidth="1"/>
    <col min="10002" max="10002" width="15.5703125" bestFit="1" customWidth="1"/>
    <col min="10003" max="10003" width="11.140625" bestFit="1" customWidth="1"/>
    <col min="10004" max="10004" width="12.42578125" bestFit="1" customWidth="1"/>
    <col min="10005" max="10005" width="15.5703125" bestFit="1" customWidth="1"/>
    <col min="10006" max="10006" width="11.140625" bestFit="1" customWidth="1"/>
    <col min="10007" max="10007" width="12.42578125" bestFit="1" customWidth="1"/>
    <col min="10008" max="10008" width="15.5703125" bestFit="1" customWidth="1"/>
    <col min="10009" max="10009" width="11.140625" bestFit="1" customWidth="1"/>
    <col min="10010" max="10010" width="12.42578125" bestFit="1" customWidth="1"/>
    <col min="10011" max="10011" width="15.5703125" bestFit="1" customWidth="1"/>
    <col min="10012" max="10012" width="11.140625" bestFit="1" customWidth="1"/>
    <col min="10013" max="10013" width="12.42578125" bestFit="1" customWidth="1"/>
    <col min="10014" max="10014" width="15.5703125" bestFit="1" customWidth="1"/>
    <col min="10015" max="10015" width="11.140625" bestFit="1" customWidth="1"/>
    <col min="10016" max="10016" width="12.42578125" bestFit="1" customWidth="1"/>
    <col min="10017" max="10017" width="15.5703125" bestFit="1" customWidth="1"/>
    <col min="10018" max="10018" width="11.140625" bestFit="1" customWidth="1"/>
    <col min="10019" max="10019" width="12.42578125" bestFit="1" customWidth="1"/>
    <col min="10020" max="10020" width="15.5703125" bestFit="1" customWidth="1"/>
    <col min="10021" max="10021" width="11.140625" bestFit="1" customWidth="1"/>
    <col min="10022" max="10022" width="12.42578125" bestFit="1" customWidth="1"/>
    <col min="10023" max="10023" width="15.5703125" bestFit="1" customWidth="1"/>
    <col min="10024" max="10024" width="11.140625" bestFit="1" customWidth="1"/>
    <col min="10025" max="10025" width="12.42578125" bestFit="1" customWidth="1"/>
    <col min="10026" max="10026" width="15.5703125" bestFit="1" customWidth="1"/>
    <col min="10027" max="10027" width="11.140625" bestFit="1" customWidth="1"/>
    <col min="10028" max="10028" width="12.42578125" bestFit="1" customWidth="1"/>
    <col min="10029" max="10029" width="15.5703125" bestFit="1" customWidth="1"/>
    <col min="10030" max="10030" width="11.140625" bestFit="1" customWidth="1"/>
    <col min="10031" max="10031" width="12.42578125" bestFit="1" customWidth="1"/>
    <col min="10032" max="10032" width="15.5703125" bestFit="1" customWidth="1"/>
    <col min="10033" max="10033" width="11.140625" bestFit="1" customWidth="1"/>
    <col min="10034" max="10034" width="12.42578125" bestFit="1" customWidth="1"/>
    <col min="10035" max="10035" width="15.5703125" bestFit="1" customWidth="1"/>
    <col min="10036" max="10036" width="11.140625" bestFit="1" customWidth="1"/>
    <col min="10037" max="10037" width="12.42578125" bestFit="1" customWidth="1"/>
    <col min="10038" max="10038" width="15.5703125" bestFit="1" customWidth="1"/>
    <col min="10039" max="10039" width="11.140625" bestFit="1" customWidth="1"/>
    <col min="10040" max="10040" width="12.42578125" bestFit="1" customWidth="1"/>
    <col min="10041" max="10041" width="15.5703125" bestFit="1" customWidth="1"/>
    <col min="10042" max="10042" width="11.140625" bestFit="1" customWidth="1"/>
    <col min="10043" max="10043" width="12.42578125" bestFit="1" customWidth="1"/>
    <col min="10044" max="10044" width="15.5703125" bestFit="1" customWidth="1"/>
    <col min="10045" max="10045" width="11.140625" bestFit="1" customWidth="1"/>
    <col min="10046" max="10046" width="12.42578125" bestFit="1" customWidth="1"/>
    <col min="10047" max="10047" width="15.5703125" bestFit="1" customWidth="1"/>
    <col min="10048" max="10048" width="11.140625" bestFit="1" customWidth="1"/>
    <col min="10049" max="10049" width="12.42578125" bestFit="1" customWidth="1"/>
    <col min="10050" max="10050" width="15.5703125" bestFit="1" customWidth="1"/>
    <col min="10051" max="10051" width="11.140625" bestFit="1" customWidth="1"/>
    <col min="10052" max="10052" width="12.42578125" bestFit="1" customWidth="1"/>
    <col min="10053" max="10053" width="15.5703125" bestFit="1" customWidth="1"/>
    <col min="10054" max="10054" width="11.140625" bestFit="1" customWidth="1"/>
    <col min="10055" max="10055" width="12.42578125" bestFit="1" customWidth="1"/>
    <col min="10056" max="10056" width="15.5703125" bestFit="1" customWidth="1"/>
    <col min="10057" max="10057" width="11.140625" bestFit="1" customWidth="1"/>
    <col min="10058" max="10058" width="12.42578125" bestFit="1" customWidth="1"/>
    <col min="10059" max="10059" width="15.5703125" bestFit="1" customWidth="1"/>
    <col min="10060" max="10060" width="11.140625" bestFit="1" customWidth="1"/>
    <col min="10061" max="10061" width="12.42578125" bestFit="1" customWidth="1"/>
    <col min="10062" max="10062" width="15.5703125" bestFit="1" customWidth="1"/>
    <col min="10063" max="10063" width="11.140625" bestFit="1" customWidth="1"/>
    <col min="10064" max="10064" width="12.42578125" bestFit="1" customWidth="1"/>
    <col min="10065" max="10065" width="15.5703125" bestFit="1" customWidth="1"/>
    <col min="10066" max="10066" width="11.140625" bestFit="1" customWidth="1"/>
    <col min="10067" max="10067" width="12.42578125" bestFit="1" customWidth="1"/>
    <col min="10068" max="10068" width="15.5703125" bestFit="1" customWidth="1"/>
    <col min="10069" max="10069" width="11.140625" bestFit="1" customWidth="1"/>
    <col min="10070" max="10070" width="12.42578125" bestFit="1" customWidth="1"/>
    <col min="10071" max="10071" width="15.5703125" bestFit="1" customWidth="1"/>
    <col min="10072" max="10072" width="11.140625" bestFit="1" customWidth="1"/>
    <col min="10073" max="10073" width="12.42578125" bestFit="1" customWidth="1"/>
    <col min="10074" max="10074" width="15.5703125" bestFit="1" customWidth="1"/>
    <col min="10075" max="10075" width="11.140625" bestFit="1" customWidth="1"/>
    <col min="10076" max="10076" width="12.42578125" bestFit="1" customWidth="1"/>
    <col min="10077" max="10077" width="15.5703125" bestFit="1" customWidth="1"/>
    <col min="10078" max="10078" width="11.140625" bestFit="1" customWidth="1"/>
    <col min="10079" max="10079" width="12.42578125" bestFit="1" customWidth="1"/>
    <col min="10080" max="10080" width="15.5703125" bestFit="1" customWidth="1"/>
    <col min="10081" max="10081" width="11.140625" bestFit="1" customWidth="1"/>
    <col min="10082" max="10082" width="12.42578125" bestFit="1" customWidth="1"/>
    <col min="10083" max="10083" width="15.5703125" bestFit="1" customWidth="1"/>
    <col min="10084" max="10084" width="11.140625" bestFit="1" customWidth="1"/>
    <col min="10085" max="10085" width="12.42578125" bestFit="1" customWidth="1"/>
    <col min="10086" max="10086" width="15.5703125" bestFit="1" customWidth="1"/>
    <col min="10087" max="10087" width="11.140625" bestFit="1" customWidth="1"/>
    <col min="10088" max="10088" width="12.42578125" bestFit="1" customWidth="1"/>
    <col min="10089" max="10089" width="15.5703125" bestFit="1" customWidth="1"/>
    <col min="10090" max="10090" width="11.140625" bestFit="1" customWidth="1"/>
    <col min="10091" max="10091" width="12.42578125" bestFit="1" customWidth="1"/>
    <col min="10092" max="10092" width="15.5703125" bestFit="1" customWidth="1"/>
    <col min="10093" max="10093" width="11.140625" bestFit="1" customWidth="1"/>
    <col min="10094" max="10094" width="12.42578125" bestFit="1" customWidth="1"/>
    <col min="10095" max="10095" width="15.5703125" bestFit="1" customWidth="1"/>
    <col min="10096" max="10096" width="11.140625" bestFit="1" customWidth="1"/>
    <col min="10097" max="10097" width="12.42578125" bestFit="1" customWidth="1"/>
    <col min="10098" max="10098" width="15.5703125" bestFit="1" customWidth="1"/>
    <col min="10099" max="10099" width="11.140625" bestFit="1" customWidth="1"/>
    <col min="10100" max="10100" width="12.42578125" bestFit="1" customWidth="1"/>
    <col min="10101" max="10101" width="15.5703125" bestFit="1" customWidth="1"/>
    <col min="10102" max="10102" width="11.140625" bestFit="1" customWidth="1"/>
    <col min="10103" max="10103" width="12.42578125" bestFit="1" customWidth="1"/>
    <col min="10104" max="10104" width="15.5703125" bestFit="1" customWidth="1"/>
    <col min="10105" max="10105" width="11.140625" bestFit="1" customWidth="1"/>
    <col min="10106" max="10106" width="12.42578125" bestFit="1" customWidth="1"/>
    <col min="10107" max="10107" width="15.5703125" bestFit="1" customWidth="1"/>
    <col min="10108" max="10108" width="11.140625" bestFit="1" customWidth="1"/>
    <col min="10109" max="10109" width="12.42578125" bestFit="1" customWidth="1"/>
    <col min="10110" max="10110" width="15.5703125" bestFit="1" customWidth="1"/>
    <col min="10111" max="10111" width="11.140625" bestFit="1" customWidth="1"/>
    <col min="10112" max="10112" width="12.42578125" bestFit="1" customWidth="1"/>
    <col min="10113" max="10113" width="15.5703125" bestFit="1" customWidth="1"/>
    <col min="10114" max="10114" width="11.140625" bestFit="1" customWidth="1"/>
    <col min="10115" max="10115" width="12.42578125" bestFit="1" customWidth="1"/>
    <col min="10116" max="10116" width="15.5703125" bestFit="1" customWidth="1"/>
    <col min="10117" max="10117" width="11.140625" bestFit="1" customWidth="1"/>
    <col min="10118" max="10118" width="12.42578125" bestFit="1" customWidth="1"/>
    <col min="10119" max="10119" width="15.5703125" bestFit="1" customWidth="1"/>
    <col min="10120" max="10120" width="11.140625" bestFit="1" customWidth="1"/>
    <col min="10121" max="10121" width="12.42578125" bestFit="1" customWidth="1"/>
    <col min="10122" max="10122" width="15.5703125" bestFit="1" customWidth="1"/>
    <col min="10123" max="10123" width="11.140625" bestFit="1" customWidth="1"/>
    <col min="10124" max="10124" width="12.42578125" bestFit="1" customWidth="1"/>
    <col min="10125" max="10125" width="15.5703125" bestFit="1" customWidth="1"/>
    <col min="10126" max="10126" width="11.140625" bestFit="1" customWidth="1"/>
    <col min="10127" max="10127" width="12.42578125" bestFit="1" customWidth="1"/>
    <col min="10128" max="10128" width="15.5703125" bestFit="1" customWidth="1"/>
    <col min="10129" max="10129" width="11.140625" bestFit="1" customWidth="1"/>
    <col min="10130" max="10130" width="12.42578125" bestFit="1" customWidth="1"/>
    <col min="10131" max="10131" width="15.5703125" bestFit="1" customWidth="1"/>
    <col min="10132" max="10132" width="11.140625" bestFit="1" customWidth="1"/>
    <col min="10133" max="10133" width="12.42578125" bestFit="1" customWidth="1"/>
    <col min="10134" max="10134" width="15.5703125" bestFit="1" customWidth="1"/>
    <col min="10135" max="10135" width="11.140625" bestFit="1" customWidth="1"/>
    <col min="10136" max="10136" width="12.42578125" bestFit="1" customWidth="1"/>
    <col min="10137" max="10137" width="15.5703125" bestFit="1" customWidth="1"/>
    <col min="10138" max="10138" width="11.140625" bestFit="1" customWidth="1"/>
    <col min="10139" max="10139" width="12.42578125" bestFit="1" customWidth="1"/>
    <col min="10140" max="10140" width="15.5703125" bestFit="1" customWidth="1"/>
    <col min="10141" max="10141" width="11.140625" bestFit="1" customWidth="1"/>
    <col min="10142" max="10142" width="12.42578125" bestFit="1" customWidth="1"/>
    <col min="10143" max="10143" width="15.5703125" bestFit="1" customWidth="1"/>
    <col min="10144" max="10144" width="11.140625" bestFit="1" customWidth="1"/>
    <col min="10145" max="10145" width="12.42578125" bestFit="1" customWidth="1"/>
    <col min="10146" max="10146" width="15.5703125" bestFit="1" customWidth="1"/>
    <col min="10147" max="10147" width="11.140625" bestFit="1" customWidth="1"/>
    <col min="10148" max="10148" width="12.42578125" bestFit="1" customWidth="1"/>
    <col min="10149" max="10149" width="15.5703125" bestFit="1" customWidth="1"/>
    <col min="10150" max="10150" width="11.140625" bestFit="1" customWidth="1"/>
    <col min="10151" max="10151" width="12.42578125" bestFit="1" customWidth="1"/>
    <col min="10152" max="10152" width="15.5703125" bestFit="1" customWidth="1"/>
    <col min="10153" max="10153" width="11.140625" bestFit="1" customWidth="1"/>
    <col min="10154" max="10154" width="12.42578125" bestFit="1" customWidth="1"/>
    <col min="10155" max="10155" width="15.5703125" bestFit="1" customWidth="1"/>
    <col min="10156" max="10156" width="11.140625" bestFit="1" customWidth="1"/>
    <col min="10157" max="10157" width="12.42578125" bestFit="1" customWidth="1"/>
    <col min="10158" max="10158" width="15.5703125" bestFit="1" customWidth="1"/>
    <col min="10159" max="10159" width="11.140625" bestFit="1" customWidth="1"/>
    <col min="10160" max="10160" width="12.42578125" bestFit="1" customWidth="1"/>
    <col min="10161" max="10161" width="15.5703125" bestFit="1" customWidth="1"/>
    <col min="10162" max="10162" width="11.140625" bestFit="1" customWidth="1"/>
    <col min="10163" max="10163" width="12.42578125" bestFit="1" customWidth="1"/>
    <col min="10164" max="10164" width="15.5703125" bestFit="1" customWidth="1"/>
    <col min="10165" max="10165" width="11.140625" bestFit="1" customWidth="1"/>
    <col min="10166" max="10166" width="12.42578125" bestFit="1" customWidth="1"/>
    <col min="10167" max="10167" width="15.5703125" bestFit="1" customWidth="1"/>
    <col min="10168" max="10168" width="11.140625" bestFit="1" customWidth="1"/>
    <col min="10169" max="10169" width="12.42578125" bestFit="1" customWidth="1"/>
    <col min="10170" max="10170" width="15.5703125" bestFit="1" customWidth="1"/>
    <col min="10171" max="10171" width="11.140625" bestFit="1" customWidth="1"/>
    <col min="10172" max="10172" width="12.42578125" bestFit="1" customWidth="1"/>
    <col min="10173" max="10173" width="15.5703125" bestFit="1" customWidth="1"/>
    <col min="10174" max="10174" width="11.140625" bestFit="1" customWidth="1"/>
    <col min="10175" max="10175" width="12.42578125" bestFit="1" customWidth="1"/>
    <col min="10176" max="10176" width="15.5703125" bestFit="1" customWidth="1"/>
    <col min="10177" max="10177" width="11.140625" bestFit="1" customWidth="1"/>
    <col min="10178" max="10178" width="12.42578125" bestFit="1" customWidth="1"/>
    <col min="10179" max="10179" width="15.5703125" bestFit="1" customWidth="1"/>
    <col min="10180" max="10180" width="11.140625" bestFit="1" customWidth="1"/>
    <col min="10181" max="10181" width="12.42578125" bestFit="1" customWidth="1"/>
    <col min="10182" max="10182" width="15.5703125" bestFit="1" customWidth="1"/>
    <col min="10183" max="10183" width="11.140625" bestFit="1" customWidth="1"/>
    <col min="10184" max="10184" width="12.42578125" bestFit="1" customWidth="1"/>
    <col min="10185" max="10185" width="15.5703125" bestFit="1" customWidth="1"/>
    <col min="10186" max="10186" width="11.140625" bestFit="1" customWidth="1"/>
    <col min="10187" max="10187" width="12.42578125" bestFit="1" customWidth="1"/>
    <col min="10188" max="10188" width="15.5703125" bestFit="1" customWidth="1"/>
    <col min="10189" max="10189" width="11.140625" bestFit="1" customWidth="1"/>
    <col min="10190" max="10190" width="12.42578125" bestFit="1" customWidth="1"/>
    <col min="10191" max="10191" width="15.5703125" bestFit="1" customWidth="1"/>
    <col min="10192" max="10192" width="11.140625" bestFit="1" customWidth="1"/>
    <col min="10193" max="10193" width="12.42578125" bestFit="1" customWidth="1"/>
    <col min="10194" max="10194" width="15.5703125" bestFit="1" customWidth="1"/>
    <col min="10195" max="10195" width="11.140625" bestFit="1" customWidth="1"/>
    <col min="10196" max="10196" width="12.42578125" bestFit="1" customWidth="1"/>
    <col min="10197" max="10197" width="15.5703125" bestFit="1" customWidth="1"/>
    <col min="10198" max="10198" width="11.140625" bestFit="1" customWidth="1"/>
    <col min="10199" max="10199" width="12.42578125" bestFit="1" customWidth="1"/>
    <col min="10200" max="10200" width="15.5703125" bestFit="1" customWidth="1"/>
    <col min="10201" max="10201" width="11.140625" bestFit="1" customWidth="1"/>
    <col min="10202" max="10202" width="12.42578125" bestFit="1" customWidth="1"/>
    <col min="10203" max="10203" width="15.5703125" bestFit="1" customWidth="1"/>
    <col min="10204" max="10204" width="11.140625" bestFit="1" customWidth="1"/>
    <col min="10205" max="10205" width="12.42578125" bestFit="1" customWidth="1"/>
    <col min="10206" max="10206" width="15.5703125" bestFit="1" customWidth="1"/>
    <col min="10207" max="10207" width="11.140625" bestFit="1" customWidth="1"/>
    <col min="10208" max="10208" width="12.42578125" bestFit="1" customWidth="1"/>
    <col min="10209" max="10209" width="15.5703125" bestFit="1" customWidth="1"/>
    <col min="10210" max="10210" width="11.140625" bestFit="1" customWidth="1"/>
    <col min="10211" max="10211" width="12.42578125" bestFit="1" customWidth="1"/>
    <col min="10212" max="10212" width="15.5703125" bestFit="1" customWidth="1"/>
    <col min="10213" max="10213" width="11.140625" bestFit="1" customWidth="1"/>
    <col min="10214" max="10214" width="12.42578125" bestFit="1" customWidth="1"/>
    <col min="10215" max="10215" width="15.5703125" bestFit="1" customWidth="1"/>
    <col min="10216" max="10216" width="11.140625" bestFit="1" customWidth="1"/>
    <col min="10217" max="10217" width="12.42578125" bestFit="1" customWidth="1"/>
    <col min="10218" max="10218" width="15.5703125" bestFit="1" customWidth="1"/>
    <col min="10219" max="10219" width="11.140625" bestFit="1" customWidth="1"/>
    <col min="10220" max="10220" width="12.42578125" bestFit="1" customWidth="1"/>
    <col min="10221" max="10221" width="15.5703125" bestFit="1" customWidth="1"/>
    <col min="10222" max="10222" width="11.140625" bestFit="1" customWidth="1"/>
    <col min="10223" max="10223" width="12.42578125" bestFit="1" customWidth="1"/>
    <col min="10224" max="10224" width="15.5703125" bestFit="1" customWidth="1"/>
    <col min="10225" max="10225" width="11.140625" bestFit="1" customWidth="1"/>
    <col min="10226" max="10226" width="12.42578125" bestFit="1" customWidth="1"/>
    <col min="10227" max="10227" width="15.5703125" bestFit="1" customWidth="1"/>
    <col min="10228" max="10228" width="11.140625" bestFit="1" customWidth="1"/>
    <col min="10229" max="10229" width="12.42578125" bestFit="1" customWidth="1"/>
    <col min="10230" max="10230" width="15.5703125" bestFit="1" customWidth="1"/>
    <col min="10231" max="10231" width="11.140625" bestFit="1" customWidth="1"/>
    <col min="10232" max="10232" width="12.42578125" bestFit="1" customWidth="1"/>
    <col min="10233" max="10233" width="15.5703125" bestFit="1" customWidth="1"/>
    <col min="10234" max="10234" width="11.140625" bestFit="1" customWidth="1"/>
    <col min="10235" max="10235" width="12.42578125" bestFit="1" customWidth="1"/>
    <col min="10236" max="10236" width="15.5703125" bestFit="1" customWidth="1"/>
    <col min="10237" max="10237" width="11.140625" bestFit="1" customWidth="1"/>
    <col min="10238" max="10238" width="12.42578125" bestFit="1" customWidth="1"/>
    <col min="10239" max="10239" width="15.5703125" bestFit="1" customWidth="1"/>
    <col min="10240" max="10240" width="11.140625" bestFit="1" customWidth="1"/>
    <col min="10241" max="10241" width="12.42578125" bestFit="1" customWidth="1"/>
    <col min="10242" max="10242" width="15.5703125" bestFit="1" customWidth="1"/>
    <col min="10243" max="10243" width="11.140625" bestFit="1" customWidth="1"/>
    <col min="10244" max="10244" width="12.42578125" bestFit="1" customWidth="1"/>
    <col min="10245" max="10245" width="15.5703125" bestFit="1" customWidth="1"/>
    <col min="10246" max="10246" width="11.140625" bestFit="1" customWidth="1"/>
    <col min="10247" max="10247" width="12.42578125" bestFit="1" customWidth="1"/>
    <col min="10248" max="10248" width="15.5703125" bestFit="1" customWidth="1"/>
    <col min="10249" max="10249" width="11.140625" bestFit="1" customWidth="1"/>
    <col min="10250" max="10250" width="12.42578125" bestFit="1" customWidth="1"/>
    <col min="10251" max="10251" width="15.5703125" bestFit="1" customWidth="1"/>
    <col min="10252" max="10252" width="11.140625" bestFit="1" customWidth="1"/>
    <col min="10253" max="10253" width="12.42578125" bestFit="1" customWidth="1"/>
    <col min="10254" max="10254" width="15.5703125" bestFit="1" customWidth="1"/>
    <col min="10255" max="10255" width="11.140625" bestFit="1" customWidth="1"/>
    <col min="10256" max="10256" width="12.42578125" bestFit="1" customWidth="1"/>
    <col min="10257" max="10257" width="15.5703125" bestFit="1" customWidth="1"/>
    <col min="10258" max="10258" width="11.140625" bestFit="1" customWidth="1"/>
    <col min="10259" max="10259" width="12.42578125" bestFit="1" customWidth="1"/>
    <col min="10260" max="10260" width="15.5703125" bestFit="1" customWidth="1"/>
    <col min="10261" max="10261" width="11.140625" bestFit="1" customWidth="1"/>
    <col min="10262" max="10262" width="12.42578125" bestFit="1" customWidth="1"/>
    <col min="10263" max="10263" width="15.5703125" bestFit="1" customWidth="1"/>
    <col min="10264" max="10264" width="11.140625" bestFit="1" customWidth="1"/>
    <col min="10265" max="10265" width="12.42578125" bestFit="1" customWidth="1"/>
    <col min="10266" max="10266" width="15.5703125" bestFit="1" customWidth="1"/>
    <col min="10267" max="10267" width="11.140625" bestFit="1" customWidth="1"/>
    <col min="10268" max="10268" width="12.42578125" bestFit="1" customWidth="1"/>
    <col min="10269" max="10269" width="15.5703125" bestFit="1" customWidth="1"/>
    <col min="10270" max="10270" width="11.140625" bestFit="1" customWidth="1"/>
    <col min="10271" max="10271" width="12.42578125" bestFit="1" customWidth="1"/>
    <col min="10272" max="10272" width="15.5703125" bestFit="1" customWidth="1"/>
    <col min="10273" max="10273" width="11.140625" bestFit="1" customWidth="1"/>
    <col min="10274" max="10274" width="12.42578125" bestFit="1" customWidth="1"/>
    <col min="10275" max="10275" width="15.5703125" bestFit="1" customWidth="1"/>
    <col min="10276" max="10276" width="11.140625" bestFit="1" customWidth="1"/>
    <col min="10277" max="10277" width="12.42578125" bestFit="1" customWidth="1"/>
    <col min="10278" max="10278" width="15.5703125" bestFit="1" customWidth="1"/>
    <col min="10279" max="10279" width="11.140625" bestFit="1" customWidth="1"/>
    <col min="10280" max="10280" width="12.42578125" bestFit="1" customWidth="1"/>
    <col min="10281" max="10281" width="15.5703125" bestFit="1" customWidth="1"/>
    <col min="10282" max="10282" width="11.140625" bestFit="1" customWidth="1"/>
    <col min="10283" max="10283" width="12.42578125" bestFit="1" customWidth="1"/>
    <col min="10284" max="10284" width="15.5703125" bestFit="1" customWidth="1"/>
    <col min="10285" max="10285" width="11.140625" bestFit="1" customWidth="1"/>
    <col min="10286" max="10286" width="12.42578125" bestFit="1" customWidth="1"/>
    <col min="10287" max="10287" width="15.5703125" bestFit="1" customWidth="1"/>
    <col min="10288" max="10288" width="11.140625" bestFit="1" customWidth="1"/>
    <col min="10289" max="10289" width="12.42578125" bestFit="1" customWidth="1"/>
    <col min="10290" max="10290" width="15.5703125" bestFit="1" customWidth="1"/>
    <col min="10291" max="10291" width="11.140625" bestFit="1" customWidth="1"/>
    <col min="10292" max="10292" width="12.42578125" bestFit="1" customWidth="1"/>
    <col min="10293" max="10293" width="15.5703125" bestFit="1" customWidth="1"/>
    <col min="10294" max="10294" width="11.140625" bestFit="1" customWidth="1"/>
    <col min="10295" max="10295" width="12.42578125" bestFit="1" customWidth="1"/>
    <col min="10296" max="10296" width="15.5703125" bestFit="1" customWidth="1"/>
    <col min="10297" max="10297" width="11.140625" bestFit="1" customWidth="1"/>
    <col min="10298" max="10298" width="12.42578125" bestFit="1" customWidth="1"/>
    <col min="10299" max="10299" width="15.5703125" bestFit="1" customWidth="1"/>
    <col min="10300" max="10300" width="11.140625" bestFit="1" customWidth="1"/>
    <col min="10301" max="10301" width="12.42578125" bestFit="1" customWidth="1"/>
    <col min="10302" max="10302" width="15.5703125" bestFit="1" customWidth="1"/>
    <col min="10303" max="10303" width="11.140625" bestFit="1" customWidth="1"/>
    <col min="10304" max="10304" width="12.42578125" bestFit="1" customWidth="1"/>
    <col min="10305" max="10305" width="15.5703125" bestFit="1" customWidth="1"/>
    <col min="10306" max="10306" width="11.140625" bestFit="1" customWidth="1"/>
    <col min="10307" max="10307" width="12.42578125" bestFit="1" customWidth="1"/>
    <col min="10308" max="10308" width="15.5703125" bestFit="1" customWidth="1"/>
    <col min="10309" max="10309" width="11.140625" bestFit="1" customWidth="1"/>
    <col min="10310" max="10310" width="12.42578125" bestFit="1" customWidth="1"/>
    <col min="10311" max="10311" width="15.5703125" bestFit="1" customWidth="1"/>
    <col min="10312" max="10312" width="11.140625" bestFit="1" customWidth="1"/>
    <col min="10313" max="10313" width="12.42578125" bestFit="1" customWidth="1"/>
    <col min="10314" max="10314" width="15.28515625" bestFit="1" customWidth="1"/>
    <col min="10315" max="10315" width="16.140625" bestFit="1" customWidth="1"/>
    <col min="10316" max="10316" width="17.5703125" bestFit="1" customWidth="1"/>
  </cols>
  <sheetData>
    <row r="1" spans="1:40" x14ac:dyDescent="0.25">
      <c r="A1" t="s">
        <v>8</v>
      </c>
      <c r="B1" t="s">
        <v>9</v>
      </c>
      <c r="C1" t="s">
        <v>10</v>
      </c>
      <c r="D1" t="s">
        <v>30</v>
      </c>
      <c r="E1" t="s">
        <v>11</v>
      </c>
      <c r="F1" t="s">
        <v>12</v>
      </c>
      <c r="G1" t="s">
        <v>13</v>
      </c>
      <c r="H1" t="s">
        <v>14</v>
      </c>
      <c r="I1" t="s">
        <v>15</v>
      </c>
      <c r="J1" t="s">
        <v>16</v>
      </c>
      <c r="K1" t="s">
        <v>17</v>
      </c>
      <c r="L1" t="s">
        <v>18</v>
      </c>
      <c r="M1" t="s">
        <v>19</v>
      </c>
      <c r="N1" t="s">
        <v>20</v>
      </c>
      <c r="O1" t="s">
        <v>21</v>
      </c>
      <c r="P1" t="s">
        <v>22</v>
      </c>
      <c r="Q1" t="s">
        <v>23</v>
      </c>
      <c r="R1" t="s">
        <v>24</v>
      </c>
      <c r="S1" t="s">
        <v>25</v>
      </c>
      <c r="T1" t="s">
        <v>26</v>
      </c>
      <c r="U1" t="s">
        <v>27</v>
      </c>
      <c r="V1" t="s">
        <v>32</v>
      </c>
      <c r="W1" t="s">
        <v>70</v>
      </c>
      <c r="X1" t="s">
        <v>71</v>
      </c>
      <c r="Y1" t="s">
        <v>72</v>
      </c>
      <c r="Z1" t="s">
        <v>73</v>
      </c>
      <c r="AA1" t="s">
        <v>82</v>
      </c>
      <c r="AB1" t="s">
        <v>83</v>
      </c>
      <c r="AC1" t="s">
        <v>84</v>
      </c>
      <c r="AD1" t="s">
        <v>85</v>
      </c>
      <c r="AE1" t="s">
        <v>88</v>
      </c>
      <c r="AF1" t="s">
        <v>90</v>
      </c>
      <c r="AG1" t="s">
        <v>94</v>
      </c>
      <c r="AH1" t="s">
        <v>95</v>
      </c>
      <c r="AI1" t="s">
        <v>96</v>
      </c>
      <c r="AJ1" t="s">
        <v>97</v>
      </c>
      <c r="AK1" t="s">
        <v>98</v>
      </c>
      <c r="AL1" t="s">
        <v>99</v>
      </c>
      <c r="AM1" t="s">
        <v>100</v>
      </c>
      <c r="AN1" t="s">
        <v>101</v>
      </c>
    </row>
    <row r="2" spans="1:40" x14ac:dyDescent="0.25">
      <c r="A2" s="197">
        <v>784</v>
      </c>
      <c r="B2" s="197">
        <v>588</v>
      </c>
      <c r="C2" s="197">
        <v>196</v>
      </c>
      <c r="D2" s="197">
        <v>15126.150000000001</v>
      </c>
      <c r="E2" s="197">
        <v>392</v>
      </c>
      <c r="F2" s="197">
        <v>392</v>
      </c>
      <c r="G2" s="197">
        <v>196</v>
      </c>
      <c r="H2" s="197">
        <v>196</v>
      </c>
      <c r="I2" s="197">
        <v>196</v>
      </c>
      <c r="J2" s="197">
        <v>196</v>
      </c>
      <c r="K2" s="197">
        <v>588</v>
      </c>
      <c r="L2" s="197">
        <v>196</v>
      </c>
      <c r="M2" s="197">
        <v>196</v>
      </c>
      <c r="N2" s="197">
        <v>196</v>
      </c>
      <c r="O2" s="1">
        <v>1369571</v>
      </c>
      <c r="P2" s="197">
        <v>677</v>
      </c>
      <c r="Q2" s="197">
        <v>792</v>
      </c>
      <c r="R2" s="197">
        <v>564</v>
      </c>
      <c r="S2" s="197">
        <v>659</v>
      </c>
      <c r="T2" s="197">
        <v>10</v>
      </c>
      <c r="U2" s="197">
        <v>9</v>
      </c>
      <c r="V2" s="197">
        <v>15074.089999999998</v>
      </c>
      <c r="W2" s="197">
        <v>2</v>
      </c>
      <c r="X2" s="197">
        <v>3</v>
      </c>
      <c r="Y2" s="197">
        <v>3</v>
      </c>
      <c r="Z2" s="197">
        <v>2</v>
      </c>
      <c r="AA2" s="197">
        <v>5260.8499999999995</v>
      </c>
      <c r="AB2" s="197">
        <v>6662.67</v>
      </c>
      <c r="AC2" s="197">
        <v>2466.58</v>
      </c>
      <c r="AD2" s="197">
        <v>683.99</v>
      </c>
      <c r="AE2" s="197">
        <v>55</v>
      </c>
      <c r="AF2" s="197">
        <v>50</v>
      </c>
      <c r="AG2" s="197">
        <v>21</v>
      </c>
      <c r="AH2" s="197">
        <v>20</v>
      </c>
      <c r="AI2" s="197">
        <v>22</v>
      </c>
      <c r="AJ2" s="197">
        <v>28</v>
      </c>
      <c r="AK2" s="197">
        <v>9</v>
      </c>
      <c r="AL2" s="197">
        <v>9</v>
      </c>
      <c r="AM2" s="197">
        <v>3</v>
      </c>
      <c r="AN2" s="197">
        <v>9</v>
      </c>
    </row>
    <row r="3" spans="1:40" x14ac:dyDescent="0.25">
      <c r="Q3">
        <v>0</v>
      </c>
    </row>
    <row r="4" spans="1:40" x14ac:dyDescent="0.25">
      <c r="Q4" t="s">
        <v>28</v>
      </c>
    </row>
    <row r="5" spans="1:40" x14ac:dyDescent="0.25">
      <c r="M5">
        <v>0</v>
      </c>
    </row>
    <row r="8" spans="1:40" x14ac:dyDescent="0.25">
      <c r="D8" s="2" t="s">
        <v>11</v>
      </c>
    </row>
    <row r="9" spans="1:40" x14ac:dyDescent="0.25">
      <c r="D9">
        <v>196</v>
      </c>
      <c r="U9" s="3" t="s">
        <v>87</v>
      </c>
      <c r="V9" t="s">
        <v>22</v>
      </c>
      <c r="W9" t="s">
        <v>24</v>
      </c>
      <c r="X9" t="s">
        <v>102</v>
      </c>
      <c r="Y9" t="s">
        <v>26</v>
      </c>
      <c r="Z9" s="3" t="s">
        <v>87</v>
      </c>
      <c r="AA9" t="s">
        <v>22</v>
      </c>
      <c r="AB9" t="s">
        <v>24</v>
      </c>
      <c r="AC9" t="s">
        <v>26</v>
      </c>
    </row>
    <row r="10" spans="1:40" x14ac:dyDescent="0.25">
      <c r="U10" s="4">
        <v>1</v>
      </c>
      <c r="V10" s="197"/>
      <c r="W10" s="197"/>
      <c r="X10" s="197"/>
      <c r="Y10" s="197"/>
      <c r="Z10" s="4">
        <v>1</v>
      </c>
      <c r="AA10" s="197"/>
      <c r="AB10" s="197"/>
      <c r="AC10" s="197"/>
      <c r="AE10" s="3" t="s">
        <v>87</v>
      </c>
      <c r="AF10" t="s">
        <v>31</v>
      </c>
      <c r="AG10" t="s">
        <v>109</v>
      </c>
    </row>
    <row r="11" spans="1:40" x14ac:dyDescent="0.25">
      <c r="U11" s="21" t="s">
        <v>43</v>
      </c>
      <c r="V11" s="197">
        <v>851</v>
      </c>
      <c r="W11" s="197">
        <v>717</v>
      </c>
      <c r="X11" s="197">
        <v>81</v>
      </c>
      <c r="Y11" s="197">
        <v>10</v>
      </c>
      <c r="Z11" s="21" t="s">
        <v>43</v>
      </c>
      <c r="AA11" s="197">
        <v>851</v>
      </c>
      <c r="AB11" s="197">
        <v>717</v>
      </c>
      <c r="AC11" s="197">
        <v>10</v>
      </c>
      <c r="AE11" s="4">
        <v>1</v>
      </c>
      <c r="AF11" s="197"/>
      <c r="AG11" s="197"/>
    </row>
    <row r="12" spans="1:40" x14ac:dyDescent="0.25">
      <c r="O12" s="62" t="s">
        <v>36</v>
      </c>
      <c r="P12" s="63" t="s">
        <v>30</v>
      </c>
      <c r="U12" s="4">
        <v>2</v>
      </c>
      <c r="V12" s="197"/>
      <c r="W12" s="197"/>
      <c r="X12" s="197"/>
      <c r="Y12" s="197"/>
      <c r="Z12" s="4">
        <v>2</v>
      </c>
      <c r="AA12" s="197"/>
      <c r="AB12" s="197"/>
      <c r="AC12" s="197"/>
      <c r="AE12" s="21" t="s">
        <v>43</v>
      </c>
      <c r="AF12" s="1">
        <v>19273.84</v>
      </c>
      <c r="AG12" s="1">
        <v>19057.214000000004</v>
      </c>
    </row>
    <row r="13" spans="1:40" x14ac:dyDescent="0.25">
      <c r="O13" s="4">
        <v>1</v>
      </c>
      <c r="P13" s="1"/>
      <c r="U13" s="21" t="s">
        <v>42</v>
      </c>
      <c r="V13" s="197">
        <v>715</v>
      </c>
      <c r="W13" s="197">
        <v>589</v>
      </c>
      <c r="X13" s="197">
        <v>60</v>
      </c>
      <c r="Y13" s="197">
        <v>9</v>
      </c>
      <c r="Z13" s="21" t="s">
        <v>42</v>
      </c>
      <c r="AA13" s="197">
        <v>715</v>
      </c>
      <c r="AB13" s="197">
        <v>589</v>
      </c>
      <c r="AC13" s="197">
        <v>9</v>
      </c>
      <c r="AE13" s="4">
        <v>2</v>
      </c>
      <c r="AF13" s="197"/>
      <c r="AG13" s="197"/>
    </row>
    <row r="14" spans="1:40" x14ac:dyDescent="0.25">
      <c r="O14" s="21" t="s">
        <v>43</v>
      </c>
      <c r="P14" s="24">
        <v>19273.84</v>
      </c>
      <c r="U14" s="4">
        <v>3</v>
      </c>
      <c r="V14" s="197"/>
      <c r="W14" s="197"/>
      <c r="X14" s="197"/>
      <c r="Y14" s="197"/>
      <c r="Z14" s="4">
        <v>3</v>
      </c>
      <c r="AA14" s="197"/>
      <c r="AB14" s="197"/>
      <c r="AC14" s="197"/>
      <c r="AE14" s="21" t="s">
        <v>42</v>
      </c>
      <c r="AF14" s="1">
        <v>6055.4699999999993</v>
      </c>
      <c r="AG14" s="1">
        <v>21201.224000000002</v>
      </c>
    </row>
    <row r="15" spans="1:40" x14ac:dyDescent="0.25">
      <c r="O15" s="4">
        <v>2</v>
      </c>
      <c r="P15" s="1"/>
      <c r="U15" s="21" t="s">
        <v>46</v>
      </c>
      <c r="V15" s="197">
        <v>677</v>
      </c>
      <c r="W15" s="197">
        <v>564</v>
      </c>
      <c r="X15" s="197">
        <v>55</v>
      </c>
      <c r="Y15" s="197">
        <v>10</v>
      </c>
      <c r="Z15" s="21" t="s">
        <v>46</v>
      </c>
      <c r="AA15" s="197">
        <v>677</v>
      </c>
      <c r="AB15" s="197">
        <v>564</v>
      </c>
      <c r="AC15" s="197">
        <v>10</v>
      </c>
      <c r="AE15" s="4">
        <v>3</v>
      </c>
      <c r="AF15" s="197"/>
      <c r="AG15" s="197"/>
    </row>
    <row r="16" spans="1:40" x14ac:dyDescent="0.25">
      <c r="O16" s="21" t="s">
        <v>42</v>
      </c>
      <c r="P16" s="24">
        <v>6055.4699999999993</v>
      </c>
      <c r="U16" s="4">
        <v>4</v>
      </c>
      <c r="V16" s="197"/>
      <c r="W16" s="197"/>
      <c r="X16" s="197"/>
      <c r="Y16" s="197"/>
      <c r="Z16" s="4">
        <v>4</v>
      </c>
      <c r="AA16" s="197"/>
      <c r="AB16" s="197"/>
      <c r="AC16" s="197"/>
      <c r="AE16" s="21" t="s">
        <v>46</v>
      </c>
      <c r="AF16" s="1">
        <v>15126.150000000001</v>
      </c>
      <c r="AG16" s="1">
        <v>6661.0169999999998</v>
      </c>
    </row>
    <row r="17" spans="4:38" x14ac:dyDescent="0.25">
      <c r="O17" s="4">
        <v>3</v>
      </c>
      <c r="P17" s="1"/>
      <c r="U17" s="21" t="s">
        <v>40</v>
      </c>
      <c r="V17" s="197">
        <v>744</v>
      </c>
      <c r="W17" s="197">
        <v>609</v>
      </c>
      <c r="X17" s="197">
        <v>56</v>
      </c>
      <c r="Y17" s="197">
        <v>12</v>
      </c>
      <c r="Z17" s="21" t="s">
        <v>40</v>
      </c>
      <c r="AA17" s="197">
        <v>744</v>
      </c>
      <c r="AB17" s="197">
        <v>609</v>
      </c>
      <c r="AC17" s="197">
        <v>12</v>
      </c>
      <c r="AE17" s="4">
        <v>4</v>
      </c>
      <c r="AF17" s="197"/>
      <c r="AG17" s="197"/>
    </row>
    <row r="18" spans="4:38" x14ac:dyDescent="0.25">
      <c r="D18">
        <v>0</v>
      </c>
      <c r="O18" s="21" t="s">
        <v>46</v>
      </c>
      <c r="P18" s="24">
        <v>15126.150000000001</v>
      </c>
      <c r="U18" s="4">
        <v>5</v>
      </c>
      <c r="V18" s="197"/>
      <c r="W18" s="197"/>
      <c r="X18" s="197"/>
      <c r="Y18" s="197"/>
      <c r="Z18" s="4">
        <v>5</v>
      </c>
      <c r="AA18" s="197"/>
      <c r="AB18" s="197"/>
      <c r="AC18" s="197"/>
      <c r="AE18" s="21" t="s">
        <v>40</v>
      </c>
      <c r="AF18" s="1">
        <v>17346.879999999997</v>
      </c>
      <c r="AG18" s="1">
        <v>16638.765000000003</v>
      </c>
    </row>
    <row r="19" spans="4:38" x14ac:dyDescent="0.25">
      <c r="O19" s="4">
        <v>4</v>
      </c>
      <c r="P19" s="1"/>
      <c r="U19" s="21" t="s">
        <v>47</v>
      </c>
      <c r="V19" s="197">
        <v>827</v>
      </c>
      <c r="W19" s="197">
        <v>695</v>
      </c>
      <c r="X19" s="197">
        <v>71</v>
      </c>
      <c r="Y19" s="197">
        <v>12</v>
      </c>
      <c r="Z19" s="21" t="s">
        <v>47</v>
      </c>
      <c r="AA19" s="197">
        <v>827</v>
      </c>
      <c r="AB19" s="197">
        <v>695</v>
      </c>
      <c r="AC19" s="197">
        <v>12</v>
      </c>
      <c r="AE19" s="4">
        <v>5</v>
      </c>
      <c r="AF19" s="197"/>
      <c r="AG19" s="197"/>
    </row>
    <row r="20" spans="4:38" x14ac:dyDescent="0.25">
      <c r="O20" s="21" t="s">
        <v>40</v>
      </c>
      <c r="P20" s="24">
        <v>17346.879999999997</v>
      </c>
      <c r="U20" s="4">
        <v>6</v>
      </c>
      <c r="V20" s="197"/>
      <c r="W20" s="197"/>
      <c r="X20" s="197"/>
      <c r="Y20" s="197"/>
      <c r="Z20" s="4">
        <v>6</v>
      </c>
      <c r="AA20" s="197"/>
      <c r="AB20" s="197"/>
      <c r="AC20" s="197"/>
      <c r="AE20" s="21" t="s">
        <v>47</v>
      </c>
      <c r="AF20" s="1">
        <v>16616.28</v>
      </c>
      <c r="AG20" s="1">
        <v>19081.567999999999</v>
      </c>
    </row>
    <row r="21" spans="4:38" x14ac:dyDescent="0.25">
      <c r="O21" s="4">
        <v>5</v>
      </c>
      <c r="P21" s="1"/>
      <c r="U21" s="21" t="s">
        <v>45</v>
      </c>
      <c r="V21" s="197">
        <v>672</v>
      </c>
      <c r="W21" s="197">
        <v>554</v>
      </c>
      <c r="X21" s="197">
        <v>69</v>
      </c>
      <c r="Y21" s="197">
        <v>12</v>
      </c>
      <c r="Z21" s="21" t="s">
        <v>45</v>
      </c>
      <c r="AA21" s="197">
        <v>672</v>
      </c>
      <c r="AB21" s="197">
        <v>554</v>
      </c>
      <c r="AC21" s="197">
        <v>12</v>
      </c>
      <c r="AE21" s="4">
        <v>6</v>
      </c>
      <c r="AF21" s="197"/>
      <c r="AG21" s="197"/>
    </row>
    <row r="22" spans="4:38" x14ac:dyDescent="0.25">
      <c r="O22" s="21" t="s">
        <v>47</v>
      </c>
      <c r="P22" s="24">
        <v>16616.28</v>
      </c>
      <c r="U22" s="4">
        <v>7</v>
      </c>
      <c r="V22" s="197"/>
      <c r="W22" s="197"/>
      <c r="X22" s="197"/>
      <c r="Y22" s="197"/>
      <c r="Z22" s="4">
        <v>7</v>
      </c>
      <c r="AA22" s="197"/>
      <c r="AB22" s="197"/>
      <c r="AC22" s="197"/>
      <c r="AE22" s="21" t="s">
        <v>45</v>
      </c>
      <c r="AF22" s="1">
        <v>16716.599999999999</v>
      </c>
      <c r="AG22" s="1">
        <v>18277.907999999999</v>
      </c>
    </row>
    <row r="23" spans="4:38" x14ac:dyDescent="0.25">
      <c r="O23" s="4">
        <v>6</v>
      </c>
      <c r="P23" s="1"/>
      <c r="U23" s="21" t="s">
        <v>44</v>
      </c>
      <c r="V23" s="197">
        <v>774</v>
      </c>
      <c r="W23" s="197">
        <v>642</v>
      </c>
      <c r="X23" s="197">
        <v>62</v>
      </c>
      <c r="Y23" s="197">
        <v>12</v>
      </c>
      <c r="Z23" s="21" t="s">
        <v>44</v>
      </c>
      <c r="AA23" s="197">
        <v>774</v>
      </c>
      <c r="AB23" s="197">
        <v>642</v>
      </c>
      <c r="AC23" s="197">
        <v>12</v>
      </c>
      <c r="AE23" s="4">
        <v>7</v>
      </c>
      <c r="AF23" s="197"/>
      <c r="AG23" s="197"/>
    </row>
    <row r="24" spans="4:38" x14ac:dyDescent="0.25">
      <c r="O24" s="21" t="s">
        <v>45</v>
      </c>
      <c r="P24" s="24">
        <v>16716.599999999999</v>
      </c>
      <c r="U24" s="4">
        <v>8</v>
      </c>
      <c r="V24" s="197"/>
      <c r="W24" s="197"/>
      <c r="X24" s="197"/>
      <c r="Y24" s="197"/>
      <c r="Z24" s="4">
        <v>8</v>
      </c>
      <c r="AA24" s="197"/>
      <c r="AB24" s="197"/>
      <c r="AC24" s="197"/>
      <c r="AE24" s="21" t="s">
        <v>44</v>
      </c>
      <c r="AF24" s="1">
        <v>19933.97</v>
      </c>
      <c r="AG24" s="1">
        <v>18388.259999999998</v>
      </c>
    </row>
    <row r="25" spans="4:38" x14ac:dyDescent="0.25">
      <c r="O25" s="4">
        <v>7</v>
      </c>
      <c r="P25" s="1"/>
      <c r="U25" s="21" t="s">
        <v>41</v>
      </c>
      <c r="V25" s="197">
        <v>819</v>
      </c>
      <c r="W25" s="197">
        <v>686</v>
      </c>
      <c r="X25" s="197">
        <v>71</v>
      </c>
      <c r="Y25" s="197">
        <v>18</v>
      </c>
      <c r="Z25" s="21" t="s">
        <v>41</v>
      </c>
      <c r="AA25" s="197">
        <v>819</v>
      </c>
      <c r="AB25" s="197">
        <v>686</v>
      </c>
      <c r="AC25" s="197">
        <v>18</v>
      </c>
      <c r="AE25" s="4">
        <v>8</v>
      </c>
      <c r="AF25" s="197"/>
      <c r="AG25" s="197"/>
    </row>
    <row r="26" spans="4:38" x14ac:dyDescent="0.25">
      <c r="O26" s="21" t="s">
        <v>44</v>
      </c>
      <c r="P26" s="24">
        <v>19933.97</v>
      </c>
      <c r="U26" s="4" t="s">
        <v>35</v>
      </c>
      <c r="V26" s="197">
        <v>6079</v>
      </c>
      <c r="W26" s="197">
        <v>5056</v>
      </c>
      <c r="X26" s="197">
        <v>525</v>
      </c>
      <c r="Y26" s="197">
        <v>95</v>
      </c>
      <c r="Z26" s="4" t="s">
        <v>35</v>
      </c>
      <c r="AA26" s="197">
        <v>6079</v>
      </c>
      <c r="AB26" s="197">
        <v>5056</v>
      </c>
      <c r="AC26" s="197">
        <v>95</v>
      </c>
      <c r="AE26" s="21" t="s">
        <v>41</v>
      </c>
      <c r="AF26" s="1">
        <v>24453.559999999998</v>
      </c>
      <c r="AG26" s="1">
        <v>21927.367000000002</v>
      </c>
    </row>
    <row r="27" spans="4:38" x14ac:dyDescent="0.25">
      <c r="O27" s="4">
        <v>8</v>
      </c>
      <c r="P27" s="1"/>
      <c r="AE27" s="4" t="s">
        <v>35</v>
      </c>
      <c r="AF27" s="1">
        <v>135522.75</v>
      </c>
      <c r="AG27" s="1">
        <v>21927.367000000002</v>
      </c>
    </row>
    <row r="28" spans="4:38" x14ac:dyDescent="0.25">
      <c r="O28" s="21" t="s">
        <v>41</v>
      </c>
      <c r="P28" s="24">
        <v>24453.559999999998</v>
      </c>
    </row>
    <row r="29" spans="4:38" x14ac:dyDescent="0.25">
      <c r="O29" s="61" t="s">
        <v>35</v>
      </c>
      <c r="P29" s="24">
        <v>135522.75</v>
      </c>
    </row>
    <row r="32" spans="4:38" x14ac:dyDescent="0.25">
      <c r="AI32" t="s">
        <v>22</v>
      </c>
      <c r="AJ32" t="s">
        <v>24</v>
      </c>
      <c r="AK32" t="s">
        <v>102</v>
      </c>
      <c r="AL32" t="s">
        <v>26</v>
      </c>
    </row>
    <row r="33" spans="1:41" x14ac:dyDescent="0.25">
      <c r="AI33" s="197">
        <v>677</v>
      </c>
      <c r="AJ33" s="197">
        <v>564</v>
      </c>
      <c r="AK33" s="197">
        <v>55</v>
      </c>
      <c r="AL33" s="197">
        <v>10</v>
      </c>
    </row>
    <row r="36" spans="1:41" x14ac:dyDescent="0.25">
      <c r="AF36" s="1"/>
      <c r="AG36" s="1"/>
    </row>
    <row r="37" spans="1:41" x14ac:dyDescent="0.25">
      <c r="AF37" s="1"/>
      <c r="AG37" s="1"/>
    </row>
    <row r="38" spans="1:41" x14ac:dyDescent="0.25">
      <c r="AM38" t="s">
        <v>113</v>
      </c>
      <c r="AN38">
        <f>GETPIVOTDATA("[Measures].[Sent Email]",$AI$32)</f>
        <v>677</v>
      </c>
      <c r="AO38" s="172">
        <v>1</v>
      </c>
    </row>
    <row r="39" spans="1:41" x14ac:dyDescent="0.25">
      <c r="AI39" t="s">
        <v>112</v>
      </c>
      <c r="AM39" t="s">
        <v>115</v>
      </c>
      <c r="AN39">
        <f>GETPIVOTDATA("[Measures].[Open Email]",$AI$32)</f>
        <v>564</v>
      </c>
      <c r="AO39" s="172">
        <f>AN39/AN38</f>
        <v>0.8330871491875923</v>
      </c>
    </row>
    <row r="40" spans="1:41" x14ac:dyDescent="0.25">
      <c r="AH40" t="s">
        <v>113</v>
      </c>
      <c r="AI40">
        <f>GETPIVOTDATA("[Measures].[Sent Email]",$AI$32)</f>
        <v>677</v>
      </c>
      <c r="AJ40" s="172">
        <v>1</v>
      </c>
      <c r="AM40" t="str">
        <f>AH42</f>
        <v>Click Email</v>
      </c>
      <c r="AN40">
        <f>GETPIVOTDATA("[Measures].[ClickDate All]",$AI$32)</f>
        <v>55</v>
      </c>
      <c r="AO40" s="172">
        <f>AN40/AN38</f>
        <v>8.1240768094534718E-2</v>
      </c>
    </row>
    <row r="41" spans="1:41" x14ac:dyDescent="0.25">
      <c r="AH41" t="s">
        <v>115</v>
      </c>
      <c r="AI41">
        <f>GETPIVOTDATA("[Measures].[Open Email]",$AI$32)</f>
        <v>564</v>
      </c>
      <c r="AJ41" s="172">
        <f>AI41/AI40</f>
        <v>0.8330871491875923</v>
      </c>
      <c r="AM41" t="s">
        <v>114</v>
      </c>
      <c r="AN41">
        <f>AN38-SUM(AN39:AN40)-AN42</f>
        <v>48</v>
      </c>
      <c r="AO41" s="172">
        <f>AN41/AN38</f>
        <v>7.0901033973412117E-2</v>
      </c>
    </row>
    <row r="42" spans="1:41" x14ac:dyDescent="0.25">
      <c r="A42" t="s">
        <v>53</v>
      </c>
      <c r="AH42" t="str">
        <f>AK32</f>
        <v>Click Email</v>
      </c>
      <c r="AI42">
        <f>GETPIVOTDATA("[Measures].[ClickDate All]",$AI$32)</f>
        <v>55</v>
      </c>
      <c r="AJ42" s="172">
        <f>AI42/AI40</f>
        <v>8.1240768094534718E-2</v>
      </c>
      <c r="AM42" t="s">
        <v>116</v>
      </c>
      <c r="AN42">
        <f>GETPIVOTDATA("[Measures].[Bounce Total]",$AI$32)</f>
        <v>10</v>
      </c>
      <c r="AO42" s="172">
        <f>AN42/AN39</f>
        <v>1.7730496453900711E-2</v>
      </c>
    </row>
    <row r="43" spans="1:41" x14ac:dyDescent="0.25">
      <c r="A43" t="s">
        <v>54</v>
      </c>
      <c r="B43" t="s">
        <v>55</v>
      </c>
      <c r="C43" t="s">
        <v>56</v>
      </c>
      <c r="D43" t="s">
        <v>57</v>
      </c>
      <c r="E43" t="s">
        <v>58</v>
      </c>
      <c r="F43" t="s">
        <v>59</v>
      </c>
      <c r="G43" t="s">
        <v>60</v>
      </c>
      <c r="H43" t="s">
        <v>61</v>
      </c>
      <c r="I43" t="s">
        <v>62</v>
      </c>
      <c r="J43" t="s">
        <v>63</v>
      </c>
      <c r="K43" t="s">
        <v>64</v>
      </c>
      <c r="L43" t="s">
        <v>65</v>
      </c>
      <c r="M43" t="s">
        <v>66</v>
      </c>
      <c r="N43" t="s">
        <v>67</v>
      </c>
      <c r="O43" t="s">
        <v>68</v>
      </c>
      <c r="P43" t="s">
        <v>69</v>
      </c>
      <c r="Q43" t="s">
        <v>70</v>
      </c>
      <c r="R43" t="s">
        <v>71</v>
      </c>
      <c r="S43" t="s">
        <v>72</v>
      </c>
      <c r="T43" t="s">
        <v>73</v>
      </c>
      <c r="U43" t="s">
        <v>74</v>
      </c>
      <c r="V43" t="s">
        <v>75</v>
      </c>
      <c r="W43" t="s">
        <v>76</v>
      </c>
      <c r="X43" t="s">
        <v>77</v>
      </c>
      <c r="Y43" t="s">
        <v>78</v>
      </c>
      <c r="Z43" t="s">
        <v>79</v>
      </c>
      <c r="AA43" t="s">
        <v>80</v>
      </c>
      <c r="AB43" t="s">
        <v>81</v>
      </c>
      <c r="AC43" t="s">
        <v>82</v>
      </c>
      <c r="AD43" t="s">
        <v>83</v>
      </c>
      <c r="AE43" t="s">
        <v>84</v>
      </c>
      <c r="AF43" t="s">
        <v>85</v>
      </c>
      <c r="AH43" t="s">
        <v>114</v>
      </c>
      <c r="AI43">
        <f>AI40-SUM(AI41:AI42)-AI44</f>
        <v>48</v>
      </c>
      <c r="AJ43" s="172">
        <f>AI43/AI40</f>
        <v>7.0901033973412117E-2</v>
      </c>
    </row>
    <row r="44" spans="1:41" x14ac:dyDescent="0.25">
      <c r="A44" s="197">
        <v>174</v>
      </c>
      <c r="B44" s="197">
        <v>227</v>
      </c>
      <c r="C44" s="197">
        <v>170</v>
      </c>
      <c r="D44" s="197">
        <v>106</v>
      </c>
      <c r="E44" s="197">
        <v>210</v>
      </c>
      <c r="F44" s="197">
        <v>266</v>
      </c>
      <c r="G44" s="197">
        <v>200</v>
      </c>
      <c r="H44" s="197">
        <v>116</v>
      </c>
      <c r="I44" s="197">
        <v>148</v>
      </c>
      <c r="J44" s="197">
        <v>207</v>
      </c>
      <c r="K44" s="197">
        <v>127</v>
      </c>
      <c r="L44" s="197">
        <v>82</v>
      </c>
      <c r="M44" s="197">
        <v>176</v>
      </c>
      <c r="N44" s="197">
        <v>234</v>
      </c>
      <c r="O44" s="197">
        <v>158</v>
      </c>
      <c r="P44" s="197">
        <v>91</v>
      </c>
      <c r="Q44" s="197">
        <v>2</v>
      </c>
      <c r="R44" s="197">
        <v>3</v>
      </c>
      <c r="S44" s="197">
        <v>3</v>
      </c>
      <c r="T44" s="197">
        <v>2</v>
      </c>
      <c r="U44" s="197">
        <v>5</v>
      </c>
      <c r="V44" s="197">
        <v>1</v>
      </c>
      <c r="W44" s="197">
        <v>2</v>
      </c>
      <c r="X44" s="197">
        <v>1</v>
      </c>
      <c r="Y44" s="197">
        <v>3590.87</v>
      </c>
      <c r="Z44" s="197">
        <v>5045.71</v>
      </c>
      <c r="AA44" s="197">
        <v>6489.57</v>
      </c>
      <c r="AB44" s="197"/>
      <c r="AC44" s="197">
        <v>5260.8499999999995</v>
      </c>
      <c r="AD44" s="197">
        <v>6662.67</v>
      </c>
      <c r="AE44" s="197">
        <v>2466.58</v>
      </c>
      <c r="AF44" s="197">
        <v>683.99</v>
      </c>
      <c r="AH44" t="s">
        <v>116</v>
      </c>
      <c r="AI44">
        <f>GETPIVOTDATA("[Measures].[Bounce Total]",$AI$32)</f>
        <v>10</v>
      </c>
      <c r="AJ44" s="172">
        <f>AI44/AI41</f>
        <v>1.7730496453900711E-2</v>
      </c>
    </row>
    <row r="45" spans="1:41" x14ac:dyDescent="0.25">
      <c r="AJ45" s="172"/>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F699-1CA9-49F2-BCBE-CB3A6A99D40B}">
  <dimension ref="B2:O3"/>
  <sheetViews>
    <sheetView topLeftCell="K1" workbookViewId="0">
      <selection activeCell="L5" sqref="L5"/>
    </sheetView>
  </sheetViews>
  <sheetFormatPr defaultRowHeight="15" x14ac:dyDescent="0.25"/>
  <cols>
    <col min="2" max="2" width="10.5703125" bestFit="1" customWidth="1"/>
    <col min="3" max="3" width="17" bestFit="1" customWidth="1"/>
    <col min="4" max="4" width="24.42578125" bestFit="1" customWidth="1"/>
    <col min="5" max="5" width="27.85546875" bestFit="1" customWidth="1"/>
    <col min="6" max="6" width="41.28515625" bestFit="1" customWidth="1"/>
    <col min="7" max="7" width="45.85546875" bestFit="1" customWidth="1"/>
    <col min="8" max="8" width="32.28515625" bestFit="1" customWidth="1"/>
    <col min="9" max="9" width="32.85546875" bestFit="1" customWidth="1"/>
    <col min="10" max="10" width="57.140625" bestFit="1" customWidth="1"/>
    <col min="11" max="11" width="52.5703125" bestFit="1" customWidth="1"/>
    <col min="12" max="12" width="51.5703125" bestFit="1" customWidth="1"/>
    <col min="13" max="13" width="57" bestFit="1" customWidth="1"/>
    <col min="14" max="14" width="63.140625" bestFit="1" customWidth="1"/>
    <col min="15" max="15" width="63.5703125" bestFit="1" customWidth="1"/>
  </cols>
  <sheetData>
    <row r="2" spans="2:15" x14ac:dyDescent="0.25">
      <c r="B2" t="s">
        <v>8</v>
      </c>
      <c r="C2" t="s">
        <v>9</v>
      </c>
      <c r="D2" t="s">
        <v>17</v>
      </c>
      <c r="E2" t="s">
        <v>10</v>
      </c>
      <c r="F2" t="s">
        <v>11</v>
      </c>
      <c r="G2" t="s">
        <v>15</v>
      </c>
      <c r="H2" t="s">
        <v>16</v>
      </c>
      <c r="I2" t="s">
        <v>12</v>
      </c>
      <c r="J2" t="s">
        <v>13</v>
      </c>
      <c r="K2" t="s">
        <v>14</v>
      </c>
      <c r="L2" t="s">
        <v>20</v>
      </c>
      <c r="M2" t="s">
        <v>103</v>
      </c>
      <c r="N2" t="s">
        <v>18</v>
      </c>
      <c r="O2" t="s">
        <v>19</v>
      </c>
    </row>
    <row r="3" spans="2:15" x14ac:dyDescent="0.25">
      <c r="B3" s="197">
        <v>784</v>
      </c>
      <c r="C3" s="197">
        <v>588</v>
      </c>
      <c r="D3" s="197">
        <v>588</v>
      </c>
      <c r="E3" s="197">
        <v>196</v>
      </c>
      <c r="F3" s="197">
        <v>392</v>
      </c>
      <c r="G3" s="197">
        <v>196</v>
      </c>
      <c r="H3" s="197">
        <v>196</v>
      </c>
      <c r="I3" s="197">
        <v>392</v>
      </c>
      <c r="J3" s="197">
        <v>196</v>
      </c>
      <c r="K3" s="197">
        <v>196</v>
      </c>
      <c r="L3" s="197">
        <v>196</v>
      </c>
      <c r="M3" s="197">
        <v>196</v>
      </c>
      <c r="N3" s="197">
        <v>196</v>
      </c>
      <c r="O3" s="197">
        <v>196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27BD4-8A02-4A8C-922E-E83FF861EE02}">
  <dimension ref="A4:A5"/>
  <sheetViews>
    <sheetView workbookViewId="0">
      <selection activeCell="B4" sqref="B4"/>
    </sheetView>
  </sheetViews>
  <sheetFormatPr defaultRowHeight="15" x14ac:dyDescent="0.25"/>
  <cols>
    <col min="1" max="1" width="9.42578125" bestFit="1" customWidth="1"/>
    <col min="2" max="2" width="5.7109375" bestFit="1" customWidth="1"/>
  </cols>
  <sheetData>
    <row r="4" spans="1:1" x14ac:dyDescent="0.25">
      <c r="A4" t="s">
        <v>29</v>
      </c>
    </row>
    <row r="5" spans="1:1" x14ac:dyDescent="0.25">
      <c r="A5" s="197">
        <v>6079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B021E-01B9-4EE6-A892-7472358C5FB2}">
  <dimension ref="A1:B3"/>
  <sheetViews>
    <sheetView workbookViewId="0">
      <selection sqref="A1:B7"/>
    </sheetView>
  </sheetViews>
  <sheetFormatPr defaultRowHeight="15" x14ac:dyDescent="0.25"/>
  <cols>
    <col min="1" max="1" width="11.28515625" bestFit="1" customWidth="1"/>
    <col min="2" max="2" width="19" bestFit="1" customWidth="1"/>
    <col min="3" max="3" width="20" bestFit="1" customWidth="1"/>
  </cols>
  <sheetData>
    <row r="1" spans="1:2" x14ac:dyDescent="0.25">
      <c r="A1" s="3" t="s">
        <v>36</v>
      </c>
      <c r="B1" s="1" t="s">
        <v>30</v>
      </c>
    </row>
    <row r="2" spans="1:2" x14ac:dyDescent="0.25">
      <c r="A2" s="4">
        <v>2023</v>
      </c>
      <c r="B2" s="1">
        <v>135522.75</v>
      </c>
    </row>
    <row r="3" spans="1:2" x14ac:dyDescent="0.25">
      <c r="A3" s="4" t="s">
        <v>35</v>
      </c>
      <c r="B3" s="24">
        <v>135522.75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7 9 0 c b 2 0 - 9 e 7 c - 4 9 5 2 - 8 b 1 6 - 8 3 2 f c 4 d 6 b 7 2 a " > < C u s t o m C o n t e n t > < ! [ C D A T A [ < ? x m l   v e r s i o n = " 1 . 0 "   e n c o d i n g = " u t f - 1 6 " ? > < S e t t i n g s > < C a l c u l a t e d F i e l d s > < i t e m > < M e a s u r e N a m e > N e w   L e a d s < / M e a s u r e N a m e > < D i s p l a y N a m e > N e w   L e a d s < / D i s p l a y N a m e > < V i s i b l e > F a l s e < / V i s i b l e > < / i t e m > < i t e m > < M e a s u r e N a m e > E x i s t i n g   C u s t o m e r < / M e a s u r e N a m e > < D i s p l a y N a m e > E x i s t i n g   C u s t o m e r < / D i s p l a y N a m e > < V i s i b l e > F a l s e < / V i s i b l e > < / i t e m > < i t e m > < M e a s u r e N a m e > N e w   L e a d s   w i t h   R e s p o n s e < / M e a s u r e N a m e > < D i s p l a y N a m e > N e w   L e a d s   w i t h   R e s p o n s e < / D i s p l a y N a m e > < V i s i b l e > F a l s e < / V i s i b l e > < / i t e m > < i t e m > < M e a s u r e N a m e > N e w   L e a d s   w i t h     N O R e s p o n s e < / M e a s u r e N a m e > < D i s p l a y N a m e > N e w   L e a d s   w i t h     N O R e s p o n s e < / D i s p l a y N a m e > < V i s i b l e > F a l s e < / V i s i b l e > < / i t e m > < i t e m > < M e a s u r e N a m e > N e w   L e a d s   w i t h   R e s p o n s e   a n d   w i t h   D i c s o u n t < / M e a s u r e N a m e > < D i s p l a y N a m e > N e w   L e a d s   w i t h   R e s p o n s e   a n d   w i t h   D i c s o u n t < / D i s p l a y N a m e > < V i s i b l e > F a l s e < / V i s i b l e > < / i t e m > < i t e m > < M e a s u r e N a m e > N e w   L e a d s   w i t h   R e s p o n s e   a n d   w i t h   s k i p p e d   s t a g e < / M e a s u r e N a m e > < D i s p l a y N a m e > N e w   L e a d s   w i t h   R e s p o n s e   a n d   w i t h   s k i p p e d   s t a g e < / D i s p l a y N a m e > < V i s i b l e > F a l s e < / V i s i b l e > < / i t e m > < i t e m > < M e a s u r e N a m e > O l d   C u s t m o e r s   W i t h   S k i p p e d   s t a g e < / M e a s u r e N a m e > < D i s p l a y N a m e > O l d   C u s t m o e r s   W i t h   S k i p p e d   s t a g e < / D i s p l a y N a m e > < V i s i b l e > F a l s e < / V i s i b l e > < / i t e m > < i t e m > < M e a s u r e N a m e > O l d   C u s t m o e r s   W i t h   D i s c o u n t   s t a g e < / M e a s u r e N a m e > < D i s p l a y N a m e > O l d   C u s t m o e r s   W i t h   D i s c o u n t   s t a g e < / D i s p l a y N a m e > < V i s i b l e > F a l s e < / V i s i b l e > < / i t e m > < i t e m > < M e a s u r e N a m e > N e w   L e a d s   w i t h   R e s p o n s e   a n d   w i t h   s k i p p e d   s t a g e   a n d   B o o k e d < / M e a s u r e N a m e > < D i s p l a y N a m e > N e w   L e a d s   w i t h   R e s p o n s e   a n d   w i t h   s k i p p e d   s t a g e   a n d   B o o k e d < / D i s p l a y N a m e > < V i s i b l e > F a l s e < / V i s i b l e > < / i t e m > < i t e m > < M e a s u r e N a m e > O l d   C u s t m o e r s   W i t h   S k i p p e d   s t a g e   a n d   B o o k e d   Q u a l i f i e d < / M e a s u r e N a m e > < D i s p l a y N a m e > O l d   C u s t m o e r s   W i t h   S k i p p e d   s t a g e   a n d   B o o k e d   Q u a l i f i e d < / D i s p l a y N a m e > < V i s i b l e > F a l s e < / V i s i b l e > < / i t e m > < i t e m > < M e a s u r e N a m e > N e w   L e a d s   w i t h   P r o v i d e d   I n t e r e s t   d i s c o u n t   n o   r e s p o n s e < / M e a s u r e N a m e > < D i s p l a y N a m e > N e w   L e a d s   w i t h   P r o v i d e d   I n t e r e s t   d i s c o u n t   n o   r e s p o n s e < / D i s p l a y N a m e > < V i s i b l e > F a l s e < / V i s i b l e > < / i t e m > < i t e m > < M e a s u r e N a m e > N e w   L e a d s   w i t h   P r o v i d e d   I n t e r e s t   d i s c o u n t   Q u a l i t i f e d   B o o k e d < / M e a s u r e N a m e > < D i s p l a y N a m e > N e w   L e a d s   w i t h   P r o v i d e d   I n t e r e s t   d i s c o u n t   Q u a l i t i f e d   B o o k e d < / D i s p l a y N a m e > < V i s i b l e > F a l s e < / V i s i b l e > < / i t e m > < i t e m > < M e a s u r e N a m e > E x i s t i n g   C u s t o m e r s   w i t h   P r o v i d e d   I n t e r e s t   d i s c o u n t   Q u a l f i e d   B o o k e d < / M e a s u r e N a m e > < D i s p l a y N a m e > E x i s t i n g   C u s t o m e r s   w i t h   P r o v i d e d   I n t e r e s t   d i s c o u n t   Q u a l f i e d   B o o k e d < / D i s p l a y N a m e > < V i s i b l e > F a l s e < / V i s i b l e > < / i t e m > < i t e m > < M e a s u r e N a m e > E x i s t i n g   C u s t o m e r s   w i t h   P r o v i d e d   I n t e r e s t   d i s c o u n t   a n d   N o   R e s p o n s e < / M e a s u r e N a m e > < D i s p l a y N a m e > E x i s t i n g   C u s t o m e r s   w i t h   P r o v i d e d   I n t e r e s t   d i s c o u n t   a n d   N o   R e s p o n s e < / D i s p l a y N a m e > < V i s i b l e > F a l s e < / V i s i b l e > < / i t e m > < i t e m > < M e a s u r e N a m e > E m a i l 1 < / M e a s u r e N a m e > < D i s p l a y N a m e > E m a i l 1 < / D i s p l a y N a m e > < V i s i b l e > F a l s e < / V i s i b l e > < / i t e m > < i t e m > < M e a s u r e N a m e > E m a i l 2 < / M e a s u r e N a m e > < D i s p l a y N a m e > E m a i l 2 < / D i s p l a y N a m e > < V i s i b l e > F a l s e < / V i s i b l e > < / i t e m > < i t e m > < M e a s u r e N a m e > E m a i l 3 < / M e a s u r e N a m e > < D i s p l a y N a m e > E m a i l 3 < / D i s p l a y N a m e > < V i s i b l e > F a l s e < / V i s i b l e > < / i t e m > < i t e m > < M e a s u r e N a m e > E m a i l 4 < / M e a s u r e N a m e > < D i s p l a y N a m e > E m a i l 4 < / D i s p l a y N a m e > < V i s i b l e > F a l s e < / V i s i b l e > < / i t e m > < i t e m > < M e a s u r e N a m e > S e n t   E m a i l < / M e a s u r e N a m e > < D i s p l a y N a m e > S e n t   E m a i l < / D i s p l a y N a m e > < V i s i b l e > F a l s e < / V i s i b l e > < / i t e m > < i t e m > < M e a s u r e N a m e > M e a s u r e   1 < / M e a s u r e N a m e > < D i s p l a y N a m e > M e a s u r e   1 < / D i s p l a y N a m e > < V i s i b l e > F a l s e < / V i s i b l e > < / i t e m > < i t e m > < M e a s u r e N a m e > M e a s u r e   2 < / M e a s u r e N a m e > < D i s p l a y N a m e > M e a s u r e   2 < / D i s p l a y N a m e > < V i s i b l e > F a l s e < / V i s i b l e > < / i t e m > < i t e m > < M e a s u r e N a m e > P r e v i o u s Y e a r M e a s u r e < / M e a s u r e N a m e > < D i s p l a y N a m e > P r e v i o u s Y e a r M e a s u r e < / D i s p l a y N a m e > < V i s i b l e > F a l s e < / V i s i b l e > < / i t e m > < i t e m > < M e a s u r e N a m e > O p e n   E m a i l < / M e a s u r e N a m e > < D i s p l a y N a m e > O p e n   E m a i l < / D i s p l a y N a m e > < V i s i b l e > F a l s e < / V i s i b l e > < / i t e m > < i t e m > < M e a s u r e N a m e > P r e v i o u s   Y e a r   O p e n   E m a i l < / M e a s u r e N a m e > < D i s p l a y N a m e > P r e v i o u s   Y e a r   O p e n   E m a i l < / D i s p l a y N a m e > < V i s i b l e > F a l s e < / V i s i b l e > < / i t e m > < i t e m > < M e a s u r e N a m e > B o u n c e   T o t a l < / M e a s u r e N a m e > < D i s p l a y N a m e > B o u n c e   T o t a l < / D i s p l a y N a m e > < V i s i b l e > F a l s e < / V i s i b l e > < / i t e m > < i t e m > < M e a s u r e N a m e > P r e v i o u s   Y e a r   B o u n c e d   M a i l < / M e a s u r e N a m e > < D i s p l a y N a m e > P r e v i o u s   Y e a r   B o u n c e d   M a i l < / D i s p l a y N a m e > < V i s i b l e > F a l s e < / V i s i b l e > < / i t e m > < i t e m > < M e a s u r e N a m e > T r a n s a c t i o n   A m o u n t < / M e a s u r e N a m e > < D i s p l a y N a m e > T r a n s a c t i o n   A m o u n t < / D i s p l a y N a m e > < V i s i b l e > F a l s e < / V i s i b l e > < / i t e m > < i t e m > < M e a s u r e N a m e > T r a n s a c t i o n   A m o u n t   f o r   p r e v i u o s   y e a r < / M e a s u r e N a m e > < D i s p l a y N a m e > T r a n s a c t i o n   A m o u n t   f o r   p r e v i u o s   y e a r < / D i s p l a y N a m e > < V i s i b l e > F a l s e < / V i s i b l e > < / i t e m > < i t e m > < M e a s u r e N a m e > B o u n c e   R a t e < / M e a s u r e N a m e > < D i s p l a y N a m e > B o u n c e   R a t e < / D i s p l a y N a m e > < V i s i b l e > F a l s e < / V i s i b l e > < / i t e m > < i t e m > < M e a s u r e N a m e > S e n t   M e a s u r e   E m a i l   1 < / M e a s u r e N a m e > < D i s p l a y N a m e > S e n t   M e a s u r e   E m a i l   1 < / D i s p l a y N a m e > < V i s i b l e > F a l s e < / V i s i b l e > < / i t e m > < i t e m > < M e a s u r e N a m e > S e n t   M e a s u r e   E m a i l   2 < / M e a s u r e N a m e > < D i s p l a y N a m e > S e n t   M e a s u r e   E m a i l   2 < / D i s p l a y N a m e > < V i s i b l e > F a l s e < / V i s i b l e > < / i t e m > < i t e m > < M e a s u r e N a m e > S e n t   M e a s u r e   E m a i l   3 < / M e a s u r e N a m e > < D i s p l a y N a m e > S e n t   M e a s u r e   E m a i l   3 < / D i s p l a y N a m e > < V i s i b l e > F a l s e < / V i s i b l e > < / i t e m > < i t e m > < M e a s u r e N a m e > S e n t   M e a s u r e   E m a i l   4 < / M e a s u r e N a m e > < D i s p l a y N a m e > S e n t   M e a s u r e   E m a i l   4 < / D i s p l a y N a m e > < V i s i b l e > F a l s e < / V i s i b l e > < / i t e m > < i t e m > < M e a s u r e N a m e > S e n t   M a i l   P r e v i o u s   Y e a r 1 < / M e a s u r e N a m e > < D i s p l a y N a m e > S e n t   M a i l   P r e v i o u s   Y e a r 1 < / D i s p l a y N a m e > < V i s i b l e > F a l s e < / V i s i b l e > < / i t e m > < i t e m > < M e a s u r e N a m e > S e n t   M a i l 2   P r e v i o u s   Y e a r < / M e a s u r e N a m e > < D i s p l a y N a m e > S e n t   M a i l 2   P r e v i o u s   Y e a r < / D i s p l a y N a m e > < V i s i b l e > F a l s e < / V i s i b l e > < / i t e m > < i t e m > < M e a s u r e N a m e > S e n t   M a i l 3   P r e v i o u s   Y e a r < / M e a s u r e N a m e > < D i s p l a y N a m e > S e n t   M a i l 3   P r e v i o u s   Y e a r < / D i s p l a y N a m e > < V i s i b l e > F a l s e < / V i s i b l e > < / i t e m > < i t e m > < M e a s u r e N a m e > S e n t   M a i l 4   P r e v i o u s   Y e a r < / M e a s u r e N a m e > < D i s p l a y N a m e > S e n t   M a i l 4   P r e v i o u s   Y e a r < / D i s p l a y N a m e > < V i s i b l e > F a l s e < / V i s i b l e > < / i t e m > < i t e m > < M e a s u r e N a m e > O p e n   E m a i l 1 < / M e a s u r e N a m e > < D i s p l a y N a m e > O p e n   E m a i l 1 < / D i s p l a y N a m e > < V i s i b l e > F a l s e < / V i s i b l e > < / i t e m > < i t e m > < M e a s u r e N a m e > O p e n   E m a i l 2 < / M e a s u r e N a m e > < D i s p l a y N a m e > O p e n   E m a i l 2 < / D i s p l a y N a m e > < V i s i b l e > F a l s e < / V i s i b l e > < / i t e m > < i t e m > < M e a s u r e N a m e > O p e n   E m a i l 3 < / M e a s u r e N a m e > < D i s p l a y N a m e > O p e n   E m a i l 3 < / D i s p l a y N a m e > < V i s i b l e > F a l s e < / V i s i b l e > < / i t e m > < i t e m > < M e a s u r e N a m e > O p e n   E m a i l 4 < / M e a s u r e N a m e > < D i s p l a y N a m e > O p e n   E m a i l 4 < / D i s p l a y N a m e > < V i s i b l e > F a l s e < / V i s i b l e > < / i t e m > < i t e m > < M e a s u r e N a m e > O p e n   E m a i l 1   P r e v i o u s   y e a r < / M e a s u r e N a m e > < D i s p l a y N a m e > O p e n   E m a i l 1   P r e v i o u s   y e a r < / D i s p l a y N a m e > < V i s i b l e > F a l s e < / V i s i b l e > < / i t e m > < i t e m > < M e a s u r e N a m e > O p e n   E m a i l 2   P r e v i o u s   y e a r < / M e a s u r e N a m e > < D i s p l a y N a m e > O p e n   E m a i l 2   P r e v i o u s   y e a r < / D i s p l a y N a m e > < V i s i b l e > F a l s e < / V i s i b l e > < / i t e m > < i t e m > < M e a s u r e N a m e > O p e n   E m a i l 3   P r e v i o u s   y e a r < / M e a s u r e N a m e > < D i s p l a y N a m e > O p e n   E m a i l 3   P r e v i o u s   y e a r < / D i s p l a y N a m e > < V i s i b l e > F a l s e < / V i s i b l e > < / i t e m > < i t e m > < M e a s u r e N a m e > O p e n   E m a i l 4   P r e v i o u s   y e a r < / M e a s u r e N a m e > < D i s p l a y N a m e > O p e n   E m a i l 4   P r e v i o u s   y e a r < / D i s p l a y N a m e > < V i s i b l e > F a l s e < / V i s i b l e > < / i t e m > < i t e m > < M e a s u r e N a m e > B o u n c e   E m a i l 1 < / M e a s u r e N a m e > < D i s p l a y N a m e > B o u n c e   E m a i l 1 < / D i s p l a y N a m e > < V i s i b l e > F a l s e < / V i s i b l e > < / i t e m > < i t e m > < M e a s u r e N a m e > B o u n c e   E m a i l 2 < / M e a s u r e N a m e > < D i s p l a y N a m e > B o u n c e   E m a i l 2 < / D i s p l a y N a m e > < V i s i b l e > F a l s e < / V i s i b l e > < / i t e m > < i t e m > < M e a s u r e N a m e > B o u n c e   E m a i l 3 < / M e a s u r e N a m e > < D i s p l a y N a m e > B o u n c e   E m a i l 3 < / D i s p l a y N a m e > < V i s i b l e > F a l s e < / V i s i b l e > < / i t e m > < i t e m > < M e a s u r e N a m e > B o u n c e   E m a i l 4 < / M e a s u r e N a m e > < D i s p l a y N a m e > B o u n c e   E m a i l 4 < / D i s p l a y N a m e > < V i s i b l e > F a l s e < / V i s i b l e > < / i t e m > < i t e m > < M e a s u r e N a m e > B o u n c e d   M a i l 1   P r e v i o u s   Y e a r < / M e a s u r e N a m e > < D i s p l a y N a m e > B o u n c e d   M a i l 1   P r e v i o u s   Y e a r < / D i s p l a y N a m e > < V i s i b l e > F a l s e < / V i s i b l e > < / i t e m > < i t e m > < M e a s u r e N a m e > B o u n c e d   M a i l 2   P r e v i o u s   Y e a r < / M e a s u r e N a m e > < D i s p l a y N a m e > B o u n c e d   M a i l 2   P r e v i o u s   Y e a r < / D i s p l a y N a m e > < V i s i b l e > F a l s e < / V i s i b l e > < / i t e m > < i t e m > < M e a s u r e N a m e > B o u n c e d   M a i l 3   P r e v i o u s   Y e a r < / M e a s u r e N a m e > < D i s p l a y N a m e > B o u n c e d   M a i l 3   P r e v i o u s   Y e a r < / D i s p l a y N a m e > < V i s i b l e > F a l s e < / V i s i b l e > < / i t e m > < i t e m > < M e a s u r e N a m e > B o u n c e d   M a i l 4   P r e v i o u s   Y e a r < / M e a s u r e N a m e > < D i s p l a y N a m e > B o u n c e d   M a i l 4   P r e v i o u s   Y e a r < / D i s p l a y N a m e > < V i s i b l e > F a l s e < / V i s i b l e > < / i t e m > < i t e m > < M e a s u r e N a m e > T r a n s a c t i o n   E m a i l 1 < / M e a s u r e N a m e > < D i s p l a y N a m e > T r a n s a c t i o n   E m a i l 1 < / D i s p l a y N a m e > < V i s i b l e > F a l s e < / V i s i b l e > < / i t e m > < i t e m > < M e a s u r e N a m e > T r a n s a c t i o n   E m a i l 2 < / M e a s u r e N a m e > < D i s p l a y N a m e > T r a n s a c t i o n   E m a i l 2 < / D i s p l a y N a m e > < V i s i b l e > F a l s e < / V i s i b l e > < / i t e m > < i t e m > < M e a s u r e N a m e > T r a n s a c t i o n   E m a i l 3 < / M e a s u r e N a m e > < D i s p l a y N a m e > T r a n s a c t i o n   E m a i l 3 < / D i s p l a y N a m e > < V i s i b l e > F a l s e < / V i s i b l e > < / i t e m > < i t e m > < M e a s u r e N a m e > T r a n s a c t i o n   E m a i l 4 < / M e a s u r e N a m e > < D i s p l a y N a m e > T r a n s a c t i o n   E m a i l 4 < / D i s p l a y N a m e > < V i s i b l e > F a l s e < / V i s i b l e > < / i t e m > < i t e m > < M e a s u r e N a m e > T r a n s a c t i o n   A m o u n t   E m a i l 1 < / M e a s u r e N a m e > < D i s p l a y N a m e > T r a n s a c t i o n   A m o u n t   E m a i l 1 < / D i s p l a y N a m e > < V i s i b l e > F a l s e < / V i s i b l e > < / i t e m > < i t e m > < M e a s u r e N a m e > T r a n s a c t i o n   A m o u n t   E m a i l 2 < / M e a s u r e N a m e > < D i s p l a y N a m e > T r a n s a c t i o n   A m o u n t   E m a i l 2 < / D i s p l a y N a m e > < V i s i b l e > F a l s e < / V i s i b l e > < / i t e m > < i t e m > < M e a s u r e N a m e > T r a n s a c t i o n   A m o u n t   E m a i l 3 < / M e a s u r e N a m e > < D i s p l a y N a m e > T r a n s a c t i o n   A m o u n t   E m a i l 3 < / D i s p l a y N a m e > < V i s i b l e > F a l s e < / V i s i b l e > < / i t e m > < i t e m > < M e a s u r e N a m e > T r a n s a c t i o n   A m o u n t   E m a i l 4 < / M e a s u r e N a m e > < D i s p l a y N a m e > T r a n s a c t i o n   A m o u n t   E m a i l 4 < / D i s p l a y N a m e > < V i s i b l e > F a l s e < / V i s i b l e > < / i t e m > < i t e m > < M e a s u r e N a m e > C l i c k D a t e   A l l < / M e a s u r e N a m e > < D i s p l a y N a m e > C l i c k D a t e   A l l < / D i s p l a y N a m e > < V i s i b l e > F a l s e < / V i s i b l e > < / i t e m > < i t e m > < M e a s u r e N a m e > C l i c k e d   M a i l   P r e v i o u s   Y e a r < / M e a s u r e N a m e > < D i s p l a y N a m e > C l i c k e d   M a i l   P r e v i o u s   Y e a r < / D i s p l a y N a m e > < V i s i b l e > F a l s e < / V i s i b l e > < / i t e m > < i t e m > < M e a s u r e N a m e > C l i c k   D a t e   E m a i l 1   C m < / M e a s u r e N a m e > < D i s p l a y N a m e > C l i c k   D a t e   E m a i l 1   C m < / D i s p l a y N a m e > < V i s i b l e > F a l s e < / V i s i b l e > < / i t e m > < / C a l c u l a t e d F i e l d s > < S A H o s t H a s h > 0 < / S A H o s t H a s h > < G e m i n i F i e l d L i s t V i s i b l e > T r u e < / G e m i n i F i e l d L i s t V i s i b l e > < / S e t t i n g s > ] ] > < / C u s t o m C o n t e n t > < / G e m i n i > 
</file>

<file path=customXml/item10.xml>��< ? x m l   v e r s i o n = " 1 . 0 "   e n c o d i n g = " U T F - 1 6 " ? > < G e m i n i   x m l n s = " h t t p : / / g e m i n i / p i v o t c u s t o m i z a t i o n / c 9 1 4 7 d 3 f - 8 0 3 5 - 4 0 1 6 - b 7 f 3 - 7 3 f 3 5 7 d b 8 d a 1 " > < C u s t o m C o n t e n t > < ! [ C D A T A [ < ? x m l   v e r s i o n = " 1 . 0 "   e n c o d i n g = " u t f - 1 6 " ? > < S e t t i n g s > < C a l c u l a t e d F i e l d s > < i t e m > < M e a s u r e N a m e > N e w   L e a d s < / M e a s u r e N a m e > < D i s p l a y N a m e > N e w   L e a d s < / D i s p l a y N a m e > < V i s i b l e > F a l s e < / V i s i b l e > < / i t e m > < i t e m > < M e a s u r e N a m e > E x i s t i n g   C u s t o m e r < / M e a s u r e N a m e > < D i s p l a y N a m e > E x i s t i n g   C u s t o m e r < / D i s p l a y N a m e > < V i s i b l e > F a l s e < / V i s i b l e > < / i t e m > < i t e m > < M e a s u r e N a m e > N e w   L e a d s   w i t h   R e s p o n s e < / M e a s u r e N a m e > < D i s p l a y N a m e > N e w   L e a d s   w i t h   R e s p o n s e < / D i s p l a y N a m e > < V i s i b l e > F a l s e < / V i s i b l e > < / i t e m > < i t e m > < M e a s u r e N a m e > N e w   L e a d s   w i t h     N O R e s p o n s e < / M e a s u r e N a m e > < D i s p l a y N a m e > N e w   L e a d s   w i t h     N O R e s p o n s e < / D i s p l a y N a m e > < V i s i b l e > F a l s e < / V i s i b l e > < / i t e m > < i t e m > < M e a s u r e N a m e > N e w   L e a d s   w i t h   R e s p o n s e   a n d   w i t h   D i c s o u n t < / M e a s u r e N a m e > < D i s p l a y N a m e > N e w   L e a d s   w i t h   R e s p o n s e   a n d   w i t h   D i c s o u n t < / D i s p l a y N a m e > < V i s i b l e > F a l s e < / V i s i b l e > < / i t e m > < i t e m > < M e a s u r e N a m e > N e w   L e a d s   w i t h   R e s p o n s e   a n d   w i t h   s k i p p e d   s t a g e < / M e a s u r e N a m e > < D i s p l a y N a m e > N e w   L e a d s   w i t h   R e s p o n s e   a n d   w i t h   s k i p p e d   s t a g e < / D i s p l a y N a m e > < V i s i b l e > F a l s e < / V i s i b l e > < / i t e m > < i t e m > < M e a s u r e N a m e > O l d   C u s t m o e r s   W i t h   S k i p p e d   s t a g e < / M e a s u r e N a m e > < D i s p l a y N a m e > O l d   C u s t m o e r s   W i t h   S k i p p e d   s t a g e < / D i s p l a y N a m e > < V i s i b l e > F a l s e < / V i s i b l e > < / i t e m > < i t e m > < M e a s u r e N a m e > O l d   C u s t m o e r s   W i t h   D i s c o u n t   s t a g e < / M e a s u r e N a m e > < D i s p l a y N a m e > O l d   C u s t m o e r s   W i t h   D i s c o u n t   s t a g e < / D i s p l a y N a m e > < V i s i b l e > F a l s e < / V i s i b l e > < / i t e m > < i t e m > < M e a s u r e N a m e > N e w   L e a d s   w i t h   R e s p o n s e   a n d   w i t h   s k i p p e d   s t a g e   a n d   B o o k e d < / M e a s u r e N a m e > < D i s p l a y N a m e > N e w   L e a d s   w i t h   R e s p o n s e   a n d   w i t h   s k i p p e d   s t a g e   a n d   B o o k e d < / D i s p l a y N a m e > < V i s i b l e > F a l s e < / V i s i b l e > < / i t e m > < i t e m > < M e a s u r e N a m e > O l d   C u s t m o e r s   W i t h   S k i p p e d   s t a g e   a n d   B o o k e d   Q u a l i f i e d < / M e a s u r e N a m e > < D i s p l a y N a m e > O l d   C u s t m o e r s   W i t h   S k i p p e d   s t a g e   a n d   B o o k e d   Q u a l i f i e d < / D i s p l a y N a m e > < V i s i b l e > F a l s e < / V i s i b l e > < / i t e m > < i t e m > < M e a s u r e N a m e > N e w   L e a d s   w i t h   P r o v i d e d   I n t e r e s t   d i s c o u n t   n o   r e s p o n s e < / M e a s u r e N a m e > < D i s p l a y N a m e > N e w   L e a d s   w i t h   P r o v i d e d   I n t e r e s t   d i s c o u n t   n o   r e s p o n s e < / D i s p l a y N a m e > < V i s i b l e > F a l s e < / V i s i b l e > < / i t e m > < i t e m > < M e a s u r e N a m e > N e w   L e a d s   w i t h   P r o v i d e d   I n t e r e s t   d i s c o u n t   Q u a l i t i f e d   B o o k e d < / M e a s u r e N a m e > < D i s p l a y N a m e > N e w   L e a d s   w i t h   P r o v i d e d   I n t e r e s t   d i s c o u n t   Q u a l i t i f e d   B o o k e d < / D i s p l a y N a m e > < V i s i b l e > F a l s e < / V i s i b l e > < / i t e m > < i t e m > < M e a s u r e N a m e > E x i s t i n g   C u s t o m e r s   w i t h   P r o v i d e d   I n t e r e s t   d i s c o u n t   Q u a l f i e d   B o o k e d < / M e a s u r e N a m e > < D i s p l a y N a m e > E x i s t i n g   C u s t o m e r s   w i t h   P r o v i d e d   I n t e r e s t   d i s c o u n t   Q u a l f i e d   B o o k e d < / D i s p l a y N a m e > < V i s i b l e > F a l s e < / V i s i b l e > < / i t e m > < i t e m > < M e a s u r e N a m e > E x i s t i n g   C u s t o m e r s   w i t h   P r o v i d e d   I n t e r e s t   d i s c o u n t   a n d   N o   R e s p o n s e < / M e a s u r e N a m e > < D i s p l a y N a m e > E x i s t i n g   C u s t o m e r s   w i t h   P r o v i d e d   I n t e r e s t   d i s c o u n t   a n d   N o   R e s p o n s e < / D i s p l a y N a m e > < V i s i b l e > F a l s e < / V i s i b l e > < / i t e m > < i t e m > < M e a s u r e N a m e > E m a i l 1 < / M e a s u r e N a m e > < D i s p l a y N a m e > E m a i l 1 < / D i s p l a y N a m e > < V i s i b l e > F a l s e < / V i s i b l e > < / i t e m > < i t e m > < M e a s u r e N a m e > E m a i l 2 < / M e a s u r e N a m e > < D i s p l a y N a m e > E m a i l 2 < / D i s p l a y N a m e > < V i s i b l e > F a l s e < / V i s i b l e > < / i t e m > < i t e m > < M e a s u r e N a m e > E m a i l 3 < / M e a s u r e N a m e > < D i s p l a y N a m e > E m a i l 3 < / D i s p l a y N a m e > < V i s i b l e > F a l s e < / V i s i b l e > < / i t e m > < i t e m > < M e a s u r e N a m e > E m a i l 4 < / M e a s u r e N a m e > < D i s p l a y N a m e > E m a i l 4 < / D i s p l a y N a m e > < V i s i b l e > F a l s e < / V i s i b l e > < / i t e m > < i t e m > < M e a s u r e N a m e > S e n t   E m a i l < / M e a s u r e N a m e > < D i s p l a y N a m e > S e n t   E m a i l < / D i s p l a y N a m e > < V i s i b l e > F a l s e < / V i s i b l e > < / i t e m > < i t e m > < M e a s u r e N a m e > M e a s u r e   1 < / M e a s u r e N a m e > < D i s p l a y N a m e > M e a s u r e   1 < / D i s p l a y N a m e > < V i s i b l e > F a l s e < / V i s i b l e > < / i t e m > < i t e m > < M e a s u r e N a m e > M e a s u r e   2 < / M e a s u r e N a m e > < D i s p l a y N a m e > M e a s u r e   2 < / D i s p l a y N a m e > < V i s i b l e > F a l s e < / V i s i b l e > < / i t e m > < i t e m > < M e a s u r e N a m e > P r e v i o u s Y e a r M e a s u r e < / M e a s u r e N a m e > < D i s p l a y N a m e > P r e v i o u s Y e a r M e a s u r e < / D i s p l a y N a m e > < V i s i b l e > F a l s e < / V i s i b l e > < / i t e m > < i t e m > < M e a s u r e N a m e > O p e n   E m a i l < / M e a s u r e N a m e > < D i s p l a y N a m e > O p e n   E m a i l < / D i s p l a y N a m e > < V i s i b l e > F a l s e < / V i s i b l e > < / i t e m > < i t e m > < M e a s u r e N a m e > P r e v i o u s   Y e a r   O p e n   E m a i l < / M e a s u r e N a m e > < D i s p l a y N a m e > P r e v i o u s   Y e a r   O p e n   E m a i l < / D i s p l a y N a m e > < V i s i b l e > F a l s e < / V i s i b l e > < / i t e m > < i t e m > < M e a s u r e N a m e > B o u n c e   T o t a l < / M e a s u r e N a m e > < D i s p l a y N a m e > B o u n c e   T o t a l < / D i s p l a y N a m e > < V i s i b l e > F a l s e < / V i s i b l e > < / i t e m > < i t e m > < M e a s u r e N a m e > P r e v i o u s   Y e a r   B o u n c e d   M a i l < / M e a s u r e N a m e > < D i s p l a y N a m e > P r e v i o u s   Y e a r   B o u n c e d   M a i l < / D i s p l a y N a m e > < V i s i b l e > F a l s e < / V i s i b l e > < / i t e m > < i t e m > < M e a s u r e N a m e > T r a n s a c t i o n   A m o u n t < / M e a s u r e N a m e > < D i s p l a y N a m e > T r a n s a c t i o n   A m o u n t < / D i s p l a y N a m e > < V i s i b l e > F a l s e < / V i s i b l e > < / i t e m > < i t e m > < M e a s u r e N a m e > T r a n s a c t i o n   A m o u n t   f o r   p r e v i u o s   y e a r < / M e a s u r e N a m e > < D i s p l a y N a m e > T r a n s a c t i o n   A m o u n t   f o r   p r e v i u o s   y e a r < / D i s p l a y N a m e > < V i s i b l e > F a l s e < / V i s i b l e > < / i t e m > < i t e m > < M e a s u r e N a m e > B o u n c e   R a t e < / M e a s u r e N a m e > < D i s p l a y N a m e > B o u n c e   R a t e < / D i s p l a y N a m e > < V i s i b l e > F a l s e < / V i s i b l e > < / i t e m > < i t e m > < M e a s u r e N a m e > S e n t   M e a s u r e   E m a i l   1 < / M e a s u r e N a m e > < D i s p l a y N a m e > S e n t   M e a s u r e   E m a i l   1 < / D i s p l a y N a m e > < V i s i b l e > F a l s e < / V i s i b l e > < / i t e m > < i t e m > < M e a s u r e N a m e > S e n t   M e a s u r e   E m a i l   2 < / M e a s u r e N a m e > < D i s p l a y N a m e > S e n t   M e a s u r e   E m a i l   2 < / D i s p l a y N a m e > < V i s i b l e > F a l s e < / V i s i b l e > < / i t e m > < i t e m > < M e a s u r e N a m e > S e n t   M e a s u r e   E m a i l   3 < / M e a s u r e N a m e > < D i s p l a y N a m e > S e n t   M e a s u r e   E m a i l   3 < / D i s p l a y N a m e > < V i s i b l e > F a l s e < / V i s i b l e > < / i t e m > < i t e m > < M e a s u r e N a m e > S e n t   M e a s u r e   E m a i l   4 < / M e a s u r e N a m e > < D i s p l a y N a m e > S e n t   M e a s u r e   E m a i l   4 < / D i s p l a y N a m e > < V i s i b l e > F a l s e < / V i s i b l e > < / i t e m > < i t e m > < M e a s u r e N a m e > S e n t   M a i l   P r e v i o u s   Y e a r 1 < / M e a s u r e N a m e > < D i s p l a y N a m e > S e n t   M a i l   P r e v i o u s   Y e a r 1 < / D i s p l a y N a m e > < V i s i b l e > F a l s e < / V i s i b l e > < / i t e m > < i t e m > < M e a s u r e N a m e > S e n t   M a i l 2   P r e v i o u s   Y e a r < / M e a s u r e N a m e > < D i s p l a y N a m e > S e n t   M a i l 2   P r e v i o u s   Y e a r < / D i s p l a y N a m e > < V i s i b l e > F a l s e < / V i s i b l e > < / i t e m > < i t e m > < M e a s u r e N a m e > S e n t   M a i l 3   P r e v i o u s   Y e a r < / M e a s u r e N a m e > < D i s p l a y N a m e > S e n t   M a i l 3   P r e v i o u s   Y e a r < / D i s p l a y N a m e > < V i s i b l e > F a l s e < / V i s i b l e > < / i t e m > < i t e m > < M e a s u r e N a m e > S e n t   M a i l 4   P r e v i o u s   Y e a r < / M e a s u r e N a m e > < D i s p l a y N a m e > S e n t   M a i l 4   P r e v i o u s   Y e a r < / D i s p l a y N a m e > < V i s i b l e > F a l s e < / V i s i b l e > < / i t e m > < i t e m > < M e a s u r e N a m e > O p e n   E m a i l 1 < / M e a s u r e N a m e > < D i s p l a y N a m e > O p e n   E m a i l 1 < / D i s p l a y N a m e > < V i s i b l e > F a l s e < / V i s i b l e > < / i t e m > < i t e m > < M e a s u r e N a m e > O p e n   E m a i l 2 < / M e a s u r e N a m e > < D i s p l a y N a m e > O p e n   E m a i l 2 < / D i s p l a y N a m e > < V i s i b l e > F a l s e < / V i s i b l e > < / i t e m > < i t e m > < M e a s u r e N a m e > O p e n   E m a i l 3 < / M e a s u r e N a m e > < D i s p l a y N a m e > O p e n   E m a i l 3 < / D i s p l a y N a m e > < V i s i b l e > F a l s e < / V i s i b l e > < / i t e m > < i t e m > < M e a s u r e N a m e > O p e n   E m a i l 4 < / M e a s u r e N a m e > < D i s p l a y N a m e > O p e n   E m a i l 4 < / D i s p l a y N a m e > < V i s i b l e > F a l s e < / V i s i b l e > < / i t e m > < i t e m > < M e a s u r e N a m e > O p e n   E m a i l 1   P r e v i o u s   y e a r < / M e a s u r e N a m e > < D i s p l a y N a m e > O p e n   E m a i l 1   P r e v i o u s   y e a r < / D i s p l a y N a m e > < V i s i b l e > F a l s e < / V i s i b l e > < / i t e m > < i t e m > < M e a s u r e N a m e > O p e n   E m a i l 2   P r e v i o u s   y e a r < / M e a s u r e N a m e > < D i s p l a y N a m e > O p e n   E m a i l 2   P r e v i o u s   y e a r < / D i s p l a y N a m e > < V i s i b l e > F a l s e < / V i s i b l e > < / i t e m > < i t e m > < M e a s u r e N a m e > O p e n   E m a i l 3   P r e v i o u s   y e a r < / M e a s u r e N a m e > < D i s p l a y N a m e > O p e n   E m a i l 3   P r e v i o u s   y e a r < / D i s p l a y N a m e > < V i s i b l e > F a l s e < / V i s i b l e > < / i t e m > < i t e m > < M e a s u r e N a m e > O p e n   E m a i l 4   P r e v i o u s   y e a r < / M e a s u r e N a m e > < D i s p l a y N a m e > O p e n   E m a i l 4   P r e v i o u s   y e a r < / D i s p l a y N a m e > < V i s i b l e > F a l s e < / V i s i b l e > < / i t e m > < i t e m > < M e a s u r e N a m e > B o u n c e   E m a i l 1 < / M e a s u r e N a m e > < D i s p l a y N a m e > B o u n c e   E m a i l 1 < / D i s p l a y N a m e > < V i s i b l e > F a l s e < / V i s i b l e > < / i t e m > < i t e m > < M e a s u r e N a m e > B o u n c e   E m a i l 2 < / M e a s u r e N a m e > < D i s p l a y N a m e > B o u n c e   E m a i l 2 < / D i s p l a y N a m e > < V i s i b l e > F a l s e < / V i s i b l e > < / i t e m > < i t e m > < M e a s u r e N a m e > B o u n c e   E m a i l 3 < / M e a s u r e N a m e > < D i s p l a y N a m e > B o u n c e   E m a i l 3 < / D i s p l a y N a m e > < V i s i b l e > F a l s e < / V i s i b l e > < / i t e m > < i t e m > < M e a s u r e N a m e > B o u n c e   E m a i l 4 < / M e a s u r e N a m e > < D i s p l a y N a m e > B o u n c e   E m a i l 4 < / D i s p l a y N a m e > < V i s i b l e > F a l s e < / V i s i b l e > < / i t e m > < i t e m > < M e a s u r e N a m e > B o u n c e d   M a i l 1   P r e v i o u s   Y e a r < / M e a s u r e N a m e > < D i s p l a y N a m e > B o u n c e d   M a i l 1   P r e v i o u s   Y e a r < / D i s p l a y N a m e > < V i s i b l e > F a l s e < / V i s i b l e > < / i t e m > < i t e m > < M e a s u r e N a m e > B o u n c e d   M a i l 2   P r e v i o u s   Y e a r < / M e a s u r e N a m e > < D i s p l a y N a m e > B o u n c e d   M a i l 2   P r e v i o u s   Y e a r < / D i s p l a y N a m e > < V i s i b l e > F a l s e < / V i s i b l e > < / i t e m > < i t e m > < M e a s u r e N a m e > B o u n c e d   M a i l 3   P r e v i o u s   Y e a r < / M e a s u r e N a m e > < D i s p l a y N a m e > B o u n c e d   M a i l 3   P r e v i o u s   Y e a r < / D i s p l a y N a m e > < V i s i b l e > F a l s e < / V i s i b l e > < / i t e m > < i t e m > < M e a s u r e N a m e > B o u n c e d   M a i l 4   P r e v i o u s   Y e a r < / M e a s u r e N a m e > < D i s p l a y N a m e > B o u n c e d   M a i l 4   P r e v i o u s   Y e a r < / D i s p l a y N a m e > < V i s i b l e > F a l s e < / V i s i b l e > < / i t e m > < i t e m > < M e a s u r e N a m e > T r a n s a c t i o n   E m a i l 1 < / M e a s u r e N a m e > < D i s p l a y N a m e > T r a n s a c t i o n   E m a i l 1 < / D i s p l a y N a m e > < V i s i b l e > F a l s e < / V i s i b l e > < / i t e m > < i t e m > < M e a s u r e N a m e > T r a n s a c t i o n   E m a i l 2 < / M e a s u r e N a m e > < D i s p l a y N a m e > T r a n s a c t i o n   E m a i l 2 < / D i s p l a y N a m e > < V i s i b l e > F a l s e < / V i s i b l e > < / i t e m > < i t e m > < M e a s u r e N a m e > T r a n s a c t i o n   E m a i l 3 < / M e a s u r e N a m e > < D i s p l a y N a m e > T r a n s a c t i o n   E m a i l 3 < / D i s p l a y N a m e > < V i s i b l e > F a l s e < / V i s i b l e > < / i t e m > < i t e m > < M e a s u r e N a m e > T r a n s a c t i o n   E m a i l 4 < / M e a s u r e N a m e > < D i s p l a y N a m e > T r a n s a c t i o n   E m a i l 4 < / D i s p l a y N a m e > < V i s i b l e > F a l s e < / V i s i b l e > < / i t e m > < i t e m > < M e a s u r e N a m e > T r a n s a c t i o n   A m o u n t   E m a i l 1 < / M e a s u r e N a m e > < D i s p l a y N a m e > T r a n s a c t i o n   A m o u n t   E m a i l 1 < / D i s p l a y N a m e > < V i s i b l e > F a l s e < / V i s i b l e > < / i t e m > < i t e m > < M e a s u r e N a m e > T r a n s a c t i o n   A m o u n t   E m a i l 2 < / M e a s u r e N a m e > < D i s p l a y N a m e > T r a n s a c t i o n   A m o u n t   E m a i l 2 < / D i s p l a y N a m e > < V i s i b l e > F a l s e < / V i s i b l e > < / i t e m > < i t e m > < M e a s u r e N a m e > T r a n s a c t i o n   A m o u n t   E m a i l 3 < / M e a s u r e N a m e > < D i s p l a y N a m e > T r a n s a c t i o n   A m o u n t   E m a i l 3 < / D i s p l a y N a m e > < V i s i b l e > F a l s e < / V i s i b l e > < / i t e m > < i t e m > < M e a s u r e N a m e > T r a n s a c t i o n   A m o u n t   E m a i l 4 < / M e a s u r e N a m e > < D i s p l a y N a m e > T r a n s a c t i o n   A m o u n t   E m a i l 4 < / D i s p l a y N a m e > < V i s i b l e > F a l s e < / V i s i b l e > < / i t e m > < i t e m > < M e a s u r e N a m e > C l i c k D a t e   A l l < / M e a s u r e N a m e > < D i s p l a y N a m e > C l i c k D a t e   A l l < / D i s p l a y N a m e > < V i s i b l e > F a l s e < / V i s i b l e > < / i t e m > < i t e m > < M e a s u r e N a m e > C l i c k e d   M a i l   P r e v i o u s   Y e a r < / M e a s u r e N a m e > < D i s p l a y N a m e > C l i c k e d   M a i l   P r e v i o u s   Y e a r < / D i s p l a y N a m e > < V i s i b l e > F a l s e < / V i s i b l e > < / i t e m > < i t e m > < M e a s u r e N a m e > C l i c k   D a t e   E m a i l 1   C m < / M e a s u r e N a m e > < D i s p l a y N a m e > C l i c k   D a t e   E m a i l 1   C m < / D i s p l a y N a m e > < V i s i b l e > F a l s e < / V i s i b l e > < / i t e m > < i t e m > < M e a s u r e N a m e > C l i c k e d   E m a i l 1 P r e v i o u s   Y e a r < / M e a s u r e N a m e > < D i s p l a y N a m e > C l i c k e d   E m a i l 1 P r e v i o u s   Y e a r < / D i s p l a y N a m e > < V i s i b l e > F a l s e < / V i s i b l e > < / i t e m > < i t e m > < M e a s u r e N a m e > C l i c k e d   E m a i l 2   C M < / M e a s u r e N a m e > < D i s p l a y N a m e > C l i c k e d   E m a i l 2   C M < / D i s p l a y N a m e > < V i s i b l e > F a l s e < / V i s i b l e > < / i t e m > < i t e m > < M e a s u r e N a m e > C l i c k e d   E m a i l 2   P r e v i o u s   Y e a r < / M e a s u r e N a m e > < D i s p l a y N a m e > C l i c k e d   E m a i l 2   P r e v i o u s   Y e a r < / D i s p l a y N a m e > < V i s i b l e > F a l s e < / V i s i b l e > < / i t e m > < i t e m > < M e a s u r e N a m e > C l i c k e d   E m a i l 3   C M < / M e a s u r e N a m e > < D i s p l a y N a m e > C l i c k e d   E m a i l 3   C M < / D i s p l a y N a m e > < V i s i b l e > F a l s e < / V i s i b l e > < / i t e m > < i t e m > < M e a s u r e N a m e > C l i c k e d   E m a i l 3   P r e v i o u s   Y e a r < / M e a s u r e N a m e > < D i s p l a y N a m e > C l i c k e d   E m a i l 3   P r e v i o u s   Y e a r < / D i s p l a y N a m e > < V i s i b l e > F a l s e < / V i s i b l e > < / i t e m > < i t e m > < M e a s u r e N a m e > C l i c k e d   E m a i l 4   C M < / M e a s u r e N a m e > < D i s p l a y N a m e > C l i c k e d   E m a i l 4   C M < / D i s p l a y N a m e > < V i s i b l e > F a l s e < / V i s i b l e > < / i t e m > < i t e m > < M e a s u r e N a m e > C l i c k e d   E m a i l 4   P r e v i o u s   Y e a r < / M e a s u r e N a m e > < D i s p l a y N a m e > C l i c k e d   E m a i l 4   P r e v i o u s   Y e a r < / D i s p l a y N a m e > < V i s i b l e > F a l s e < / V i s i b l e > < / i t e m > < / C a l c u l a t e d F i e l d s > < S A H o s t H a s h > 0 < / S A H o s t H a s h > < G e m i n i F i e l d L i s t V i s i b l e > T r u e < / G e m i n i F i e l d L i s t V i s i b l e > < / S e t t i n g s > ] ] > < / C u s t o m C o n t e n t > < / G e m i n i > 
</file>

<file path=customXml/item11.xml>��< ? x m l   v e r s i o n = " 1 . 0 "   e n c o d i n g = " U T F - 1 6 " ? > < G e m i n i   x m l n s = " h t t p : / / g e m i n i / p i v o t c u s t o m i z a t i o n / 9 e 2 a 1 1 6 e - 8 f 6 1 - 4 1 6 4 - b 2 d 4 - 5 f 2 1 b f 1 f 8 3 d f " > < C u s t o m C o n t e n t > < ! [ C D A T A [ < ? x m l   v e r s i o n = " 1 . 0 "   e n c o d i n g = " u t f - 1 6 " ? > < S e t t i n g s > < C a l c u l a t e d F i e l d s > < i t e m > < M e a s u r e N a m e > N e w   L e a d s < / M e a s u r e N a m e > < D i s p l a y N a m e > N e w   L e a d s < / D i s p l a y N a m e > < V i s i b l e > F a l s e < / V i s i b l e > < / i t e m > < i t e m > < M e a s u r e N a m e > E x i s t i n g   C u s t o m e r < / M e a s u r e N a m e > < D i s p l a y N a m e > E x i s t i n g   C u s t o m e r < / D i s p l a y N a m e > < V i s i b l e > F a l s e < / V i s i b l e > < / i t e m > < i t e m > < M e a s u r e N a m e > N e w   L e a d s   w i t h   R e s p o n s e < / M e a s u r e N a m e > < D i s p l a y N a m e > N e w   L e a d s   w i t h   R e s p o n s e < / D i s p l a y N a m e > < V i s i b l e > F a l s e < / V i s i b l e > < / i t e m > < i t e m > < M e a s u r e N a m e > N e w   L e a d s   w i t h     N O R e s p o n s e < / M e a s u r e N a m e > < D i s p l a y N a m e > N e w   L e a d s   w i t h     N O R e s p o n s e < / D i s p l a y N a m e > < V i s i b l e > F a l s e < / V i s i b l e > < / i t e m > < i t e m > < M e a s u r e N a m e > N e w   L e a d s   w i t h   R e s p o n s e   a n d   w i t h   D i c s o u n t < / M e a s u r e N a m e > < D i s p l a y N a m e > N e w   L e a d s   w i t h   R e s p o n s e   a n d   w i t h   D i c s o u n t < / D i s p l a y N a m e > < V i s i b l e > F a l s e < / V i s i b l e > < / i t e m > < i t e m > < M e a s u r e N a m e > N e w   L e a d s   w i t h   R e s p o n s e   a n d   w i t h   s k i p p e d   s t a g e < / M e a s u r e N a m e > < D i s p l a y N a m e > N e w   L e a d s   w i t h   R e s p o n s e   a n d   w i t h   s k i p p e d   s t a g e < / D i s p l a y N a m e > < V i s i b l e > F a l s e < / V i s i b l e > < / i t e m > < i t e m > < M e a s u r e N a m e > O l d   C u s t m o e r s   W i t h   S k i p p e d   s t a g e < / M e a s u r e N a m e > < D i s p l a y N a m e > O l d   C u s t m o e r s   W i t h   S k i p p e d   s t a g e < / D i s p l a y N a m e > < V i s i b l e > F a l s e < / V i s i b l e > < / i t e m > < i t e m > < M e a s u r e N a m e > O l d   C u s t m o e r s   W i t h   D i s c o u n t   s t a g e < / M e a s u r e N a m e > < D i s p l a y N a m e > O l d   C u s t m o e r s   W i t h   D i s c o u n t   s t a g e < / D i s p l a y N a m e > < V i s i b l e > F a l s e < / V i s i b l e > < / i t e m > < i t e m > < M e a s u r e N a m e > N e w   L e a d s   w i t h   R e s p o n s e   a n d   w i t h   s k i p p e d   s t a g e   a n d   B o o k e d < / M e a s u r e N a m e > < D i s p l a y N a m e > N e w   L e a d s   w i t h   R e s p o n s e   a n d   w i t h   s k i p p e d   s t a g e   a n d   B o o k e d < / D i s p l a y N a m e > < V i s i b l e > F a l s e < / V i s i b l e > < / i t e m > < i t e m > < M e a s u r e N a m e > O l d   C u s t m o e r s   W i t h   S k i p p e d   s t a g e   a n d   B o o k e d   Q u a l i f i e d < / M e a s u r e N a m e > < D i s p l a y N a m e > O l d   C u s t m o e r s   W i t h   S k i p p e d   s t a g e   a n d   B o o k e d   Q u a l i f i e d < / D i s p l a y N a m e > < V i s i b l e > F a l s e < / V i s i b l e > < / i t e m > < i t e m > < M e a s u r e N a m e > N e w   L e a d s   w i t h   P r o v i d e d   I n t e r e s t   d i s c o u n t   n o   r e s p o n s e < / M e a s u r e N a m e > < D i s p l a y N a m e > N e w   L e a d s   w i t h   P r o v i d e d   I n t e r e s t   d i s c o u n t   n o   r e s p o n s e < / D i s p l a y N a m e > < V i s i b l e > F a l s e < / V i s i b l e > < / i t e m > < i t e m > < M e a s u r e N a m e > N e w   L e a d s   w i t h   P r o v i d e d   I n t e r e s t   d i s c o u n t   Q u a l i t i f e d   B o o k e d < / M e a s u r e N a m e > < D i s p l a y N a m e > N e w   L e a d s   w i t h   P r o v i d e d   I n t e r e s t   d i s c o u n t   Q u a l i t i f e d   B o o k e d < / D i s p l a y N a m e > < V i s i b l e > F a l s e < / V i s i b l e > < / i t e m > < i t e m > < M e a s u r e N a m e > E x i s t i n g   C u s t o m e r s   w i t h   P r o v i d e d   I n t e r e s t   d i s c o u n t   Q u a l f i e d   B o o k e d < / M e a s u r e N a m e > < D i s p l a y N a m e > E x i s t i n g   C u s t o m e r s   w i t h   P r o v i d e d   I n t e r e s t   d i s c o u n t   Q u a l f i e d   B o o k e d < / D i s p l a y N a m e > < V i s i b l e > F a l s e < / V i s i b l e > < / i t e m > < i t e m > < M e a s u r e N a m e > E x i s t i n g   C u s t o m e r s   w i t h   P r o v i d e d   I n t e r e s t   d i s c o u n t   a n d   N o   R e s p o n s e < / M e a s u r e N a m e > < D i s p l a y N a m e > E x i s t i n g   C u s t o m e r s   w i t h   P r o v i d e d   I n t e r e s t   d i s c o u n t   a n d   N o   R e s p o n s e < / D i s p l a y N a m e > < V i s i b l e > F a l s e < / V i s i b l e > < / i t e m > < i t e m > < M e a s u r e N a m e > E m a i l 1 < / M e a s u r e N a m e > < D i s p l a y N a m e > E m a i l 1 < / D i s p l a y N a m e > < V i s i b l e > F a l s e < / V i s i b l e > < / i t e m > < i t e m > < M e a s u r e N a m e > E m a i l 2 < / M e a s u r e N a m e > < D i s p l a y N a m e > E m a i l 2 < / D i s p l a y N a m e > < V i s i b l e > F a l s e < / V i s i b l e > < / i t e m > < i t e m > < M e a s u r e N a m e > E m a i l 3 < / M e a s u r e N a m e > < D i s p l a y N a m e > E m a i l 3 < / D i s p l a y N a m e > < V i s i b l e > F a l s e < / V i s i b l e > < / i t e m > < i t e m > < M e a s u r e N a m e > E m a i l 4 < / M e a s u r e N a m e > < D i s p l a y N a m e > E m a i l 4 < / D i s p l a y N a m e > < V i s i b l e > F a l s e < / V i s i b l e > < / i t e m > < i t e m > < M e a s u r e N a m e > S e n t   E m a i l < / M e a s u r e N a m e > < D i s p l a y N a m e > S e n t   E m a i l < / D i s p l a y N a m e > < V i s i b l e > F a l s e < / V i s i b l e > < / i t e m > < i t e m > < M e a s u r e N a m e > M e a s u r e   1 < / M e a s u r e N a m e > < D i s p l a y N a m e > M e a s u r e   1 < / D i s p l a y N a m e > < V i s i b l e > F a l s e < / V i s i b l e > < / i t e m > < i t e m > < M e a s u r e N a m e > M e a s u r e   2 < / M e a s u r e N a m e > < D i s p l a y N a m e > M e a s u r e   2 < / D i s p l a y N a m e > < V i s i b l e > F a l s e < / V i s i b l e > < / i t e m > < i t e m > < M e a s u r e N a m e > P r e v i o u s Y e a r M e a s u r e < / M e a s u r e N a m e > < D i s p l a y N a m e > P r e v i o u s Y e a r M e a s u r e < / D i s p l a y N a m e > < V i s i b l e > F a l s e < / V i s i b l e > < / i t e m > < i t e m > < M e a s u r e N a m e > O p e n   E m a i l < / M e a s u r e N a m e > < D i s p l a y N a m e > O p e n   E m a i l < / D i s p l a y N a m e > < V i s i b l e > F a l s e < / V i s i b l e > < / i t e m > < i t e m > < M e a s u r e N a m e > P r e v i o u s   Y e a r   O p e n   E m a i l < / M e a s u r e N a m e > < D i s p l a y N a m e > P r e v i o u s   Y e a r   O p e n   E m a i l < / D i s p l a y N a m e > < V i s i b l e > F a l s e < / V i s i b l e > < / i t e m > < i t e m > < M e a s u r e N a m e > B o u n c e   T o t a l < / M e a s u r e N a m e > < D i s p l a y N a m e > B o u n c e   T o t a l < / D i s p l a y N a m e > < V i s i b l e > F a l s e < / V i s i b l e > < / i t e m > < i t e m > < M e a s u r e N a m e > P r e v i o u s   Y e a r   B o u n c e d   M a i l < / M e a s u r e N a m e > < D i s p l a y N a m e > P r e v i o u s   Y e a r   B o u n c e d   M a i l < / D i s p l a y N a m e > < V i s i b l e > F a l s e < / V i s i b l e > < / i t e m > < i t e m > < M e a s u r e N a m e > T r a n s a c t i o n   A m o u n t < / M e a s u r e N a m e > < D i s p l a y N a m e > T r a n s a c t i o n   A m o u n t < / D i s p l a y N a m e > < V i s i b l e > F a l s e < / V i s i b l e > < / i t e m > < i t e m > < M e a s u r e N a m e > T r a n s a c t i o n   A m o u n t   f o r   p r e v i u o s   y e a r < / M e a s u r e N a m e > < D i s p l a y N a m e > T r a n s a c t i o n   A m o u n t   f o r   p r e v i u o s   y e a r < / D i s p l a y N a m e > < V i s i b l e > F a l s e < / V i s i b l e > < / i t e m > < i t e m > < M e a s u r e N a m e > B o u n c e   R a t e < / M e a s u r e N a m e > < D i s p l a y N a m e > B o u n c e   R a t e < / D i s p l a y N a m e > < V i s i b l e > F a l s e < / V i s i b l e > < / i t e m > < i t e m > < M e a s u r e N a m e > S e n t   M e a s u r e   E m a i l   1 < / M e a s u r e N a m e > < D i s p l a y N a m e > S e n t   M e a s u r e   E m a i l   1 < / D i s p l a y N a m e > < V i s i b l e > F a l s e < / V i s i b l e > < / i t e m > < i t e m > < M e a s u r e N a m e > S e n t   M e a s u r e   E m a i l   2 < / M e a s u r e N a m e > < D i s p l a y N a m e > S e n t   M e a s u r e   E m a i l   2 < / D i s p l a y N a m e > < V i s i b l e > F a l s e < / V i s i b l e > < / i t e m > < i t e m > < M e a s u r e N a m e > S e n t   M e a s u r e   E m a i l   3 < / M e a s u r e N a m e > < D i s p l a y N a m e > S e n t   M e a s u r e   E m a i l   3 < / D i s p l a y N a m e > < V i s i b l e > F a l s e < / V i s i b l e > < / i t e m > < i t e m > < M e a s u r e N a m e > S e n t   M e a s u r e   E m a i l   4 < / M e a s u r e N a m e > < D i s p l a y N a m e > S e n t   M e a s u r e   E m a i l   4 < / D i s p l a y N a m e > < V i s i b l e > F a l s e < / V i s i b l e > < / i t e m > < i t e m > < M e a s u r e N a m e > S e n t   M a i l   P r e v i o u s   Y e a r 1 < / M e a s u r e N a m e > < D i s p l a y N a m e > S e n t   M a i l   P r e v i o u s   Y e a r 1 < / D i s p l a y N a m e > < V i s i b l e > F a l s e < / V i s i b l e > < / i t e m > < i t e m > < M e a s u r e N a m e > S e n t   M a i l 2   P r e v i o u s   Y e a r < / M e a s u r e N a m e > < D i s p l a y N a m e > S e n t   M a i l 2   P r e v i o u s   Y e a r < / D i s p l a y N a m e > < V i s i b l e > F a l s e < / V i s i b l e > < / i t e m > < i t e m > < M e a s u r e N a m e > S e n t   M a i l 3   P r e v i o u s   Y e a r < / M e a s u r e N a m e > < D i s p l a y N a m e > S e n t   M a i l 3   P r e v i o u s   Y e a r < / D i s p l a y N a m e > < V i s i b l e > F a l s e < / V i s i b l e > < / i t e m > < i t e m > < M e a s u r e N a m e > S e n t   M a i l 4   P r e v i o u s   Y e a r < / M e a s u r e N a m e > < D i s p l a y N a m e > S e n t   M a i l 4   P r e v i o u s   Y e a r < / D i s p l a y N a m e > < V i s i b l e > F a l s e < / V i s i b l e > < / i t e m > < i t e m > < M e a s u r e N a m e > O p e n   E m a i l 1 < / M e a s u r e N a m e > < D i s p l a y N a m e > O p e n   E m a i l 1 < / D i s p l a y N a m e > < V i s i b l e > F a l s e < / V i s i b l e > < / i t e m > < i t e m > < M e a s u r e N a m e > O p e n   E m a i l 2 < / M e a s u r e N a m e > < D i s p l a y N a m e > O p e n   E m a i l 2 < / D i s p l a y N a m e > < V i s i b l e > F a l s e < / V i s i b l e > < / i t e m > < i t e m > < M e a s u r e N a m e > O p e n   E m a i l 3 < / M e a s u r e N a m e > < D i s p l a y N a m e > O p e n   E m a i l 3 < / D i s p l a y N a m e > < V i s i b l e > F a l s e < / V i s i b l e > < / i t e m > < i t e m > < M e a s u r e N a m e > O p e n   E m a i l 4 < / M e a s u r e N a m e > < D i s p l a y N a m e > O p e n   E m a i l 4 < / D i s p l a y N a m e > < V i s i b l e > F a l s e < / V i s i b l e > < / i t e m > < i t e m > < M e a s u r e N a m e > O p e n   E m a i l 1   P r e v i o u s   y e a r < / M e a s u r e N a m e > < D i s p l a y N a m e > O p e n   E m a i l 1   P r e v i o u s   y e a r < / D i s p l a y N a m e > < V i s i b l e > F a l s e < / V i s i b l e > < / i t e m > < i t e m > < M e a s u r e N a m e > O p e n   E m a i l 2   P r e v i o u s   y e a r < / M e a s u r e N a m e > < D i s p l a y N a m e > O p e n   E m a i l 2   P r e v i o u s   y e a r < / D i s p l a y N a m e > < V i s i b l e > F a l s e < / V i s i b l e > < / i t e m > < i t e m > < M e a s u r e N a m e > O p e n   E m a i l 3   P r e v i o u s   y e a r < / M e a s u r e N a m e > < D i s p l a y N a m e > O p e n   E m a i l 3   P r e v i o u s   y e a r < / D i s p l a y N a m e > < V i s i b l e > F a l s e < / V i s i b l e > < / i t e m > < i t e m > < M e a s u r e N a m e > O p e n   E m a i l 4   P r e v i o u s   y e a r < / M e a s u r e N a m e > < D i s p l a y N a m e > O p e n   E m a i l 4   P r e v i o u s   y e a r < / D i s p l a y N a m e > < V i s i b l e > F a l s e < / V i s i b l e > < / i t e m > < i t e m > < M e a s u r e N a m e > B o u n c e   E m a i l 1 < / M e a s u r e N a m e > < D i s p l a y N a m e > B o u n c e   E m a i l 1 < / D i s p l a y N a m e > < V i s i b l e > F a l s e < / V i s i b l e > < / i t e m > < i t e m > < M e a s u r e N a m e > B o u n c e   E m a i l 2 < / M e a s u r e N a m e > < D i s p l a y N a m e > B o u n c e   E m a i l 2 < / D i s p l a y N a m e > < V i s i b l e > F a l s e < / V i s i b l e > < / i t e m > < i t e m > < M e a s u r e N a m e > B o u n c e   E m a i l 3 < / M e a s u r e N a m e > < D i s p l a y N a m e > B o u n c e   E m a i l 3 < / D i s p l a y N a m e > < V i s i b l e > F a l s e < / V i s i b l e > < / i t e m > < i t e m > < M e a s u r e N a m e > B o u n c e   E m a i l 4 < / M e a s u r e N a m e > < D i s p l a y N a m e > B o u n c e   E m a i l 4 < / D i s p l a y N a m e > < V i s i b l e > F a l s e < / V i s i b l e > < / i t e m > < i t e m > < M e a s u r e N a m e > B o u n c e d   M a i l 1   P r e v i o u s   Y e a r < / M e a s u r e N a m e > < D i s p l a y N a m e > B o u n c e d   M a i l 1   P r e v i o u s   Y e a r < / D i s p l a y N a m e > < V i s i b l e > F a l s e < / V i s i b l e > < / i t e m > < i t e m > < M e a s u r e N a m e > B o u n c e d   M a i l 2   P r e v i o u s   Y e a r < / M e a s u r e N a m e > < D i s p l a y N a m e > B o u n c e d   M a i l 2   P r e v i o u s   Y e a r < / D i s p l a y N a m e > < V i s i b l e > F a l s e < / V i s i b l e > < / i t e m > < i t e m > < M e a s u r e N a m e > B o u n c e d   M a i l 3   P r e v i o u s   Y e a r < / M e a s u r e N a m e > < D i s p l a y N a m e > B o u n c e d   M a i l 3   P r e v i o u s   Y e a r < / D i s p l a y N a m e > < V i s i b l e > F a l s e < / V i s i b l e > < / i t e m > < i t e m > < M e a s u r e N a m e > B o u n c e d   M a i l 4   P r e v i o u s   Y e a r < / M e a s u r e N a m e > < D i s p l a y N a m e > B o u n c e d   M a i l 4   P r e v i o u s   Y e a r < / D i s p l a y N a m e > < V i s i b l e > F a l s e < / V i s i b l e > < / i t e m > < i t e m > < M e a s u r e N a m e > T r a n s a c t i o n   E m a i l 1 < / M e a s u r e N a m e > < D i s p l a y N a m e > T r a n s a c t i o n   E m a i l 1 < / D i s p l a y N a m e > < V i s i b l e > F a l s e < / V i s i b l e > < / i t e m > < i t e m > < M e a s u r e N a m e > T r a n s a c t i o n   E m a i l 2 < / M e a s u r e N a m e > < D i s p l a y N a m e > T r a n s a c t i o n   E m a i l 2 < / D i s p l a y N a m e > < V i s i b l e > F a l s e < / V i s i b l e > < / i t e m > < i t e m > < M e a s u r e N a m e > T r a n s a c t i o n   E m a i l 3 < / M e a s u r e N a m e > < D i s p l a y N a m e > T r a n s a c t i o n   E m a i l 3 < / D i s p l a y N a m e > < V i s i b l e > F a l s e < / V i s i b l e > < / i t e m > < i t e m > < M e a s u r e N a m e > T r a n s a c t i o n   E m a i l 4 < / M e a s u r e N a m e > < D i s p l a y N a m e > T r a n s a c t i o n   E m a i l 4 < / D i s p l a y N a m e > < V i s i b l e > F a l s e < / V i s i b l e > < / i t e m > < i t e m > < M e a s u r e N a m e > T r a n s a c t i o n   A m o u n t   E m a i l 1 < / M e a s u r e N a m e > < D i s p l a y N a m e > T r a n s a c t i o n   A m o u n t   E m a i l 1 < / D i s p l a y N a m e > < V i s i b l e > F a l s e < / V i s i b l e > < / i t e m > < i t e m > < M e a s u r e N a m e > T r a n s a c t i o n   A m o u n t   E m a i l 2 < / M e a s u r e N a m e > < D i s p l a y N a m e > T r a n s a c t i o n   A m o u n t   E m a i l 2 < / D i s p l a y N a m e > < V i s i b l e > F a l s e < / V i s i b l e > < / i t e m > < i t e m > < M e a s u r e N a m e > T r a n s a c t i o n   A m o u n t   E m a i l 3 < / M e a s u r e N a m e > < D i s p l a y N a m e > T r a n s a c t i o n   A m o u n t   E m a i l 3 < / D i s p l a y N a m e > < V i s i b l e > F a l s e < / V i s i b l e > < / i t e m > < i t e m > < M e a s u r e N a m e > T r a n s a c t i o n   A m o u n t   E m a i l 4 < / M e a s u r e N a m e > < D i s p l a y N a m e > T r a n s a c t i o n   A m o u n t   E m a i l 4 < / D i s p l a y N a m e > < V i s i b l e > F a l s e < / V i s i b l e > < / i t e m > < i t e m > < M e a s u r e N a m e > C l i c k D a t e   A l l < / M e a s u r e N a m e > < D i s p l a y N a m e > C l i c k D a t e   A l l < / D i s p l a y N a m e > < V i s i b l e > F a l s e < / V i s i b l e > < / i t e m > < i t e m > < M e a s u r e N a m e > C l i c k e d   M a i l   P r e v i o u s   Y e a r < / M e a s u r e N a m e > < D i s p l a y N a m e > C l i c k e d   M a i l   P r e v i o u s   Y e a r < / D i s p l a y N a m e > < V i s i b l e > F a l s e < / V i s i b l e > < / i t e m > < i t e m > < M e a s u r e N a m e > C l i c k   D a t e   E m a i l 1   C m < / M e a s u r e N a m e > < D i s p l a y N a m e > C l i c k   D a t e   E m a i l 1   C m < / D i s p l a y N a m e > < V i s i b l e > F a l s e < / V i s i b l e > < / i t e m > < i t e m > < M e a s u r e N a m e > C l i c k e d   E m a i l 1 P r e v i o u s   Y e a r < / M e a s u r e N a m e > < D i s p l a y N a m e > C l i c k e d   E m a i l 1 P r e v i o u s   Y e a r < / D i s p l a y N a m e > < V i s i b l e > F a l s e < / V i s i b l e > < / i t e m > < i t e m > < M e a s u r e N a m e > C l i c k e d   E m a i l 2   C M < / M e a s u r e N a m e > < D i s p l a y N a m e > C l i c k e d   E m a i l 2   C M < / D i s p l a y N a m e > < V i s i b l e > F a l s e < / V i s i b l e > < / i t e m > < i t e m > < M e a s u r e N a m e > C l i c k e d   E m a i l 2   P r e v i o u s   Y e a r < / M e a s u r e N a m e > < D i s p l a y N a m e > C l i c k e d   E m a i l 2   P r e v i o u s   Y e a r < / D i s p l a y N a m e > < V i s i b l e > F a l s e < / V i s i b l e > < / i t e m > < i t e m > < M e a s u r e N a m e > C l i c k e d   E m a i l 3   C M < / M e a s u r e N a m e > < D i s p l a y N a m e > C l i c k e d   E m a i l 3   C M < / D i s p l a y N a m e > < V i s i b l e > F a l s e < / V i s i b l e > < / i t e m > < i t e m > < M e a s u r e N a m e > C l i c k e d   E m a i l 3   P r e v i o u s   Y e a r < / M e a s u r e N a m e > < D i s p l a y N a m e > C l i c k e d   E m a i l 3   P r e v i o u s   Y e a r < / D i s p l a y N a m e > < V i s i b l e > F a l s e < / V i s i b l e > < / i t e m > < i t e m > < M e a s u r e N a m e > C l i c k e d   E m a i l 4   C M < / M e a s u r e N a m e > < D i s p l a y N a m e > C l i c k e d   E m a i l 4   C M < / D i s p l a y N a m e > < V i s i b l e > F a l s e < / V i s i b l e > < / i t e m > < i t e m > < M e a s u r e N a m e > C l i c k e d   E m a i l 4   P r e v i o u s   Y e a r < / M e a s u r e N a m e > < D i s p l a y N a m e > C l i c k e d   E m a i l 4   P r e v i o u s   Y e a r < / D i s p l a y N a m e > < V i s i b l e > F a l s e < / V i s i b l e > < / i t e m > < i t e m > < M e a s u r e N a m e > G o a l < / M e a s u r e N a m e > < D i s p l a y N a m e > G o a l < / D i s p l a y N a m e > < V i s i b l e > F a l s e < / V i s i b l e > < / i t e m > < / C a l c u l a t e d F i e l d s > < S A H o s t H a s h > 0 < / S A H o s t H a s h > < G e m i n i F i e l d L i s t V i s i b l e > T r u e < / G e m i n i F i e l d L i s t V i s i b l e > < / S e t t i n g s > ] ] > < / C u s t o m C o n t e n t > < / G e m i n i > 
</file>

<file path=customXml/item12.xml>��< ? x m l   v e r s i o n = " 1 . 0 "   e n c o d i n g = " U T F - 1 6 " ? > < G e m i n i   x m l n s = " h t t p : / / g e m i n i / p i v o t c u s t o m i z a t i o n / T a b l e O r d e r " > < C u s t o m C o n t e n t > < ! [ C D A T A [ f i l t e r e d _ d a t a s e t _ 9 f a f 8 9 9 4 - 7 1 7 b - 4 b 1 7 - 9 6 0 0 - 3 7 8 7 6 a 1 9 e 0 b a , s a n k e y _ d a t a _ 3 f a a 3 2 f e - 9 b f 7 - 4 d 3 6 - a f b 1 - 4 e 8 1 f 7 8 7 a 0 0 3 ] ] > < / 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 s a n k e y _ d a t a 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 s a n k e y _ d a t a 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 C o l u m n s \ S t e p   1 < / K e y > < / a : K e y > < a : V a l u e   i : t y p e = " T a b l e W i d g e t B a s e V i e w S t a t e " / > < / a : K e y V a l u e O f D i a g r a m O b j e c t K e y a n y T y p e z b w N T n L X > < a : K e y V a l u e O f D i a g r a m O b j e c t K e y a n y T y p e z b w N T n L X > < a : K e y > < K e y > C o l u m n s \ S t e p   2 < / K e y > < / a : K e y > < a : V a l u e   i : t y p e = " T a b l e W i d g e t B a s e V i e w S t a t e " / > < / a : K e y V a l u e O f D i a g r a m O b j e c t K e y a n y T y p e z b w N T n L X > < a : K e y V a l u e O f D i a g r a m O b j e c t K e y a n y T y p e z b w N T n L X > < a : K e y > < K e y > C o l u m n s \ S t e p   3 < / K e y > < / a : K e y > < a : V a l u e   i : t y p e = " T a b l e W i d g e t B a s e V i e w S t a t e " / > < / a : K e y V a l u e O f D i a g r a m O b j e c t K e y a n y T y p e z b w N T n L X > < a : K e y V a l u e O f D i a g r a m O b j e c t K e y a n y T y p e z b w N T n L X > < a : K e y > < K e y > C o l u m n s \ S t e p   4 < / K e y > < / a : K e y > < a : V a l u e   i : t y p e = " T a b l e W i d g e t B a s e V i e w S t a t e " / > < / a : K e y V a l u e O f D i a g r a m O b j e c t K e y a n y T y p e z b w N T n L X > < a : K e y V a l u e O f D i a g r a m O b j e c t K e y a n y T y p e z b w N T n L X > < a : K e y > < K e y > C o l u m n s \ L i n k < / 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 C o l u m n s \ t < / K e y > < / a : K e y > < a : V a l u e   i : t y p e = " T a b l e W i d g e t B a s e V i e w S t a t e " / > < / a : K e y V a l u e O f D i a g r a m O b j e c t K e y a n y T y p e z b w N T n L X > < a : K e y V a l u e O f D i a g r a m O b j e c t K e y a n y T y p e z b w N T n L X > < a : K e y > < K e y > C o l u m n s \ P a t h < / K e y > < / a : K e y > < a : V a l u e   i : t y p e = " T a b l e W i d g e t B a s e V i e w S t a t e " / > < / a : K e y V a l u e O f D i a g r a m O b j e c t K e y a n y T y p e z b w N T n L X > < a : K e y V a l u e O f D i a g r a m O b j e c t K e y a n y T y p e z b w N T n L X > < a : K e y > < K e y > C o l u m n s \ M i n   o r   M a x < / 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 f i l t e r e d _ d a t a s e t 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 f i l t e r e d _ d a t a s e t 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 C o l u m n s \ a c c o u n t _ n u m b e r < / K e y > < / a : K e y > < a : V a l u e   i : t y p e = " T a b l e W i d g e t B a s e V i e w S t a t e " / > < / a : K e y V a l u e O f D i a g r a m O b j e c t K e y a n y T y p e z b w N T n L X > < a : K e y V a l u e O f D i a g r a m O b j e c t K e y a n y T y p e z b w N T n L X > < a : K e y > < K e y > C o l u m n s \ e m a i l _ n a m e < / K e y > < / a : K e y > < a : V a l u e   i : t y p e = " T a b l e W i d g e t B a s e V i e w S t a t e " / > < / a : K e y V a l u e O f D i a g r a m O b j e c t K e y a n y T y p e z b w N T n L X > < a : K e y V a l u e O f D i a g r a m O b j e c t K e y a n y T y p e z b w N T n L X > < a : K e y > < K e y > C o l u m n s \ s e n t _ d a t e < / K e y > < / a : K e y > < a : V a l u e   i : t y p e = " T a b l e W i d g e t B a s e V i e w S t a t e " / > < / a : K e y V a l u e O f D i a g r a m O b j e c t K e y a n y T y p e z b w N T n L X > < a : K e y V a l u e O f D i a g r a m O b j e c t K e y a n y T y p e z b w N T n L X > < a : K e y > < K e y > C o l u m n s \ o p e n _ d a t e < / K e y > < / a : K e y > < a : V a l u e   i : t y p e = " T a b l e W i d g e t B a s e V i e w S t a t e " / > < / a : K e y V a l u e O f D i a g r a m O b j e c t K e y a n y T y p e z b w N T n L X > < a : K e y V a l u e O f D i a g r a m O b j e c t K e y a n y T y p e z b w N T n L X > < a : K e y > < K e y > C o l u m n s \ c l i c k _ d a t e < / K e y > < / a : K e y > < a : V a l u e   i : t y p e = " T a b l e W i d g e t B a s e V i e w S t a t e " / > < / a : K e y V a l u e O f D i a g r a m O b j e c t K e y a n y T y p e z b w N T n L X > < a : K e y V a l u e O f D i a g r a m O b j e c t K e y a n y T y p e z b w N T n L X > < a : K e y > < K e y > C o l u m n s \ b o u n c e _ d a t e < / 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 C o l u m n s \ t r a n s a c t i o n _ a m o u n t 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 C o l u m n s \ c l i c k _ d a t e   ( Y e a r ) < / K e y > < / a : K e y > < a : V a l u e   i : t y p e = " T a b l e W i d g e t B a s e V i e w S t a t e " / > < / a : K e y V a l u e O f D i a g r a m O b j e c t K e y a n y T y p e z b w N T n L X > < a : K e y V a l u e O f D i a g r a m O b j e c t K e y a n y T y p e z b w N T n L X > < a : K e y > < K e y > C o l u m n s \ c l i c k _ d a t e   ( Q u a r t e r ) < / K e y > < / a : K e y > < a : V a l u e   i : t y p e = " T a b l e W i d g e t B a s e V i e w S t a t e " / > < / a : K e y V a l u e O f D i a g r a m O b j e c t K e y a n y T y p e z b w N T n L X > < a : K e y V a l u e O f D i a g r a m O b j e c t K e y a n y T y p e z b w N T n L X > < a : K e y > < K e y > C o l u m n s \ c l i c k _ d a t e   ( M o n t h   I n d e x ) < / K e y > < / a : K e y > < a : V a l u e   i : t y p e = " T a b l e W i d g e t B a s e V i e w S t a t e " / > < / a : K e y V a l u e O f D i a g r a m O b j e c t K e y a n y T y p e z b w N T n L X > < a : K e y V a l u e O f D i a g r a m O b j e c t K e y a n y T y p e z b w N T n L X > < a : K e y > < K e y > C o l u m n s \ c l i c k _ d a t e 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f 1 a 7 9 c e 7 - 0 0 8 6 - 4 e 6 5 - 9 7 6 a - 3 1 9 4 2 9 0 1 2 b a 8 " > < C u s t o m C o n t e n t > < ! [ C D A T A [ < ? x m l   v e r s i o n = " 1 . 0 "   e n c o d i n g = " u t f - 1 6 " ? > < S e t t i n g s > < C a l c u l a t e d F i e l d s > < i t e m > < M e a s u r e N a m e > N e w   L e a d s < / M e a s u r e N a m e > < D i s p l a y N a m e > N e w   L e a d s < / D i s p l a y N a m e > < V i s i b l e > F a l s e < / V i s i b l e > < / i t e m > < i t e m > < M e a s u r e N a m e > E x i s t i n g   C u s t o m e r < / M e a s u r e N a m e > < D i s p l a y N a m e > E x i s t i n g   C u s t o m e r < / D i s p l a y N a m e > < V i s i b l e > F a l s e < / V i s i b l e > < / i t e m > < i t e m > < M e a s u r e N a m e > N e w   L e a d s   w i t h   R e s p o n s e < / M e a s u r e N a m e > < D i s p l a y N a m e > N e w   L e a d s   w i t h   R e s p o n s e < / D i s p l a y N a m e > < V i s i b l e > F a l s e < / V i s i b l e > < / i t e m > < i t e m > < M e a s u r e N a m e > N e w   L e a d s   w i t h     N O R e s p o n s e < / M e a s u r e N a m e > < D i s p l a y N a m e > N e w   L e a d s   w i t h     N O R e s p o n s e < / D i s p l a y N a m e > < V i s i b l e > F a l s e < / V i s i b l e > < / i t e m > < i t e m > < M e a s u r e N a m e > N e w   L e a d s   w i t h   R e s p o n s e   a n d   w i t h   D i c s o u n t < / M e a s u r e N a m e > < D i s p l a y N a m e > N e w   L e a d s   w i t h   R e s p o n s e   a n d   w i t h   D i c s o u n t < / D i s p l a y N a m e > < V i s i b l e > F a l s e < / V i s i b l e > < / i t e m > < i t e m > < M e a s u r e N a m e > N e w   L e a d s   w i t h   R e s p o n s e   a n d   w i t h   s k i p p e d   s t a g e < / M e a s u r e N a m e > < D i s p l a y N a m e > N e w   L e a d s   w i t h   R e s p o n s e   a n d   w i t h   s k i p p e d   s t a g e < / D i s p l a y N a m e > < V i s i b l e > F a l s e < / V i s i b l e > < / i t e m > < i t e m > < M e a s u r e N a m e > O l d   C u s t m o e r s   W i t h   S k i p p e d   s t a g e < / M e a s u r e N a m e > < D i s p l a y N a m e > O l d   C u s t m o e r s   W i t h   S k i p p e d   s t a g e < / D i s p l a y N a m e > < V i s i b l e > F a l s e < / V i s i b l e > < / i t e m > < i t e m > < M e a s u r e N a m e > O l d   C u s t m o e r s   W i t h   D i s c o u n t   s t a g e < / M e a s u r e N a m e > < D i s p l a y N a m e > O l d   C u s t m o e r s   W i t h   D i s c o u n t   s t a g e < / D i s p l a y N a m e > < V i s i b l e > F a l s e < / V i s i b l e > < / i t e m > < i t e m > < M e a s u r e N a m e > N e w   L e a d s   w i t h   R e s p o n s e   a n d   w i t h   s k i p p e d   s t a g e   a n d   B o o k e d < / M e a s u r e N a m e > < D i s p l a y N a m e > N e w   L e a d s   w i t h   R e s p o n s e   a n d   w i t h   s k i p p e d   s t a g e   a n d   B o o k e d < / D i s p l a y N a m e > < V i s i b l e > F a l s e < / V i s i b l e > < / i t e m > < i t e m > < M e a s u r e N a m e > O l d   C u s t m o e r s   W i t h   S k i p p e d   s t a g e   a n d   B o o k e d   Q u a l i f i e d < / M e a s u r e N a m e > < D i s p l a y N a m e > O l d   C u s t m o e r s   W i t h   S k i p p e d   s t a g e   a n d   B o o k e d   Q u a l i f i e d < / D i s p l a y N a m e > < V i s i b l e > F a l s e < / V i s i b l e > < / i t e m > < i t e m > < M e a s u r e N a m e > N e w   L e a d s   w i t h   P r o v i d e d   I n t e r e s t   d i s c o u n t   n o   r e s p o n s e < / M e a s u r e N a m e > < D i s p l a y N a m e > N e w   L e a d s   w i t h   P r o v i d e d   I n t e r e s t   d i s c o u n t   n o   r e s p o n s e < / D i s p l a y N a m e > < V i s i b l e > F a l s e < / V i s i b l e > < / i t e m > < i t e m > < M e a s u r e N a m e > N e w   L e a d s   w i t h   P r o v i d e d   I n t e r e s t   d i s c o u n t   Q u a l i t i f e d   B o o k e d < / M e a s u r e N a m e > < D i s p l a y N a m e > N e w   L e a d s   w i t h   P r o v i d e d   I n t e r e s t   d i s c o u n t   Q u a l i t i f e d   B o o k e d < / D i s p l a y N a m e > < V i s i b l e > F a l s e < / V i s i b l e > < / i t e m > < i t e m > < M e a s u r e N a m e > E x i s t i n g   C u s t o m e r s   w i t h   P r o v i d e d   I n t e r e s t   d i s c o u n t   Q u a l f i e d   B o o k e d < / M e a s u r e N a m e > < D i s p l a y N a m e > E x i s t i n g   C u s t o m e r s   w i t h   P r o v i d e d   I n t e r e s t   d i s c o u n t   Q u a l f i e d   B o o k e d < / D i s p l a y N a m e > < V i s i b l e > F a l s e < / V i s i b l e > < / i t e m > < i t e m > < M e a s u r e N a m e > E x i s t i n g   C u s t o m e r s   w i t h   P r o v i d e d   I n t e r e s t   d i s c o u n t   a n d   N o   R e s p o n s e < / M e a s u r e N a m e > < D i s p l a y N a m e > E x i s t i n g   C u s t o m e r s   w i t h   P r o v i d e d   I n t e r e s t   d i s c o u n t   a n d   N o   R e s p o n s e < / D i s p l a y N a m e > < V i s i b l e > F a l s e < / V i s i b l e > < / i t e m > < i t e m > < M e a s u r e N a m e > E m a i l 1 < / M e a s u r e N a m e > < D i s p l a y N a m e > E m a i l 1 < / D i s p l a y N a m e > < V i s i b l e > F a l s e < / V i s i b l e > < / i t e m > < i t e m > < M e a s u r e N a m e > E m a i l 2 < / M e a s u r e N a m e > < D i s p l a y N a m e > E m a i l 2 < / D i s p l a y N a m e > < V i s i b l e > F a l s e < / V i s i b l e > < / i t e m > < i t e m > < M e a s u r e N a m e > E m a i l 3 < / M e a s u r e N a m e > < D i s p l a y N a m e > E m a i l 3 < / D i s p l a y N a m e > < V i s i b l e > F a l s e < / V i s i b l e > < / i t e m > < i t e m > < M e a s u r e N a m e > E m a i l 4 < / M e a s u r e N a m e > < D i s p l a y N a m e > E m a i l 4 < / D i s p l a y N a m e > < V i s i b l e > F a l s e < / V i s i b l e > < / i t e m > < i t e m > < M e a s u r e N a m e > S e n t   E m a i l < / M e a s u r e N a m e > < D i s p l a y N a m e > S e n t   E m a i l < / D i s p l a y N a m e > < V i s i b l e > F a l s e < / V i s i b l e > < / i t e m > < i t e m > < M e a s u r e N a m e > M e a s u r e   1 < / M e a s u r e N a m e > < D i s p l a y N a m e > M e a s u r e   1 < / D i s p l a y N a m e > < V i s i b l e > F a l s e < / V i s i b l e > < / i t e m > < i t e m > < M e a s u r e N a m e > M e a s u r e   2 < / M e a s u r e N a m e > < D i s p l a y N a m e > M e a s u r e   2 < / D i s p l a y N a m e > < V i s i b l e > F a l s e < / V i s i b l e > < / i t e m > < i t e m > < M e a s u r e N a m e > P r e v i o u s Y e a r M e a s u r e < / M e a s u r e N a m e > < D i s p l a y N a m e > P r e v i o u s Y e a r M e a s u r e < / D i s p l a y N a m e > < V i s i b l e > F a l s e < / V i s i b l e > < / i t e m > < / C a l c u l a t e d F i e l d s > < S A H o s t H a s h > 0 < / S A H o s t H a s h > < G e m i n i F i e l d L i s t V i s i b l e > T r u e < / G e m i n i F i e l d L i s t V i s i b l e > < / S e t t i n g s > ] ] > < / C u s t o m C o n t e n t > < / G e m i n i > 
</file>

<file path=customXml/item16.xml>��< ? x m l   v e r s i o n = " 1 . 0 "   e n c o d i n g = " U T F - 1 6 " ? > < G e m i n i   x m l n s = " h t t p : / / g e m i n i / p i v o t c u s t o m i z a t i o n / M a n u a l C a l c M o d e " > < C u s t o m C o n t e n t > < ! [ C D A T A [ F a l s e ] ] > < / C u s t o m C o n t e n t > < / G e m i n i > 
</file>

<file path=customXml/item17.xml>��< ? x m l   v e r s i o n = " 1 . 0 "   e n c o d i n g = " U T F - 1 6 " ? > < G e m i n i   x m l n s = " h t t p : / / g e m i n i / p i v o t c u s t o m i z a t i o n / f 3 a 2 7 9 5 9 - 4 4 8 1 - 4 0 1 f - a b 1 7 - 6 9 6 e 3 7 f 2 a 6 0 8 " > < C u s t o m C o n t e n t > < ! [ C D A T A [ < ? x m l   v e r s i o n = " 1 . 0 "   e n c o d i n g = " u t f - 1 6 " ? > < S e t t i n g s > < C a l c u l a t e d F i e l d s > < i t e m > < M e a s u r e N a m e > N e w   L e a d s < / M e a s u r e N a m e > < D i s p l a y N a m e > N e w   L e a d s < / D i s p l a y N a m e > < V i s i b l e > F a l s e < / V i s i b l e > < / i t e m > < i t e m > < M e a s u r e N a m e > E x i s t i n g   C u s t o m e r < / M e a s u r e N a m e > < D i s p l a y N a m e > E x i s t i n g   C u s t o m e r < / D i s p l a y N a m e > < V i s i b l e > F a l s e < / V i s i b l e > < / i t e m > < i t e m > < M e a s u r e N a m e > N e w   L e a d s   w i t h   R e s p o n s e < / M e a s u r e N a m e > < D i s p l a y N a m e > N e w   L e a d s   w i t h   R e s p o n s e < / D i s p l a y N a m e > < V i s i b l e > F a l s e < / V i s i b l e > < / i t e m > < i t e m > < M e a s u r e N a m e > N e w   L e a d s   w i t h     N O R e s p o n s e < / M e a s u r e N a m e > < D i s p l a y N a m e > N e w   L e a d s   w i t h     N O R e s p o n s e < / D i s p l a y N a m e > < V i s i b l e > F a l s e < / V i s i b l e > < / i t e m > < i t e m > < M e a s u r e N a m e > N e w   L e a d s   w i t h   R e s p o n s e   a n d   w i t h   D i c s o u n t < / M e a s u r e N a m e > < D i s p l a y N a m e > N e w   L e a d s   w i t h   R e s p o n s e   a n d   w i t h   D i c s o u n t < / D i s p l a y N a m e > < V i s i b l e > F a l s e < / V i s i b l e > < / i t e m > < i t e m > < M e a s u r e N a m e > N e w   L e a d s   w i t h   R e s p o n s e   a n d   w i t h   s k i p p e d   s t a g e < / M e a s u r e N a m e > < D i s p l a y N a m e > N e w   L e a d s   w i t h   R e s p o n s e   a n d   w i t h   s k i p p e d   s t a g e < / D i s p l a y N a m e > < V i s i b l e > F a l s e < / V i s i b l e > < / i t e m > < i t e m > < M e a s u r e N a m e > O l d   C u s t m o e r s   W i t h   S k i p p e d   s t a g e < / M e a s u r e N a m e > < D i s p l a y N a m e > O l d   C u s t m o e r s   W i t h   S k i p p e d   s t a g e < / D i s p l a y N a m e > < V i s i b l e > F a l s e < / V i s i b l e > < / i t e m > < i t e m > < M e a s u r e N a m e > O l d   C u s t m o e r s   W i t h   D i s c o u n t   s t a g e < / M e a s u r e N a m e > < D i s p l a y N a m e > O l d   C u s t m o e r s   W i t h   D i s c o u n t   s t a g e < / D i s p l a y N a m e > < V i s i b l e > F a l s e < / V i s i b l e > < / i t e m > < i t e m > < M e a s u r e N a m e > N e w   L e a d s   w i t h   R e s p o n s e   a n d   w i t h   s k i p p e d   s t a g e   a n d   B o o k e d < / M e a s u r e N a m e > < D i s p l a y N a m e > N e w   L e a d s   w i t h   R e s p o n s e   a n d   w i t h   s k i p p e d   s t a g e   a n d   B o o k e d < / D i s p l a y N a m e > < V i s i b l e > F a l s e < / V i s i b l e > < / i t e m > < i t e m > < M e a s u r e N a m e > O l d   C u s t m o e r s   W i t h   S k i p p e d   s t a g e   a n d   B o o k e d   Q u a l i f i e d < / M e a s u r e N a m e > < D i s p l a y N a m e > O l d   C u s t m o e r s   W i t h   S k i p p e d   s t a g e   a n d   B o o k e d   Q u a l i f i e d < / D i s p l a y N a m e > < V i s i b l e > F a l s e < / V i s i b l e > < / i t e m > < i t e m > < M e a s u r e N a m e > N e w   L e a d s   w i t h   P r o v i d e d   I n t e r e s t   d i s c o u n t   n o   r e s p o n s e < / M e a s u r e N a m e > < D i s p l a y N a m e > N e w   L e a d s   w i t h   P r o v i d e d   I n t e r e s t   d i s c o u n t   n o   r e s p o n s e < / D i s p l a y N a m e > < V i s i b l e > F a l s e < / V i s i b l e > < / i t e m > < i t e m > < M e a s u r e N a m e > N e w   L e a d s   w i t h   P r o v i d e d   I n t e r e s t   d i s c o u n t   Q u a l i t i f e d   B o o k e d < / M e a s u r e N a m e > < D i s p l a y N a m e > N e w   L e a d s   w i t h   P r o v i d e d   I n t e r e s t   d i s c o u n t   Q u a l i t i f e d   B o o k e d < / D i s p l a y N a m e > < V i s i b l e > F a l s e < / V i s i b l e > < / i t e m > < i t e m > < M e a s u r e N a m e > E x i s t i n g   C u s t o m e r s   w i t h   P r o v i d e d   I n t e r e s t   d i s c o u n t   Q u a l f i e d   B o o k e d < / M e a s u r e N a m e > < D i s p l a y N a m e > E x i s t i n g   C u s t o m e r s   w i t h   P r o v i d e d   I n t e r e s t   d i s c o u n t   Q u a l f i e d   B o o k e d < / D i s p l a y N a m e > < V i s i b l e > F a l s e < / V i s i b l e > < / i t e m > < i t e m > < M e a s u r e N a m e > E x i s t i n g   C u s t o m e r s   w i t h   P r o v i d e d   I n t e r e s t   d i s c o u n t   a n d   N o   R e s p o n s e < / M e a s u r e N a m e > < D i s p l a y N a m e > E x i s t i n g   C u s t o m e r s   w i t h   P r o v i d e d   I n t e r e s t   d i s c o u n t   a n d   N o   R e s p o n s e < / D i s p l a y N a m e > < V i s i b l e > F a l s e < / V i s i b l e > < / i t e m > < i t e m > < M e a s u r e N a m e > E m a i l 1 < / M e a s u r e N a m e > < D i s p l a y N a m e > E m a i l 1 < / D i s p l a y N a m e > < V i s i b l e > F a l s e < / V i s i b l e > < / i t e m > < i t e m > < M e a s u r e N a m e > E m a i l 2 < / M e a s u r e N a m e > < D i s p l a y N a m e > E m a i l 2 < / D i s p l a y N a m e > < V i s i b l e > F a l s e < / V i s i b l e > < / i t e m > < i t e m > < M e a s u r e N a m e > E m a i l 3 < / M e a s u r e N a m e > < D i s p l a y N a m e > E m a i l 3 < / D i s p l a y N a m e > < V i s i b l e > F a l s e < / V i s i b l e > < / i t e m > < i t e m > < M e a s u r e N a m e > E m a i l 4 < / M e a s u r e N a m e > < D i s p l a y N a m e > E m a i l 4 < / D i s p l a y N a m e > < V i s i b l e > F a l s e < / V i s i b l e > < / i t e m > < i t e m > < M e a s u r e N a m e > S e n t   E m a i l < / M e a s u r e N a m e > < D i s p l a y N a m e > S e n t   E m a i l < / D i s p l a y N a m e > < V i s i b l e > F a l s e < / V i s i b l e > < / i t e m > < i t e m > < M e a s u r e N a m e > M e a s u r e   1 < / M e a s u r e N a m e > < D i s p l a y N a m e > M e a s u r e   1 < / D i s p l a y N a m e > < V i s i b l e > F a l s e < / V i s i b l e > < / i t e m > < i t e m > < M e a s u r e N a m e > M e a s u r e   2 < / M e a s u r e N a m e > < D i s p l a y N a m e > M e a s u r e   2 < / D i s p l a y N a m e > < V i s i b l e > F a l s e < / V i s i b l e > < / i t e m > < i t e m > < M e a s u r e N a m e > P r e v i o u s Y e a r M e a s u r e < / M e a s u r e N a m e > < D i s p l a y N a m e > P r e v i o u s Y e a r M e a s u r e < / D i s p l a y N a m e > < V i s i b l e > F a l s e < / V i s i b l e > < / i t e m > < i t e m > < M e a s u r e N a m e > O p e n   E m a i l < / M e a s u r e N a m e > < D i s p l a y N a m e > O p e n   E m a i l < / D i s p l a y N a m e > < V i s i b l e > F a l s e < / V i s i b l e > < / i t e m > < i t e m > < M e a s u r e N a m e > P r e v i o u s   Y e a r   O p e n   E m a i l < / M e a s u r e N a m e > < D i s p l a y N a m e > P r e v i o u s   Y e a r   O p e n   E m a i l < / D i s p l a y N a m e > < V i s i b l e > F a l s e < / V i s i b l e > < / i t e m > < i t e m > < M e a s u r e N a m e > B o u n c e   T o t a l < / M e a s u r e N a m e > < D i s p l a y N a m e > B o u n c e   T o t a l < / D i s p l a y N a m e > < V i s i b l e > F a l s e < / V i s i b l e > < / i t e m > < i t e m > < M e a s u r e N a m e > P r e v i o u s   Y e a r   B o u n c e d   M a i l < / M e a s u r e N a m e > < D i s p l a y N a m e > P r e v i o u s   Y e a r   B o u n c e d   M a i l < / D i s p l a y N a m e > < V i s i b l e > F a l s e < / V i s i b l e > < / i t e m > < i t e m > < M e a s u r e N a m e > T r a n s a c t i o n   A m o u n t < / M e a s u r e N a m e > < D i s p l a y N a m e > T r a n s a c t i o n   A m o u n t < / D i s p l a y N a m e > < V i s i b l e > F a l s e < / V i s i b l e > < / i t e m > < i t e m > < M e a s u r e N a m e > T r a n s a c t i o n   A m o u n t   f o r   p r e v i u o s   y e a r < / M e a s u r e N a m e > < D i s p l a y N a m e > T r a n s a c t i o n   A m o u n t   f o r   p r e v i u o s   y e a r < / D i s p l a y N a m e > < V i s i b l e > F a l s e < / V i s i b l e > < / i t e m > < i t e m > < M e a s u r e N a m e > B o u n c e   R a t e < / M e a s u r e N a m e > < D i s p l a y N a m e > B o u n c e   R a t e < / D i s p l a y N a m e > < V i s i b l e > F a l s e < / V i s i b l e > < / i t e m > < / C a l c u l a t e d F i e l d s > < S A H o s t H a s h > 0 < / S A H o s t H a s h > < G e m i n i F i e l d L i s t V i s i b l e > T r u e < / G e m i n i F i e l d L i s t V i s i b l e > < / S e t t i n g s > ] ] > < / C u s t o m C o n t e n t > < / G e m i n i > 
</file>

<file path=customXml/item18.xml>��< ? x m l   v e r s i o n = " 1 . 0 "   e n c o d i n g = " U T F - 1 6 " ? > < G e m i n i   x m l n s = " h t t p : / / g e m i n i / p i v o t c u s t o m i z a t i o n / 0 4 a b 3 0 c f - f d f b - 4 e 9 1 - 8 0 8 9 - 0 d 5 1 8 8 c 8 8 f f 6 " > < C u s t o m C o n t e n t > < ! [ C D A T A [ < ? x m l   v e r s i o n = " 1 . 0 "   e n c o d i n g = " u t f - 1 6 " ? > < S e t t i n g s > < C a l c u l a t e d F i e l d s > < i t e m > < M e a s u r e N a m e > N e w   L e a d s < / M e a s u r e N a m e > < D i s p l a y N a m e > N e w   L e a d s < / D i s p l a y N a m e > < V i s i b l e > F a l s e < / V i s i b l e > < / i t e m > < i t e m > < M e a s u r e N a m e > E x i s t i n g   C u s t o m e r < / M e a s u r e N a m e > < D i s p l a y N a m e > E x i s t i n g   C u s t o m e r < / D i s p l a y N a m e > < V i s i b l e > F a l s e < / V i s i b l e > < / i t e m > < i t e m > < M e a s u r e N a m e > N e w   L e a d s   w i t h   R e s p o n s e < / M e a s u r e N a m e > < D i s p l a y N a m e > N e w   L e a d s   w i t h   R e s p o n s e < / D i s p l a y N a m e > < V i s i b l e > F a l s e < / V i s i b l e > < / i t e m > < i t e m > < M e a s u r e N a m e > N e w   L e a d s   w i t h     N O R e s p o n s e < / M e a s u r e N a m e > < D i s p l a y N a m e > N e w   L e a d s   w i t h     N O R e s p o n s e < / D i s p l a y N a m e > < V i s i b l e > F a l s e < / V i s i b l e > < / i t e m > < i t e m > < M e a s u r e N a m e > N e w   L e a d s   w i t h   R e s p o n s e   a n d   w i t h   D i c s o u n t < / M e a s u r e N a m e > < D i s p l a y N a m e > N e w   L e a d s   w i t h   R e s p o n s e   a n d   w i t h   D i c s o u n t < / D i s p l a y N a m e > < V i s i b l e > F a l s e < / V i s i b l e > < / i t e m > < i t e m > < M e a s u r e N a m e > N e w   L e a d s   w i t h   R e s p o n s e   a n d   w i t h   s k i p p e d   s t a g e < / M e a s u r e N a m e > < D i s p l a y N a m e > N e w   L e a d s   w i t h   R e s p o n s e   a n d   w i t h   s k i p p e d   s t a g e < / D i s p l a y N a m e > < V i s i b l e > F a l s e < / V i s i b l e > < / i t e m > < i t e m > < M e a s u r e N a m e > O l d   C u s t m o e r s   W i t h   S k i p p e d   s t a g e < / M e a s u r e N a m e > < D i s p l a y N a m e > O l d   C u s t m o e r s   W i t h   S k i p p e d   s t a g e < / D i s p l a y N a m e > < V i s i b l e > F a l s e < / V i s i b l e > < / i t e m > < i t e m > < M e a s u r e N a m e > O l d   C u s t m o e r s   W i t h   D i s c o u n t   s t a g e < / M e a s u r e N a m e > < D i s p l a y N a m e > O l d   C u s t m o e r s   W i t h   D i s c o u n t   s t a g e < / D i s p l a y N a m e > < V i s i b l e > F a l s e < / V i s i b l e > < / i t e m > < i t e m > < M e a s u r e N a m e > N e w   L e a d s   w i t h   R e s p o n s e   a n d   w i t h   s k i p p e d   s t a g e   a n d   B o o k e d < / M e a s u r e N a m e > < D i s p l a y N a m e > N e w   L e a d s   w i t h   R e s p o n s e   a n d   w i t h   s k i p p e d   s t a g e   a n d   B o o k e d < / D i s p l a y N a m e > < V i s i b l e > F a l s e < / V i s i b l e > < / i t e m > < i t e m > < M e a s u r e N a m e > O l d   C u s t m o e r s   W i t h   S k i p p e d   s t a g e   a n d   B o o k e d   Q u a l i f i e d < / M e a s u r e N a m e > < D i s p l a y N a m e > O l d   C u s t m o e r s   W i t h   S k i p p e d   s t a g e   a n d   B o o k e d   Q u a l i f i e d < / D i s p l a y N a m e > < V i s i b l e > F a l s e < / V i s i b l e > < / i t e m > < i t e m > < M e a s u r e N a m e > N e w   L e a d s   w i t h   P r o v i d e d   I n t e r e s t   d i s c o u n t   n o   r e s p o n s e < / M e a s u r e N a m e > < D i s p l a y N a m e > N e w   L e a d s   w i t h   P r o v i d e d   I n t e r e s t   d i s c o u n t   n o   r e s p o n s e < / D i s p l a y N a m e > < V i s i b l e > F a l s e < / V i s i b l e > < / i t e m > < i t e m > < M e a s u r e N a m e > N e w   L e a d s   w i t h   P r o v i d e d   I n t e r e s t   d i s c o u n t   Q u a l i t i f e d   B o o k e d < / M e a s u r e N a m e > < D i s p l a y N a m e > N e w   L e a d s   w i t h   P r o v i d e d   I n t e r e s t   d i s c o u n t   Q u a l i t i f e d   B o o k e d < / D i s p l a y N a m e > < V i s i b l e > F a l s e < / V i s i b l e > < / i t e m > < i t e m > < M e a s u r e N a m e > E x i s t i n g   C u s t o m e r s   w i t h   P r o v i d e d   I n t e r e s t   d i s c o u n t   Q u a l f i e d   B o o k e d < / M e a s u r e N a m e > < D i s p l a y N a m e > E x i s t i n g   C u s t o m e r s   w i t h   P r o v i d e d   I n t e r e s t   d i s c o u n t   Q u a l f i e d   B o o k e d < / D i s p l a y N a m e > < V i s i b l e > F a l s e < / V i s i b l e > < / i t e m > < i t e m > < M e a s u r e N a m e > E x i s t i n g   C u s t o m e r s   w i t h   P r o v i d e d   I n t e r e s t   d i s c o u n t   a n d   N o   R e s p o n s e < / M e a s u r e N a m e > < D i s p l a y N a m e > E x i s t i n g   C u s t o m e r s   w i t h   P r o v i d e d   I n t e r e s t   d i s c o u n t   a n d   N o   R e s p o n s e < / D i s p l a y N a m e > < V i s i b l e > F a l s e < / V i s i b l e > < / i t e m > < i t e m > < M e a s u r e N a m e > E m a i l 1 < / M e a s u r e N a m e > < D i s p l a y N a m e > E m a i l 1 < / D i s p l a y N a m e > < V i s i b l e > F a l s e < / V i s i b l e > < / i t e m > < i t e m > < M e a s u r e N a m e > E m a i l 2 < / M e a s u r e N a m e > < D i s p l a y N a m e > E m a i l 2 < / D i s p l a y N a m e > < V i s i b l e > F a l s e < / V i s i b l e > < / i t e m > < i t e m > < M e a s u r e N a m e > E m a i l 3 < / M e a s u r e N a m e > < D i s p l a y N a m e > E m a i l 3 < / D i s p l a y N a m e > < V i s i b l e > F a l s e < / V i s i b l e > < / i t e m > < i t e m > < M e a s u r e N a m e > E m a i l 4 < / M e a s u r e N a m e > < D i s p l a y N a m e > E m a i l 4 < / D i s p l a y N a m e > < V i s i b l e > F a l s e < / V i s i b l e > < / i t e m > < i t e m > < M e a s u r e N a m e > S e n t   E m a i l < / M e a s u r e N a m e > < D i s p l a y N a m e > S e n t   E m a i l < / D i s p l a y N a m e > < V i s i b l e > F a l s e < / V i s i b l e > < / i t e m > < i t e m > < M e a s u r e N a m e > M e a s u r e   1 < / M e a s u r e N a m e > < D i s p l a y N a m e > M e a s u r e   1 < / D i s p l a y N a m e > < V i s i b l e > F a l s e < / V i s i b l e > < / i t e m > < i t e m > < M e a s u r e N a m e > M e a s u r e   2 < / M e a s u r e N a m e > < D i s p l a y N a m e > M e a s u r e   2 < / D i s p l a y N a m e > < V i s i b l e > F a l s e < / V i s i b l e > < / i t e m > < i t e m > < M e a s u r e N a m e > P r e v i o u s Y e a r M e a s u r e < / M e a s u r e N a m e > < D i s p l a y N a m e > P r e v i o u s Y e a r M e a s u r e < / D i s p l a y N a m e > < V i s i b l e > F a l s e < / V i s i b l e > < / i t e m > < i t e m > < M e a s u r e N a m e > O p e n   E m a i l < / M e a s u r e N a m e > < D i s p l a y N a m e > O p e n   E m a i l < / D i s p l a y N a m e > < V i s i b l e > F a l s e < / V i s i b l e > < / i t e m > < i t e m > < M e a s u r e N a m e > P r e v i o u s   Y e a r   O p e n   E m a i l < / M e a s u r e N a m e > < D i s p l a y N a m e > P r e v i o u s   Y e a r   O p e n   E m a i l < / D i s p l a y N a m e > < V i s i b l e > F a l s e < / V i s i b l e > < / i t e m > < i t e m > < M e a s u r e N a m e > B o u n c e   T o t a l < / M e a s u r e N a m e > < D i s p l a y N a m e > B o u n c e   T o t a l < / D i s p l a y N a m e > < V i s i b l e > F a l s e < / V i s i b l e > < / i t e m > < i t e m > < M e a s u r e N a m e > P r e v i o u s   Y e a r   B o u n c e d   M a i l < / M e a s u r e N a m e > < D i s p l a y N a m e > P r e v i o u s   Y e a r   B o u n c e d   M a i l < / D i s p l a y N a m e > < V i s i b l e > F a l s e < / V i s i b l e > < / i t e m > < i t e m > < M e a s u r e N a m e > T r a n s a c t i o n   A m o u n t < / M e a s u r e N a m e > < D i s p l a y N a m e > T r a n s a c t i o n   A m o u n t < / D i s p l a y N a m e > < V i s i b l e > F a l s e < / V i s i b l e > < / i t e m > < i t e m > < M e a s u r e N a m e > T r a n s a c t i o n   A m o u n t   f o r   p r e v i u o s   y e a r < / M e a s u r e N a m e > < D i s p l a y N a m e > T r a n s a c t i o n   A m o u n t   f o r   p r e v i u o s   y e a r < / D i s p l a y N a m e > < V i s i b l e > F a l s e < / V i s i b l e > < / i t e m > < i t e m > < M e a s u r e N a m e > B o u n c e   R a t e < / M e a s u r e N a m e > < D i s p l a y N a m e > B o u n c e   R a t e < / D i s p l a y N a m e > < V i s i b l e > F a l s e < / V i s i b l e > < / i t e m > < / C a l c u l a t e d F i e l d s > < S A H o s t H a s h > 0 < / S A H o s t H a s h > < G e m i n i F i e l d L i s t V i s i b l e > T r u e < / G e m i n i F i e l d L i s t V i s i b l e > < / S e t t i n g s > ] ] > < / C u s t o m C o n t e n t > < / G e m i n i > 
</file>

<file path=customXml/item19.xml>��< ? x m l   v e r s i o n = " 1 . 0 "   e n c o d i n g = " U T F - 1 6 " ? > < G e m i n i   x m l n s = " h t t p : / / g e m i n i / p i v o t c u s t o m i z a t i o n / T a b l e X M L _ s a n k e y _ d a t a _ 3 f a a 3 2 f e - 9 b f 7 - 4 d 3 6 - a f b 1 - 4 e 8 1 f 7 8 7 a 0 0 3 " > < C u s t o m C o n t e n t > < ! [ C D A T A [ < T a b l e W i d g e t G r i d S e r i a l i z a t i o n   x m l n s : x s d = " h t t p : / / w w w . w 3 . o r g / 2 0 0 1 / X M L S c h e m a "   x m l n s : x s i = " h t t p : / / w w w . w 3 . o r g / 2 0 0 1 / X M L S c h e m a - i n s t a n c e " > < C o l u m n S u g g e s t e d T y p e   / > < C o l u m n F o r m a t   / > < C o l u m n A c c u r a c y   / > < C o l u m n C u r r e n c y S y m b o l   / > < C o l u m n P o s i t i v e P a t t e r n   / > < C o l u m n N e g a t i v e P a t t e r n   / > < C o l u m n W i d t h s > < i t e m > < k e y > < s t r i n g > S t e p   1 < / s t r i n g > < / k e y > < v a l u e > < i n t > 2 4 9 < / i n t > < / v a l u e > < / i t e m > < i t e m > < k e y > < s t r i n g > S t e p   2 < / s t r i n g > < / k e y > < v a l u e > < i n t > 1 4 7 < / i n t > < / v a l u e > < / i t e m > < i t e m > < k e y > < s t r i n g > S t e p   3 < / s t r i n g > < / k e y > < v a l u e > < i n t > 6 4 9 < / i n t > < / v a l u e > < / i t e m > < i t e m > < k e y > < s t r i n g > S t e p   4 < / s t r i n g > < / k e y > < v a l u e > < i n t > 1 4 6 < / i n t > < / v a l u e > < / i t e m > < i t e m > < k e y > < s t r i n g > L i n k < / s t r i n g > < / k e y > < v a l u e > < i n t > 6 1 < / i n t > < / v a l u e > < / i t e m > < i t e m > < k e y > < s t r i n g > S i z e < / s t r i n g > < / k e y > < v a l u e > < i n t > 6 1 < / i n t > < / v a l u e > < / i t e m > < i t e m > < k e y > < s t r i n g > t < / s t r i n g > < / k e y > < v a l u e > < i n t > 4 1 < / i n t > < / v a l u e > < / i t e m > < i t e m > < k e y > < s t r i n g > P a t h < / s t r i n g > < / k e y > < v a l u e > < i n t > 6 4 < / i n t > < / v a l u e > < / i t e m > < i t e m > < k e y > < s t r i n g > M i n   o r   M a x < / s t r i n g > < / k e y > < v a l u e > < i n t > 1 0 5 < / i n t > < / v a l u e > < / i t e m > < i t e m > < k e y > < s t r i n g > M o n t h / Y e a r < / s t r i n g > < / k e y > < v a l u e > < i n t > 1 0 9 < / i n t > < / v a l u e > < / i t e m > < / C o l u m n W i d t h s > < C o l u m n D i s p l a y I n d e x > < i t e m > < k e y > < s t r i n g > S t e p   1 < / s t r i n g > < / k e y > < v a l u e > < i n t > 0 < / i n t > < / v a l u e > < / i t e m > < i t e m > < k e y > < s t r i n g > S t e p   2 < / s t r i n g > < / k e y > < v a l u e > < i n t > 1 < / i n t > < / v a l u e > < / i t e m > < i t e m > < k e y > < s t r i n g > S t e p   3 < / s t r i n g > < / k e y > < v a l u e > < i n t > 2 < / i n t > < / v a l u e > < / i t e m > < i t e m > < k e y > < s t r i n g > S t e p   4 < / s t r i n g > < / k e y > < v a l u e > < i n t > 3 < / i n t > < / v a l u e > < / i t e m > < i t e m > < k e y > < s t r i n g > L i n k < / s t r i n g > < / k e y > < v a l u e > < i n t > 4 < / i n t > < / v a l u e > < / i t e m > < i t e m > < k e y > < s t r i n g > S i z e < / s t r i n g > < / k e y > < v a l u e > < i n t > 5 < / i n t > < / v a l u e > < / i t e m > < i t e m > < k e y > < s t r i n g > t < / s t r i n g > < / k e y > < v a l u e > < i n t > 6 < / i n t > < / v a l u e > < / i t e m > < i t e m > < k e y > < s t r i n g > P a t h < / s t r i n g > < / k e y > < v a l u e > < i n t > 7 < / i n t > < / v a l u e > < / i t e m > < i t e m > < k e y > < s t r i n g > M i n   o r   M a x < / s t r i n g > < / k e y > < v a l u e > < i n t > 8 < / i n t > < / v a l u e > < / i t e m > < i t e m > < k e y > < s t r i n g > M o n t h / Y e a r < / s t r i n g > < / k e y > < v a l u e > < i n t > 9 < / i n t > < / v a l u e > < / i t e m > < / C o l u m n D i s p l a y I n d e x > < C o l u m n F r o z e n   / > < C o l u m n C h e c k e d   / > < C o l u m n F i l t e r > < i t e m > < k e y > < s t r i n g > S t e p   1 < / s t r i n g > < / k e y > < v a l u e > < F i l t e r E x p r e s s i o n   x s i : n i l = " t r u e "   / > < / v a l u e > < / i t e m > < i t e m > < k e y > < s t r i n g > S t e p   3 < / s t r i n g > < / k e y > < v a l u e > < F i l t e r E x p r e s s i o n   x s i : n i l = " t r u e "   / > < / v a l u e > < / i t e m > < i t e m > < k e y > < s t r i n g > M o n t h / Y e a r < / s t r i n g > < / k e y > < v a l u e > < F i l t e r E x p r e s s i o n   x s i : n i l = " t r u e "   / > < / v a l u e > < / i t e m > < i t e m > < k e y > < s t r i n g > S t e p   2 < / s t r i n g > < / k e y > < v a l u e > < F i l t e r E x p r e s s i o n   x s i : n i l = " t r u e "   / > < / v a l u e > < / i t e m > < i t e m > < k e y > < s t r i n g > S t e p   4 < / s t r i n g > < / k e y > < v a l u e > < F i l t e r E x p r e s s i o n   x s i : n i l = " t r u e "   / > < / v a l u e > < / i t e m > < / C o l u m n F i l t e r > < S e l e c t i o n F i l t e r > < i t e m > < k e y > < s t r i n g > S t e p   1 < / s t r i n g > < / k e y > < v a l u e > < S e l e c t i o n F i l t e r   x s i : n i l = " t r u e "   / > < / v a l u e > < / i t e m > < i t e m > < k e y > < s t r i n g > S t e p   3 < / s t r i n g > < / k e y > < v a l u e > < S e l e c t i o n F i l t e r > < S e l e c t i o n T y p e > S e l e c t < / S e l e c t i o n T y p e > < I t e m s > < a n y T y p e   x s i : t y p e = " x s d : s t r i n g " > D i s c o u n t < / a n y T y p e > < / I t e m s > < / S e l e c t i o n F i l t e r > < / v a l u e > < / i t e m > < i t e m > < k e y > < s t r i n g > M o n t h / Y e a r < / s t r i n g > < / k e y > < v a l u e > < S e l e c t i o n F i l t e r   x s i : n i l = " t r u e "   / > < / v a l u e > < / i t e m > < i t e m > < k e y > < s t r i n g > S t e p   2 < / s t r i n g > < / k e y > < v a l u e > < S e l e c t i o n F i l t e r > < S e l e c t i o n T y p e > D e s e l e c t < / S e l e c t i o n T y p e > < I t e m s > < a n y T y p e   x s i : t y p e = " x s d : s t r i n g " > P r o v i d e d   I n t e r e s t s < / a n y T y p e > < / I t e m s > < / S e l e c t i o n F i l t e r > < / v a l u e > < / i t e m > < i t e m > < k e y > < s t r i n g > S t e p   4 < / s t r i n g > < / k e y > < v a l u e > < S e l e c t i o n F i l t e r   x s i : n i l = " t r u e "   / > < / v a l u e > < / i t e m > < / S e l e c t i o n F i l t e r > < F i l t e r P a r a m e t e r s > < i t e m > < k e y > < s t r i n g > S t e p   1 < / s t r i n g > < / k e y > < v a l u e > < C o m m a n d P a r a m e t e r s   / > < / v a l u e > < / i t e m > < i t e m > < k e y > < s t r i n g > S t e p   3 < / s t r i n g > < / k e y > < v a l u e > < C o m m a n d P a r a m e t e r s   / > < / v a l u e > < / i t e m > < i t e m > < k e y > < s t r i n g > M o n t h / Y e a r < / s t r i n g > < / k e y > < v a l u e > < C o m m a n d P a r a m e t e r s   / > < / v a l u e > < / i t e m > < i t e m > < k e y > < s t r i n g > S t e p   2 < / s t r i n g > < / k e y > < v a l u e > < C o m m a n d P a r a m e t e r s   / > < / v a l u e > < / i t e m > < i t e m > < k e y > < s t r i n g > S t e p   4 < / s t r i n g > < / k e y > < v a l u e > < C o m m a n d P a r a m e t e r s   / > < / v a l u e > < / i t e m > < / F i l t e r P a r a m e t e r s > < I s S o r t D e s c e n d i n g > f a l s e < / I s S o r t D e s c e n d i n g > < / T a b l e W i d g e t G r i d S e r i a l i z a t i o n > ] ] > < / C u s t o m C o n t e n t > < / G e m i n i > 
</file>

<file path=customXml/item2.xml>��< ? x m l   v e r s i o n = " 1 . 0 "   e n c o d i n g = " u t f - 1 6 " ? > < D a t a M a s h u p   x m l n s = " h t t p : / / s c h e m a s . m i c r o s o f t . c o m / D a t a M a s h u p " > A A A A A M k E A A B Q S w M E F A A C A A g A X D F L 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X D F L 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w x S 1 e + E N v h w w E A A O E J A A A T A B w A R m 9 y b X V s Y X M v U 2 V j d G l v b j E u b S C i G A A o o B Q A A A A A A A A A A A A A A A A A A A A A A A A A A A D t V M G K 2 z A Q v Q f y D 0 K 5 O G D c J t 3 u o c W H 4 r R s o S k p T g 9 l U 8 J E n t 2 I S K M g y d t k Q / 6 9 c p x l 0 7 W h P S z 0 s P H F 0 n u j 0 c z o 8 R w K L w 2 x v P 4 P 3 n c 7 3 Y 5 b g s W C 3 U j l M S z m B X h w 6 F n K F P p u h 4 U v N 6 U V G J D M 3 S U j I 0 q N 5 K N P U m G S G f J h 4 y K e v Z t 9 d 2 j d 7 G o y G 5 l f p A w U b v Y 0 b S L c H e / H 1 y N U U s t A p T z m M c u M K j W 5 d P A 6 Z h 9 J m E L S b T o Y v h 3 G 7 F t p P O Z + q z B 9 X C Z f D e H P f l z X 1 + M T a 3 T g C n a F U I Q i e C h 2 C o s Q e G S O e F S 3 E r P r I / 5 B q V y A A u t S b 8 v T l N k S 6 D Z k n G 7 X + J h u a o H c j b G 6 r r g i X d R y f 7 z b c U k F b k J z n 8 l f X i R V 6 D 5 m O 0 6 g M a A + 7 J n H j T + A I I Q p y c + p 1 A u 0 z U O o Q a p 5 6 1 E X 5 l + N t 8 m Y N V I 7 I 5 Q U q 3 Z q E e o Q 2 M 7 5 q n s 4 i O f v A a C r j h 5 C 6 s b 2 + 3 6 3 I 6 l 1 x q d q d E A r 3 B 5 E 8 0 x C P M n 4 k j S Y e 1 y z Q e O d D v C w H X 7 T D l 8 0 4 C + S V s 1 Y e Y 9 N + T 6 V Q Y V N w C + b k W N J z F g 2 h k 0 j 9 T g 8 8 f L V D w T 7 B / W P k u r x h s V F w z 4 / + 9 z Z 5 / 6 f z / X 4 q d M 9 o x 7 P d v c S 7 e 4 3 U E s B A i 0 A F A A C A A g A X D F L V 0 r N x q G k A A A A 9 g A A A B I A A A A A A A A A A A A A A A A A A A A A A E N v b m Z p Z y 9 Q Y W N r Y W d l L n h t b F B L A Q I t A B Q A A g A I A F w x S 1 c P y u m r p A A A A O k A A A A T A A A A A A A A A A A A A A A A A P A A A A B b Q 2 9 u d G V u d F 9 U e X B l c 1 0 u e G 1 s U E s B A i 0 A F A A C A A g A X D F L V 7 4 Q 2 + H D A Q A A 4 Q k A A B M A A A A A A A A A A A A A A A A A 4 Q E A A E Z v c m 1 1 b G F z L 1 N l Y 3 R p b 2 4 x L m 1 Q S w U G A A A A A A M A A w D C A A A A 8 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z Q A A A A A A A C Z 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l s d G V y Z W R f Z G F 0 Y X N 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y M D k 5 I i A v P j x F b n R y e S B U e X B l P S J G a W x s R X J y b 3 J D b 2 R l I i B W Y W x 1 Z T 0 i c 1 V u a 2 5 v d 2 4 i I C 8 + P E V u d H J 5 I F R 5 c G U 9 I k Z p b G x F c n J v c k N v d W 5 0 I i B W Y W x 1 Z T 0 i b D A i I C 8 + P E V u d H J 5 I F R 5 c G U 9 I k Z p b G x M Y X N 0 V X B k Y X R l Z C I g V m F s d W U 9 I m Q y M D I z L T E w L T A 4 V D A 5 O j M 0 O j E 4 L j E x M D Y 2 M D h a I i A v P j x F b n R y e S B U e X B l P S J G a W x s Q 2 9 s d W 1 u V H l w Z X M i I F Z h b H V l P S J z Q X d Z R E J n W U d C Z 1 l H Q l E 9 P S I g L z 4 8 R W 5 0 c n k g V H l w Z T 0 i R m l s b E N v b H V t b k 5 h b W V z I i B W Y W x 1 Z T 0 i c 1 s m c X V v d D t p b m R l e C Z x d W 9 0 O y w m c X V v d D t u Y W 1 l J n F 1 b 3 Q 7 L C Z x d W 9 0 O 2 F j Y 2 9 1 b n R f b n V t Y m V y J n F 1 b 3 Q 7 L C Z x d W 9 0 O 2 V t Y W l s X 2 5 h b W U m c X V v d D s s J n F 1 b 3 Q 7 c 2 V u d F 9 k Y X R l J n F 1 b 3 Q 7 L C Z x d W 9 0 O 2 9 w Z W 5 f Z G F 0 Z S Z x d W 9 0 O y w m c X V v d D t j b G l j a 1 9 k Y X R l J n F 1 b 3 Q 7 L C Z x d W 9 0 O 2 J v d W 5 j Z V 9 k Y X R l J n F 1 b 3 Q 7 L C Z x d W 9 0 O 3 R y Y W 5 z Y W N 0 a W 9 u X 2 R h d G U m c X V v d D s s J n F 1 b 3 Q 7 d H J h b n N h Y 3 R p b 2 5 f Y W 1 v d W 5 0 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Z p b H R l c m V k X 2 R h d G F z Z X Q v Q X V 0 b 1 J l b W 9 2 Z W R D b 2 x 1 b W 5 z M S 5 7 a W 5 k Z X g s M H 0 m c X V v d D s s J n F 1 b 3 Q 7 U 2 V j d G l v b j E v Z m l s d G V y Z W R f Z G F 0 Y X N l d C 9 B d X R v U m V t b 3 Z l Z E N v b H V t b n M x L n t u Y W 1 l L D F 9 J n F 1 b 3 Q 7 L C Z x d W 9 0 O 1 N l Y 3 R p b 2 4 x L 2 Z p b H R l c m V k X 2 R h d G F z Z X Q v Q X V 0 b 1 J l b W 9 2 Z W R D b 2 x 1 b W 5 z M S 5 7 Y W N j b 3 V u d F 9 u d W 1 i Z X I s M n 0 m c X V v d D s s J n F 1 b 3 Q 7 U 2 V j d G l v b j E v Z m l s d G V y Z W R f Z G F 0 Y X N l d C 9 B d X R v U m V t b 3 Z l Z E N v b H V t b n M x L n t l b W F p b F 9 u Y W 1 l L D N 9 J n F 1 b 3 Q 7 L C Z x d W 9 0 O 1 N l Y 3 R p b 2 4 x L 2 Z p b H R l c m V k X 2 R h d G F z Z X Q v Q X V 0 b 1 J l b W 9 2 Z W R D b 2 x 1 b W 5 z M S 5 7 c 2 V u d F 9 k Y X R l L D R 9 J n F 1 b 3 Q 7 L C Z x d W 9 0 O 1 N l Y 3 R p b 2 4 x L 2 Z p b H R l c m V k X 2 R h d G F z Z X Q v Q X V 0 b 1 J l b W 9 2 Z W R D b 2 x 1 b W 5 z M S 5 7 b 3 B l b l 9 k Y X R l L D V 9 J n F 1 b 3 Q 7 L C Z x d W 9 0 O 1 N l Y 3 R p b 2 4 x L 2 Z p b H R l c m V k X 2 R h d G F z Z X Q v Q X V 0 b 1 J l b W 9 2 Z W R D b 2 x 1 b W 5 z M S 5 7 Y 2 x p Y 2 t f Z G F 0 Z S w 2 f S Z x d W 9 0 O y w m c X V v d D t T Z W N 0 a W 9 u M S 9 m a W x 0 Z X J l Z F 9 k Y X R h c 2 V 0 L 0 F 1 d G 9 S Z W 1 v d m V k Q 2 9 s d W 1 u c z E u e 2 J v d W 5 j Z V 9 k Y X R l L D d 9 J n F 1 b 3 Q 7 L C Z x d W 9 0 O 1 N l Y 3 R p b 2 4 x L 2 Z p b H R l c m V k X 2 R h d G F z Z X Q v Q X V 0 b 1 J l b W 9 2 Z W R D b 2 x 1 b W 5 z M S 5 7 d H J h b n N h Y 3 R p b 2 5 f Z G F 0 Z S w 4 f S Z x d W 9 0 O y w m c X V v d D t T Z W N 0 a W 9 u M S 9 m a W x 0 Z X J l Z F 9 k Y X R h c 2 V 0 L 0 F 1 d G 9 S Z W 1 v d m V k Q 2 9 s d W 1 u c z E u e 3 R y Y W 5 z Y W N 0 a W 9 u X 2 F t b 3 V u d C w 5 f S Z x d W 9 0 O 1 0 s J n F 1 b 3 Q 7 Q 2 9 s d W 1 u Q 2 9 1 b n Q m c X V v d D s 6 M T A s J n F 1 b 3 Q 7 S 2 V 5 Q 2 9 s d W 1 u T m F t Z X M m c X V v d D s 6 W 1 0 s J n F 1 b 3 Q 7 Q 2 9 s d W 1 u S W R l b n R p d G l l c y Z x d W 9 0 O z p b J n F 1 b 3 Q 7 U 2 V j d G l v b j E v Z m l s d G V y Z W R f Z G F 0 Y X N l d C 9 B d X R v U m V t b 3 Z l Z E N v b H V t b n M x L n t p b m R l e C w w f S Z x d W 9 0 O y w m c X V v d D t T Z W N 0 a W 9 u M S 9 m a W x 0 Z X J l Z F 9 k Y X R h c 2 V 0 L 0 F 1 d G 9 S Z W 1 v d m V k Q 2 9 s d W 1 u c z E u e 2 5 h b W U s M X 0 m c X V v d D s s J n F 1 b 3 Q 7 U 2 V j d G l v b j E v Z m l s d G V y Z W R f Z G F 0 Y X N l d C 9 B d X R v U m V t b 3 Z l Z E N v b H V t b n M x L n t h Y 2 N v d W 5 0 X 2 5 1 b W J l c i w y f S Z x d W 9 0 O y w m c X V v d D t T Z W N 0 a W 9 u M S 9 m a W x 0 Z X J l Z F 9 k Y X R h c 2 V 0 L 0 F 1 d G 9 S Z W 1 v d m V k Q 2 9 s d W 1 u c z E u e 2 V t Y W l s X 2 5 h b W U s M 3 0 m c X V v d D s s J n F 1 b 3 Q 7 U 2 V j d G l v b j E v Z m l s d G V y Z W R f Z G F 0 Y X N l d C 9 B d X R v U m V t b 3 Z l Z E N v b H V t b n M x L n t z Z W 5 0 X 2 R h d G U s N H 0 m c X V v d D s s J n F 1 b 3 Q 7 U 2 V j d G l v b j E v Z m l s d G V y Z W R f Z G F 0 Y X N l d C 9 B d X R v U m V t b 3 Z l Z E N v b H V t b n M x L n t v c G V u X 2 R h d G U s N X 0 m c X V v d D s s J n F 1 b 3 Q 7 U 2 V j d G l v b j E v Z m l s d G V y Z W R f Z G F 0 Y X N l d C 9 B d X R v U m V t b 3 Z l Z E N v b H V t b n M x L n t j b G l j a 1 9 k Y X R l L D Z 9 J n F 1 b 3 Q 7 L C Z x d W 9 0 O 1 N l Y 3 R p b 2 4 x L 2 Z p b H R l c m V k X 2 R h d G F z Z X Q v Q X V 0 b 1 J l b W 9 2 Z W R D b 2 x 1 b W 5 z M S 5 7 Y m 9 1 b m N l X 2 R h d G U s N 3 0 m c X V v d D s s J n F 1 b 3 Q 7 U 2 V j d G l v b j E v Z m l s d G V y Z W R f Z G F 0 Y X N l d C 9 B d X R v U m V t b 3 Z l Z E N v b H V t b n M x L n t 0 c m F u c 2 F j d G l v b l 9 k Y X R l L D h 9 J n F 1 b 3 Q 7 L C Z x d W 9 0 O 1 N l Y 3 R p b 2 4 x L 2 Z p b H R l c m V k X 2 R h d G F z Z X Q v Q X V 0 b 1 J l b W 9 2 Z W R D b 2 x 1 b W 5 z M S 5 7 d H J h b n N h Y 3 R p b 2 5 f Y W 1 v d W 5 0 L D l 9 J n F 1 b 3 Q 7 X S w m c X V v d D t S Z W x h d G l v b n N o a X B J b m Z v J n F 1 b 3 Q 7 O l t d f S I g L z 4 8 L 1 N 0 Y W J s Z U V u d H J p Z X M + P C 9 J d G V t P j x J d G V t P j x J d G V t T G 9 j Y X R p b 2 4 + P E l 0 Z W 1 U e X B l P k Z v c m 1 1 b G E 8 L 0 l 0 Z W 1 U e X B l P j x J d G V t U G F 0 a D 5 T Z W N 0 a W 9 u M S 9 m a W x 0 Z X J l Z F 9 k Y X R h c 2 V 0 L 1 N v d X J j Z T w v S X R l b V B h d G g + P C 9 J d G V t T G 9 j Y X R p b 2 4 + P F N 0 Y W J s Z U V u d H J p Z X M g L z 4 8 L 0 l 0 Z W 0 + P E l 0 Z W 0 + P E l 0 Z W 1 M b 2 N h d G l v b j 4 8 S X R l b V R 5 c G U + R m 9 y b X V s Y T w v S X R l b V R 5 c G U + P E l 0 Z W 1 Q Y X R o P l N l Y 3 R p b 2 4 x L 2 Z p b H R l c m V k X 2 R h d G F z Z X Q v U H J v b W 9 0 Z W Q l M j B I Z W F k Z X J z P C 9 J d G V t U G F 0 a D 4 8 L 0 l 0 Z W 1 M b 2 N h d G l v b j 4 8 U 3 R h Y m x l R W 5 0 c m l l c y A v P j w v S X R l b T 4 8 S X R l b T 4 8 S X R l b U x v Y 2 F 0 a W 9 u P j x J d G V t V H l w Z T 5 G b 3 J t d W x h P C 9 J d G V t V H l w Z T 4 8 S X R l b V B h d G g + U 2 V j d G l v b j E v Z m l s d G V y Z W R f Z G F 0 Y X N l d C 9 D a G F u Z 2 V k J T I w V H l w Z T w v S X R l b V B h d G g + P C 9 J d G V t T G 9 j Y X R p b 2 4 + P F N 0 Y W J s Z U V u d H J p Z X M g L z 4 8 L 0 l 0 Z W 0 + P E l 0 Z W 0 + P E l 0 Z W 1 M b 2 N h d G l v b j 4 8 S X R l b V R 5 c G U + R m 9 y b X V s Y T w v S X R l b V R 5 c G U + P E l 0 Z W 1 Q Y X R o P l N l Y 3 R p b 2 4 x L 3 N h b m t l e V 9 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3 M i I g L z 4 8 R W 5 0 c n k g V H l w Z T 0 i R m l s b E V y c m 9 y Q 2 9 k Z S I g V m F s d W U 9 I n N V b m t u b 3 d u I i A v P j x F b n R y e S B U e X B l P S J G a W x s R X J y b 3 J D b 3 V u d C I g V m F s d W U 9 I m w w I i A v P j x F b n R y e S B U e X B l P S J G a W x s T G F z d F V w Z G F 0 Z W Q i I F Z h b H V l P S J k M j A y M y 0 x M C 0 w O F Q w O T o z N T o w N C 4 z O D I z N D U 4 W i I g L z 4 8 R W 5 0 c n k g V H l w Z T 0 i R m l s b E N v b H V t b l R 5 c G V z I i B W Y W x 1 Z T 0 i c 0 J n W U d C Z 1 l E Q l F N R 0 J n P T 0 i I C 8 + P E V u d H J 5 I F R 5 c G U 9 I k Z p b G x D b 2 x 1 b W 5 O Y W 1 l c y I g V m F s d W U 9 I n N b J n F 1 b 3 Q 7 U 3 R l c C A x J n F 1 b 3 Q 7 L C Z x d W 9 0 O 1 N 0 Z X A g M i Z x d W 9 0 O y w m c X V v d D t T d G V w I D M m c X V v d D s s J n F 1 b 3 Q 7 U 3 R l c C A 0 J n F 1 b 3 Q 7 L C Z x d W 9 0 O 0 x p b m s m c X V v d D s s J n F 1 b 3 Q 7 U 2 l 6 Z S Z x d W 9 0 O y w m c X V v d D t 0 J n F 1 b 3 Q 7 L C Z x d W 9 0 O 1 B h d G g m c X V v d D s s J n F 1 b 3 Q 7 T W l u I G 9 y I E 1 h e C Z x d W 9 0 O y w m c X V v d D t N b 2 5 0 a C 9 Z Z W F y 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N h b m t l e V 9 k Y X R h L 0 F 1 d G 9 S Z W 1 v d m V k Q 2 9 s d W 1 u c z E u e 1 N 0 Z X A g M S w w f S Z x d W 9 0 O y w m c X V v d D t T Z W N 0 a W 9 u M S 9 z Y W 5 r Z X l f Z G F 0 Y S 9 B d X R v U m V t b 3 Z l Z E N v b H V t b n M x L n t T d G V w I D I s M X 0 m c X V v d D s s J n F 1 b 3 Q 7 U 2 V j d G l v b j E v c 2 F u a 2 V 5 X 2 R h d G E v Q X V 0 b 1 J l b W 9 2 Z W R D b 2 x 1 b W 5 z M S 5 7 U 3 R l c C A z L D J 9 J n F 1 b 3 Q 7 L C Z x d W 9 0 O 1 N l Y 3 R p b 2 4 x L 3 N h b m t l e V 9 k Y X R h L 0 F 1 d G 9 S Z W 1 v d m V k Q 2 9 s d W 1 u c z E u e 1 N 0 Z X A g N C w z f S Z x d W 9 0 O y w m c X V v d D t T Z W N 0 a W 9 u M S 9 z Y W 5 r Z X l f Z G F 0 Y S 9 B d X R v U m V t b 3 Z l Z E N v b H V t b n M x L n t M a W 5 r L D R 9 J n F 1 b 3 Q 7 L C Z x d W 9 0 O 1 N l Y 3 R p b 2 4 x L 3 N h b m t l e V 9 k Y X R h L 0 F 1 d G 9 S Z W 1 v d m V k Q 2 9 s d W 1 u c z E u e 1 N p e m U s N X 0 m c X V v d D s s J n F 1 b 3 Q 7 U 2 V j d G l v b j E v c 2 F u a 2 V 5 X 2 R h d G E v Q X V 0 b 1 J l b W 9 2 Z W R D b 2 x 1 b W 5 z M S 5 7 d C w 2 f S Z x d W 9 0 O y w m c X V v d D t T Z W N 0 a W 9 u M S 9 z Y W 5 r Z X l f Z G F 0 Y S 9 B d X R v U m V t b 3 Z l Z E N v b H V t b n M x L n t Q Y X R o L D d 9 J n F 1 b 3 Q 7 L C Z x d W 9 0 O 1 N l Y 3 R p b 2 4 x L 3 N h b m t l e V 9 k Y X R h L 0 F 1 d G 9 S Z W 1 v d m V k Q 2 9 s d W 1 u c z E u e 0 1 p b i B v c i B N Y X g s O H 0 m c X V v d D s s J n F 1 b 3 Q 7 U 2 V j d G l v b j E v c 2 F u a 2 V 5 X 2 R h d G E v Q X V 0 b 1 J l b W 9 2 Z W R D b 2 x 1 b W 5 z M S 5 7 T W 9 u d G g v W W V h c i w 5 f S Z x d W 9 0 O 1 0 s J n F 1 b 3 Q 7 Q 2 9 s d W 1 u Q 2 9 1 b n Q m c X V v d D s 6 M T A s J n F 1 b 3 Q 7 S 2 V 5 Q 2 9 s d W 1 u T m F t Z X M m c X V v d D s 6 W 1 0 s J n F 1 b 3 Q 7 Q 2 9 s d W 1 u S W R l b n R p d G l l c y Z x d W 9 0 O z p b J n F 1 b 3 Q 7 U 2 V j d G l v b j E v c 2 F u a 2 V 5 X 2 R h d G E v Q X V 0 b 1 J l b W 9 2 Z W R D b 2 x 1 b W 5 z M S 5 7 U 3 R l c C A x L D B 9 J n F 1 b 3 Q 7 L C Z x d W 9 0 O 1 N l Y 3 R p b 2 4 x L 3 N h b m t l e V 9 k Y X R h L 0 F 1 d G 9 S Z W 1 v d m V k Q 2 9 s d W 1 u c z E u e 1 N 0 Z X A g M i w x f S Z x d W 9 0 O y w m c X V v d D t T Z W N 0 a W 9 u M S 9 z Y W 5 r Z X l f Z G F 0 Y S 9 B d X R v U m V t b 3 Z l Z E N v b H V t b n M x L n t T d G V w I D M s M n 0 m c X V v d D s s J n F 1 b 3 Q 7 U 2 V j d G l v b j E v c 2 F u a 2 V 5 X 2 R h d G E v Q X V 0 b 1 J l b W 9 2 Z W R D b 2 x 1 b W 5 z M S 5 7 U 3 R l c C A 0 L D N 9 J n F 1 b 3 Q 7 L C Z x d W 9 0 O 1 N l Y 3 R p b 2 4 x L 3 N h b m t l e V 9 k Y X R h L 0 F 1 d G 9 S Z W 1 v d m V k Q 2 9 s d W 1 u c z E u e 0 x p b m s s N H 0 m c X V v d D s s J n F 1 b 3 Q 7 U 2 V j d G l v b j E v c 2 F u a 2 V 5 X 2 R h d G E v Q X V 0 b 1 J l b W 9 2 Z W R D b 2 x 1 b W 5 z M S 5 7 U 2 l 6 Z S w 1 f S Z x d W 9 0 O y w m c X V v d D t T Z W N 0 a W 9 u M S 9 z Y W 5 r Z X l f Z G F 0 Y S 9 B d X R v U m V t b 3 Z l Z E N v b H V t b n M x L n t 0 L D Z 9 J n F 1 b 3 Q 7 L C Z x d W 9 0 O 1 N l Y 3 R p b 2 4 x L 3 N h b m t l e V 9 k Y X R h L 0 F 1 d G 9 S Z W 1 v d m V k Q 2 9 s d W 1 u c z E u e 1 B h d G g s N 3 0 m c X V v d D s s J n F 1 b 3 Q 7 U 2 V j d G l v b j E v c 2 F u a 2 V 5 X 2 R h d G E v Q X V 0 b 1 J l b W 9 2 Z W R D b 2 x 1 b W 5 z M S 5 7 T W l u I G 9 y I E 1 h e C w 4 f S Z x d W 9 0 O y w m c X V v d D t T Z W N 0 a W 9 u M S 9 z Y W 5 r Z X l f Z G F 0 Y S 9 B d X R v U m V t b 3 Z l Z E N v b H V t b n M x L n t N b 2 5 0 a C 9 Z Z W F y L D l 9 J n F 1 b 3 Q 7 X S w m c X V v d D t S Z W x h d G l v b n N o a X B J b m Z v J n F 1 b 3 Q 7 O l t d f S I g L z 4 8 L 1 N 0 Y W J s Z U V u d H J p Z X M + P C 9 J d G V t P j x J d G V t P j x J d G V t T G 9 j Y X R p b 2 4 + P E l 0 Z W 1 U e X B l P k Z v c m 1 1 b G E 8 L 0 l 0 Z W 1 U e X B l P j x J d G V t U G F 0 a D 5 T Z W N 0 a W 9 u M S 9 z Y W 5 r Z X l f Z G F 0 Y S 9 T b 3 V y Y 2 U 8 L 0 l 0 Z W 1 Q Y X R o P j w v S X R l b U x v Y 2 F 0 a W 9 u P j x T d G F i b G V F b n R y a W V z I C 8 + P C 9 J d G V t P j x J d G V t P j x J d G V t T G 9 j Y X R p b 2 4 + P E l 0 Z W 1 U e X B l P k Z v c m 1 1 b G E 8 L 0 l 0 Z W 1 U e X B l P j x J d G V t U G F 0 a D 5 T Z W N 0 a W 9 u M S 9 z Y W 5 r Z X l f Z G F 0 Y S 9 Q c m 9 t b 3 R l Z C U y M E h l Y W R l c n M 8 L 0 l 0 Z W 1 Q Y X R o P j w v S X R l b U x v Y 2 F 0 a W 9 u P j x T d G F i b G V F b n R y a W V z I C 8 + P C 9 J d G V t P j x J d G V t P j x J d G V t T G 9 j Y X R p b 2 4 + P E l 0 Z W 1 U e X B l P k Z v c m 1 1 b G E 8 L 0 l 0 Z W 1 U e X B l P j x J d G V t U G F 0 a D 5 T Z W N 0 a W 9 u M S 9 z Y W 5 r Z X l f Z G F 0 Y S 9 D a G F u Z 2 V k J T I w V H l w Z T w v S X R l b V B h d G g + P C 9 J d G V t T G 9 j Y X R p b 2 4 + P F N 0 Y W J s Z U V u d H J p Z X M g L z 4 8 L 0 l 0 Z W 0 + P E l 0 Z W 0 + P E l 0 Z W 1 M b 2 N h d G l v b j 4 8 S X R l b V R 5 c G U + R m 9 y b X V s Y T w v S X R l b V R 5 c G U + P E l 0 Z W 1 Q Y X R o P l N l Y 3 R p b 2 4 x L 2 Z p b H R l c m V k X 2 R h d G F z Z X 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M j A 5 O S I g L z 4 8 R W 5 0 c n k g V H l w Z T 0 i R m l s b E V y c m 9 y Q 2 9 k Z S I g V m F s d W U 9 I n N V b m t u b 3 d u I i A v P j x F b n R y e S B U e X B l P S J G a W x s R X J y b 3 J D b 3 V u d C I g V m F s d W U 9 I m w w I i A v P j x F b n R y e S B U e X B l P S J G a W x s T G F z d F V w Z G F 0 Z W Q i I F Z h b H V l P S J k M j A y M y 0 x M C 0 x M V Q w M D o x O T o y O S 4 4 N T I y N T E 4 W i I g L z 4 8 R W 5 0 c n k g V H l w Z T 0 i R m l s b E N v b H V t b l R 5 c G V z I i B W Y W x 1 Z T 0 i c 0 F 3 W U R C Z 1 l H Q m d Z R 0 J R P T 0 i I C 8 + P E V u d H J 5 I F R 5 c G U 9 I k Z p b G x D b 2 x 1 b W 5 O Y W 1 l c y I g V m F s d W U 9 I n N b J n F 1 b 3 Q 7 a W 5 k Z X g m c X V v d D s s J n F 1 b 3 Q 7 b m F t Z S Z x d W 9 0 O y w m c X V v d D t h Y 2 N v d W 5 0 X 2 5 1 b W J l c i Z x d W 9 0 O y w m c X V v d D t l b W F p b F 9 u Y W 1 l J n F 1 b 3 Q 7 L C Z x d W 9 0 O 3 N l b n R f Z G F 0 Z S Z x d W 9 0 O y w m c X V v d D t v c G V u X 2 R h d G U m c X V v d D s s J n F 1 b 3 Q 7 Y 2 x p Y 2 t f Z G F 0 Z S Z x d W 9 0 O y w m c X V v d D t i b 3 V u Y 2 V f Z G F 0 Z S Z x d W 9 0 O y w m c X V v d D t 0 c m F u c 2 F j d G l v b l 9 k Y X R l J n F 1 b 3 Q 7 L C Z x d W 9 0 O 3 R y Y W 5 z Y W N 0 a W 9 u X 2 F t b 3 V u d 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m a W x 0 Z X J l Z F 9 k Y X R h c 2 V 0 I C g y K S 9 B d X R v U m V t b 3 Z l Z E N v b H V t b n M x L n t p b m R l e C w w f S Z x d W 9 0 O y w m c X V v d D t T Z W N 0 a W 9 u M S 9 m a W x 0 Z X J l Z F 9 k Y X R h c 2 V 0 I C g y K S 9 B d X R v U m V t b 3 Z l Z E N v b H V t b n M x L n t u Y W 1 l L D F 9 J n F 1 b 3 Q 7 L C Z x d W 9 0 O 1 N l Y 3 R p b 2 4 x L 2 Z p b H R l c m V k X 2 R h d G F z Z X Q g K D I p L 0 F 1 d G 9 S Z W 1 v d m V k Q 2 9 s d W 1 u c z E u e 2 F j Y 2 9 1 b n R f b n V t Y m V y L D J 9 J n F 1 b 3 Q 7 L C Z x d W 9 0 O 1 N l Y 3 R p b 2 4 x L 2 Z p b H R l c m V k X 2 R h d G F z Z X Q g K D I p L 0 F 1 d G 9 S Z W 1 v d m V k Q 2 9 s d W 1 u c z E u e 2 V t Y W l s X 2 5 h b W U s M 3 0 m c X V v d D s s J n F 1 b 3 Q 7 U 2 V j d G l v b j E v Z m l s d G V y Z W R f Z G F 0 Y X N l d C A o M i k v Q X V 0 b 1 J l b W 9 2 Z W R D b 2 x 1 b W 5 z M S 5 7 c 2 V u d F 9 k Y X R l L D R 9 J n F 1 b 3 Q 7 L C Z x d W 9 0 O 1 N l Y 3 R p b 2 4 x L 2 Z p b H R l c m V k X 2 R h d G F z Z X Q g K D I p L 0 F 1 d G 9 S Z W 1 v d m V k Q 2 9 s d W 1 u c z E u e 2 9 w Z W 5 f Z G F 0 Z S w 1 f S Z x d W 9 0 O y w m c X V v d D t T Z W N 0 a W 9 u M S 9 m a W x 0 Z X J l Z F 9 k Y X R h c 2 V 0 I C g y K S 9 B d X R v U m V t b 3 Z l Z E N v b H V t b n M x L n t j b G l j a 1 9 k Y X R l L D Z 9 J n F 1 b 3 Q 7 L C Z x d W 9 0 O 1 N l Y 3 R p b 2 4 x L 2 Z p b H R l c m V k X 2 R h d G F z Z X Q g K D I p L 0 F 1 d G 9 S Z W 1 v d m V k Q 2 9 s d W 1 u c z E u e 2 J v d W 5 j Z V 9 k Y X R l L D d 9 J n F 1 b 3 Q 7 L C Z x d W 9 0 O 1 N l Y 3 R p b 2 4 x L 2 Z p b H R l c m V k X 2 R h d G F z Z X Q g K D I p L 0 F 1 d G 9 S Z W 1 v d m V k Q 2 9 s d W 1 u c z E u e 3 R y Y W 5 z Y W N 0 a W 9 u X 2 R h d G U s O H 0 m c X V v d D s s J n F 1 b 3 Q 7 U 2 V j d G l v b j E v Z m l s d G V y Z W R f Z G F 0 Y X N l d C A o M i k v Q X V 0 b 1 J l b W 9 2 Z W R D b 2 x 1 b W 5 z M S 5 7 d H J h b n N h Y 3 R p b 2 5 f Y W 1 v d W 5 0 L D l 9 J n F 1 b 3 Q 7 X S w m c X V v d D t D b 2 x 1 b W 5 D b 3 V u d C Z x d W 9 0 O z o x M C w m c X V v d D t L Z X l D b 2 x 1 b W 5 O Y W 1 l c y Z x d W 9 0 O z p b X S w m c X V v d D t D b 2 x 1 b W 5 J Z G V u d G l 0 a W V z J n F 1 b 3 Q 7 O l s m c X V v d D t T Z W N 0 a W 9 u M S 9 m a W x 0 Z X J l Z F 9 k Y X R h c 2 V 0 I C g y K S 9 B d X R v U m V t b 3 Z l Z E N v b H V t b n M x L n t p b m R l e C w w f S Z x d W 9 0 O y w m c X V v d D t T Z W N 0 a W 9 u M S 9 m a W x 0 Z X J l Z F 9 k Y X R h c 2 V 0 I C g y K S 9 B d X R v U m V t b 3 Z l Z E N v b H V t b n M x L n t u Y W 1 l L D F 9 J n F 1 b 3 Q 7 L C Z x d W 9 0 O 1 N l Y 3 R p b 2 4 x L 2 Z p b H R l c m V k X 2 R h d G F z Z X Q g K D I p L 0 F 1 d G 9 S Z W 1 v d m V k Q 2 9 s d W 1 u c z E u e 2 F j Y 2 9 1 b n R f b n V t Y m V y L D J 9 J n F 1 b 3 Q 7 L C Z x d W 9 0 O 1 N l Y 3 R p b 2 4 x L 2 Z p b H R l c m V k X 2 R h d G F z Z X Q g K D I p L 0 F 1 d G 9 S Z W 1 v d m V k Q 2 9 s d W 1 u c z E u e 2 V t Y W l s X 2 5 h b W U s M 3 0 m c X V v d D s s J n F 1 b 3 Q 7 U 2 V j d G l v b j E v Z m l s d G V y Z W R f Z G F 0 Y X N l d C A o M i k v Q X V 0 b 1 J l b W 9 2 Z W R D b 2 x 1 b W 5 z M S 5 7 c 2 V u d F 9 k Y X R l L D R 9 J n F 1 b 3 Q 7 L C Z x d W 9 0 O 1 N l Y 3 R p b 2 4 x L 2 Z p b H R l c m V k X 2 R h d G F z Z X Q g K D I p L 0 F 1 d G 9 S Z W 1 v d m V k Q 2 9 s d W 1 u c z E u e 2 9 w Z W 5 f Z G F 0 Z S w 1 f S Z x d W 9 0 O y w m c X V v d D t T Z W N 0 a W 9 u M S 9 m a W x 0 Z X J l Z F 9 k Y X R h c 2 V 0 I C g y K S 9 B d X R v U m V t b 3 Z l Z E N v b H V t b n M x L n t j b G l j a 1 9 k Y X R l L D Z 9 J n F 1 b 3 Q 7 L C Z x d W 9 0 O 1 N l Y 3 R p b 2 4 x L 2 Z p b H R l c m V k X 2 R h d G F z Z X Q g K D I p L 0 F 1 d G 9 S Z W 1 v d m V k Q 2 9 s d W 1 u c z E u e 2 J v d W 5 j Z V 9 k Y X R l L D d 9 J n F 1 b 3 Q 7 L C Z x d W 9 0 O 1 N l Y 3 R p b 2 4 x L 2 Z p b H R l c m V k X 2 R h d G F z Z X Q g K D I p L 0 F 1 d G 9 S Z W 1 v d m V k Q 2 9 s d W 1 u c z E u e 3 R y Y W 5 z Y W N 0 a W 9 u X 2 R h d G U s O H 0 m c X V v d D s s J n F 1 b 3 Q 7 U 2 V j d G l v b j E v Z m l s d G V y Z W R f Z G F 0 Y X N l d C A o M i k v Q X V 0 b 1 J l b W 9 2 Z W R D b 2 x 1 b W 5 z M S 5 7 d H J h b n N h Y 3 R p b 2 5 f Y W 1 v d W 5 0 L D l 9 J n F 1 b 3 Q 7 X S w m c X V v d D t S Z W x h d G l v b n N o a X B J b m Z v J n F 1 b 3 Q 7 O l t d f S I g L z 4 8 L 1 N 0 Y W J s Z U V u d H J p Z X M + P C 9 J d G V t P j x J d G V t P j x J d G V t T G 9 j Y X R p b 2 4 + P E l 0 Z W 1 U e X B l P k Z v c m 1 1 b G E 8 L 0 l 0 Z W 1 U e X B l P j x J d G V t U G F 0 a D 5 T Z W N 0 a W 9 u M S 9 m a W x 0 Z X J l Z F 9 k Y X R h c 2 V 0 J T I w K D I p L 1 N v d X J j Z T w v S X R l b V B h d G g + P C 9 J d G V t T G 9 j Y X R p b 2 4 + P F N 0 Y W J s Z U V u d H J p Z X M g L z 4 8 L 0 l 0 Z W 0 + P E l 0 Z W 0 + P E l 0 Z W 1 M b 2 N h d G l v b j 4 8 S X R l b V R 5 c G U + R m 9 y b X V s Y T w v S X R l b V R 5 c G U + P E l 0 Z W 1 Q Y X R o P l N l Y 3 R p b 2 4 x L 2 Z p b H R l c m V k X 2 R h d G F z Z X Q l M j A o M i k v U H J v b W 9 0 Z W Q l M j B I Z W F k Z X J z P C 9 J d G V t U G F 0 a D 4 8 L 0 l 0 Z W 1 M b 2 N h d G l v b j 4 8 U 3 R h Y m x l R W 5 0 c m l l c y A v P j w v S X R l b T 4 8 S X R l b T 4 8 S X R l b U x v Y 2 F 0 a W 9 u P j x J d G V t V H l w Z T 5 G b 3 J t d W x h P C 9 J d G V t V H l w Z T 4 8 S X R l b V B h d G g + U 2 V j d G l v b j E v Z m l s d G V y Z W R f Z G F 0 Y X N l d C U y M C g y K S 9 D a G F u Z 2 V k J T I w V H l w Z T w v S X R l b V B h d G g + P C 9 J d G V t T G 9 j Y X R p b 2 4 + P F N 0 Y W J s Z U V u d H J p Z X M g L z 4 8 L 0 l 0 Z W 0 + P E l 0 Z W 0 + P E l 0 Z W 1 M b 2 N h d G l v b j 4 8 S X R l b V R 5 c G U + R m 9 y b X V s Y T w v S X R l b V R 5 c G U + P E l 0 Z W 1 Q Y X R o P l N l Y 3 R p b 2 4 x L 3 N h b m t l e V 9 k 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3 M i I g L z 4 8 R W 5 0 c n k g V H l w Z T 0 i R m l s b E V y c m 9 y Q 2 9 k Z S I g V m F s d W U 9 I n N V b m t u b 3 d u I i A v P j x F b n R y e S B U e X B l P S J G a W x s R X J y b 3 J D b 3 V u d C I g V m F s d W U 9 I m w w I i A v P j x F b n R y e S B U e X B l P S J G a W x s T G F z d F V w Z G F 0 Z W Q i I F Z h b H V l P S J k M j A y M y 0 x M C 0 x M V Q w M D o y M D o y M y 4 3 N T M 1 O T U x W i I g L z 4 8 R W 5 0 c n k g V H l w Z T 0 i R m l s b E N v b H V t b l R 5 c G V z I i B W Y W x 1 Z T 0 i c 0 J n W U d C Z 1 l E Q l F N R 0 J n P T 0 i I C 8 + P E V u d H J 5 I F R 5 c G U 9 I k Z p b G x D b 2 x 1 b W 5 O Y W 1 l c y I g V m F s d W U 9 I n N b J n F 1 b 3 Q 7 U 3 R l c C A x J n F 1 b 3 Q 7 L C Z x d W 9 0 O 1 N 0 Z X A g M i Z x d W 9 0 O y w m c X V v d D t T d G V w I D M m c X V v d D s s J n F 1 b 3 Q 7 U 3 R l c C A 0 J n F 1 b 3 Q 7 L C Z x d W 9 0 O 0 x p b m s m c X V v d D s s J n F 1 b 3 Q 7 U 2 l 6 Z S Z x d W 9 0 O y w m c X V v d D t 0 J n F 1 b 3 Q 7 L C Z x d W 9 0 O 1 B h d G g m c X V v d D s s J n F 1 b 3 Q 7 T W l u I G 9 y I E 1 h e C Z x d W 9 0 O y w m c X V v d D t N b 2 5 0 a C 9 Z Z W F y 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N h b m t l e V 9 k Y X R h I C g y K S 9 B d X R v U m V t b 3 Z l Z E N v b H V t b n M x L n t T d G V w I D E s M H 0 m c X V v d D s s J n F 1 b 3 Q 7 U 2 V j d G l v b j E v c 2 F u a 2 V 5 X 2 R h d G E g K D I p L 0 F 1 d G 9 S Z W 1 v d m V k Q 2 9 s d W 1 u c z E u e 1 N 0 Z X A g M i w x f S Z x d W 9 0 O y w m c X V v d D t T Z W N 0 a W 9 u M S 9 z Y W 5 r Z X l f Z G F 0 Y S A o M i k v Q X V 0 b 1 J l b W 9 2 Z W R D b 2 x 1 b W 5 z M S 5 7 U 3 R l c C A z L D J 9 J n F 1 b 3 Q 7 L C Z x d W 9 0 O 1 N l Y 3 R p b 2 4 x L 3 N h b m t l e V 9 k Y X R h I C g y K S 9 B d X R v U m V t b 3 Z l Z E N v b H V t b n M x L n t T d G V w I D Q s M 3 0 m c X V v d D s s J n F 1 b 3 Q 7 U 2 V j d G l v b j E v c 2 F u a 2 V 5 X 2 R h d G E g K D I p L 0 F 1 d G 9 S Z W 1 v d m V k Q 2 9 s d W 1 u c z E u e 0 x p b m s s N H 0 m c X V v d D s s J n F 1 b 3 Q 7 U 2 V j d G l v b j E v c 2 F u a 2 V 5 X 2 R h d G E g K D I p L 0 F 1 d G 9 S Z W 1 v d m V k Q 2 9 s d W 1 u c z E u e 1 N p e m U s N X 0 m c X V v d D s s J n F 1 b 3 Q 7 U 2 V j d G l v b j E v c 2 F u a 2 V 5 X 2 R h d G E g K D I p L 0 F 1 d G 9 S Z W 1 v d m V k Q 2 9 s d W 1 u c z E u e 3 Q s N n 0 m c X V v d D s s J n F 1 b 3 Q 7 U 2 V j d G l v b j E v c 2 F u a 2 V 5 X 2 R h d G E g K D I p L 0 F 1 d G 9 S Z W 1 v d m V k Q 2 9 s d W 1 u c z E u e 1 B h d G g s N 3 0 m c X V v d D s s J n F 1 b 3 Q 7 U 2 V j d G l v b j E v c 2 F u a 2 V 5 X 2 R h d G E g K D I p L 0 F 1 d G 9 S Z W 1 v d m V k Q 2 9 s d W 1 u c z E u e 0 1 p b i B v c i B N Y X g s O H 0 m c X V v d D s s J n F 1 b 3 Q 7 U 2 V j d G l v b j E v c 2 F u a 2 V 5 X 2 R h d G E g K D I p L 0 F 1 d G 9 S Z W 1 v d m V k Q 2 9 s d W 1 u c z E u e 0 1 v b n R o L 1 l l Y X I s O X 0 m c X V v d D t d L C Z x d W 9 0 O 0 N v b H V t b k N v d W 5 0 J n F 1 b 3 Q 7 O j E w L C Z x d W 9 0 O 0 t l e U N v b H V t b k 5 h b W V z J n F 1 b 3 Q 7 O l t d L C Z x d W 9 0 O 0 N v b H V t b k l k Z W 5 0 a X R p Z X M m c X V v d D s 6 W y Z x d W 9 0 O 1 N l Y 3 R p b 2 4 x L 3 N h b m t l e V 9 k Y X R h I C g y K S 9 B d X R v U m V t b 3 Z l Z E N v b H V t b n M x L n t T d G V w I D E s M H 0 m c X V v d D s s J n F 1 b 3 Q 7 U 2 V j d G l v b j E v c 2 F u a 2 V 5 X 2 R h d G E g K D I p L 0 F 1 d G 9 S Z W 1 v d m V k Q 2 9 s d W 1 u c z E u e 1 N 0 Z X A g M i w x f S Z x d W 9 0 O y w m c X V v d D t T Z W N 0 a W 9 u M S 9 z Y W 5 r Z X l f Z G F 0 Y S A o M i k v Q X V 0 b 1 J l b W 9 2 Z W R D b 2 x 1 b W 5 z M S 5 7 U 3 R l c C A z L D J 9 J n F 1 b 3 Q 7 L C Z x d W 9 0 O 1 N l Y 3 R p b 2 4 x L 3 N h b m t l e V 9 k Y X R h I C g y K S 9 B d X R v U m V t b 3 Z l Z E N v b H V t b n M x L n t T d G V w I D Q s M 3 0 m c X V v d D s s J n F 1 b 3 Q 7 U 2 V j d G l v b j E v c 2 F u a 2 V 5 X 2 R h d G E g K D I p L 0 F 1 d G 9 S Z W 1 v d m V k Q 2 9 s d W 1 u c z E u e 0 x p b m s s N H 0 m c X V v d D s s J n F 1 b 3 Q 7 U 2 V j d G l v b j E v c 2 F u a 2 V 5 X 2 R h d G E g K D I p L 0 F 1 d G 9 S Z W 1 v d m V k Q 2 9 s d W 1 u c z E u e 1 N p e m U s N X 0 m c X V v d D s s J n F 1 b 3 Q 7 U 2 V j d G l v b j E v c 2 F u a 2 V 5 X 2 R h d G E g K D I p L 0 F 1 d G 9 S Z W 1 v d m V k Q 2 9 s d W 1 u c z E u e 3 Q s N n 0 m c X V v d D s s J n F 1 b 3 Q 7 U 2 V j d G l v b j E v c 2 F u a 2 V 5 X 2 R h d G E g K D I p L 0 F 1 d G 9 S Z W 1 v d m V k Q 2 9 s d W 1 u c z E u e 1 B h d G g s N 3 0 m c X V v d D s s J n F 1 b 3 Q 7 U 2 V j d G l v b j E v c 2 F u a 2 V 5 X 2 R h d G E g K D I p L 0 F 1 d G 9 S Z W 1 v d m V k Q 2 9 s d W 1 u c z E u e 0 1 p b i B v c i B N Y X g s O H 0 m c X V v d D s s J n F 1 b 3 Q 7 U 2 V j d G l v b j E v c 2 F u a 2 V 5 X 2 R h d G E g K D I p L 0 F 1 d G 9 S Z W 1 v d m V k Q 2 9 s d W 1 u c z E u e 0 1 v b n R o L 1 l l Y X I s O X 0 m c X V v d D t d L C Z x d W 9 0 O 1 J l b G F 0 a W 9 u c 2 h p c E l u Z m 8 m c X V v d D s 6 W 1 1 9 I i A v P j w v U 3 R h Y m x l R W 5 0 c m l l c z 4 8 L 0 l 0 Z W 0 + P E l 0 Z W 0 + P E l 0 Z W 1 M b 2 N h d G l v b j 4 8 S X R l b V R 5 c G U + R m 9 y b X V s Y T w v S X R l b V R 5 c G U + P E l 0 Z W 1 Q Y X R o P l N l Y 3 R p b 2 4 x L 3 N h b m t l e V 9 k Y X R h J T I w K D I p L 1 N v d X J j Z T w v S X R l b V B h d G g + P C 9 J d G V t T G 9 j Y X R p b 2 4 + P F N 0 Y W J s Z U V u d H J p Z X M g L z 4 8 L 0 l 0 Z W 0 + P E l 0 Z W 0 + P E l 0 Z W 1 M b 2 N h d G l v b j 4 8 S X R l b V R 5 c G U + R m 9 y b X V s Y T w v S X R l b V R 5 c G U + P E l 0 Z W 1 Q Y X R o P l N l Y 3 R p b 2 4 x L 3 N h b m t l e V 9 k Y X R h J T I w K D I p L 1 B y b 2 1 v d G V k J T I w S G V h Z G V y c z w v S X R l b V B h d G g + P C 9 J d G V t T G 9 j Y X R p b 2 4 + P F N 0 Y W J s Z U V u d H J p Z X M g L z 4 8 L 0 l 0 Z W 0 + P E l 0 Z W 0 + P E l 0 Z W 1 M b 2 N h d G l v b j 4 8 S X R l b V R 5 c G U + R m 9 y b X V s Y T w v S X R l b V R 5 c G U + P E l 0 Z W 1 Q Y X R o P l N l Y 3 R p b 2 4 x L 3 N h b m t l e V 9 k Y X R h J T I w K D I p L 0 N o Y W 5 n Z W Q l M j B U e X B l P C 9 J d G V t U G F 0 a D 4 8 L 0 l 0 Z W 1 M b 2 N h d G l v b j 4 8 U 3 R h Y m x l R W 5 0 c m l l c y A v P j w v S X R l b T 4 8 L 0 l 0 Z W 1 z P j w v T G 9 j Y W x Q Y W N r Y W d l T W V 0 Y W R h d G F G a W x l P h Y A A A B Q S w U G A A A A A A A A A A A A A A A A A A A A A A A A J g E A A A E A A A D Q j J 3 f A R X R E Y x 6 A M B P w p f r A Q A A A P k f Y 7 3 j 1 S B E k q y 8 R i / j X F 8 A A A A A A g A A A A A A E G Y A A A A B A A A g A A A A 0 / A m b A n p e k c w a J y s B 4 + T 8 v W q 5 m L M J P 4 8 T F q E K T v g 5 U w A A A A A D o A A A A A C A A A g A A A A g d l z E G p w g q B L i l E N / C W N K 8 j F 9 o h 1 y i T 3 T M + E Q s A f 5 j t Q A A A A U L T 3 B P L 6 t R l Q 0 K R v p E 8 Z R k d d c r 8 6 + f 9 0 K Q c G A H T / q l 6 B J G M B m l O 8 C 5 D b 4 z 6 B p b m y p X H Q n U 8 7 M Y E E m Z A r A y e X j W 5 w 5 B C 8 F f r q z a 5 2 t V p z K F 5 A A A A A A d W Z d c L 0 O c t t 2 r d T m x / 5 g W E o S g O Z O 6 8 z n L M t F k q T 6 F W u V U y p 6 h 7 t f i J h N I S c U t 0 2 / z d / G X p d E T A w l Z q k f 0 P M U g = = < / D a t a M a s h u p > 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 2 0 2 3 - 1 0 - 1 9 T 0 4 : 1 9 : 2 2 . 3 2 2 4 6 5 4 + 0 5 : 3 0 < / L a s t P r o c e s s e d T i m e > < / D a t a M o d e l i n g S a n d b o x . S e r i a l i z e d S a n d b o x E r r o r C a c h e > ] ] > < / 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 1 5 4 < / H e i g h t > < / S a n d b o x E d i t o r . F o r m u l a B a r S t a t e > ] ] > < / C u s t o m C o n t e n t > < / G e m i n i > 
</file>

<file path=customXml/item22.xml>��< ? x m l   v e r s i o n = " 1 . 0 "   e n c o d i n g = " U T F - 1 6 " ? > < G e m i n i   x m l n s = " h t t p : / / g e m i n i / p i v o t c u s t o m i z a t i o n / P o w e r P i v o t V e r s i o n " > < C u s t o m C o n t e n t > < ! [ C D A T A [ 2 0 1 5 . 1 3 0 . 1 6 0 5 . 1 5 2 6 ] ] > < / C u s t o m C o n t e n t > < / G e m i n i > 
</file>

<file path=customXml/item23.xml>��< ? x m l   v e r s i o n = " 1 . 0 "   e n c o d i n g = " U T F - 1 6 " ? > < G e m i n i   x m l n s = " h t t p : / / g e m i n i / p i v o t c u s t o m i z a t i o n / 5 e 6 b e a b 6 - 1 3 a 0 - 4 a 7 2 - 9 d 7 5 - 4 f f 9 2 1 b 1 2 7 c 5 " > < C u s t o m C o n t e n t > < ! [ C D A T A [ < ? x m l   v e r s i o n = " 1 . 0 "   e n c o d i n g = " u t f - 1 6 " ? > < S e t t i n g s > < C a l c u l a t e d F i e l d s > < i t e m > < M e a s u r e N a m e > N e w   L e a d s < / M e a s u r e N a m e > < D i s p l a y N a m e > N e w   L e a d s < / D i s p l a y N a m e > < V i s i b l e > F a l s e < / V i s i b l e > < / i t e m > < i t e m > < M e a s u r e N a m e > E x i s t i n g   C u s t o m e r < / M e a s u r e N a m e > < D i s p l a y N a m e > E x i s t i n g   C u s t o m e r < / D i s p l a y N a m e > < V i s i b l e > F a l s e < / V i s i b l e > < / i t e m > < i t e m > < M e a s u r e N a m e > N e w   L e a d s   w i t h   R e s p o n s e < / M e a s u r e N a m e > < D i s p l a y N a m e > N e w   L e a d s   w i t h   R e s p o n s e < / D i s p l a y N a m e > < V i s i b l e > F a l s e < / V i s i b l e > < / i t e m > < i t e m > < M e a s u r e N a m e > N e w   L e a d s   w i t h     N O R e s p o n s e < / M e a s u r e N a m e > < D i s p l a y N a m e > N e w   L e a d s   w i t h     N O R e s p o n s e < / D i s p l a y N a m e > < V i s i b l e > F a l s e < / V i s i b l e > < / i t e m > < i t e m > < M e a s u r e N a m e > N e w   L e a d s   w i t h   R e s p o n s e   a n d   w i t h   D i c s o u n t < / M e a s u r e N a m e > < D i s p l a y N a m e > N e w   L e a d s   w i t h   R e s p o n s e   a n d   w i t h   D i c s o u n t < / D i s p l a y N a m e > < V i s i b l e > F a l s e < / V i s i b l e > < / i t e m > < i t e m > < M e a s u r e N a m e > N e w   L e a d s   w i t h   R e s p o n s e   a n d   w i t h   s k i p p e d   s t a g e < / M e a s u r e N a m e > < D i s p l a y N a m e > N e w   L e a d s   w i t h   R e s p o n s e   a n d   w i t h   s k i p p e d   s t a g e < / D i s p l a y N a m e > < V i s i b l e > F a l s e < / V i s i b l e > < / i t e m > < i t e m > < M e a s u r e N a m e > O l d   C u s t m o e r s   W i t h   S k i p p e d   s t a g e < / M e a s u r e N a m e > < D i s p l a y N a m e > O l d   C u s t m o e r s   W i t h   S k i p p e d   s t a g e < / D i s p l a y N a m e > < V i s i b l e > F a l s e < / V i s i b l e > < / i t e m > < i t e m > < M e a s u r e N a m e > O l d   C u s t m o e r s   W i t h   D i s c o u n t   s t a g e < / M e a s u r e N a m e > < D i s p l a y N a m e > O l d   C u s t m o e r s   W i t h   D i s c o u n t   s t a g e < / D i s p l a y N a m e > < V i s i b l e > F a l s e < / V i s i b l e > < / i t e m > < i t e m > < M e a s u r e N a m e > N e w   L e a d s   w i t h   R e s p o n s e   a n d   w i t h   s k i p p e d   s t a g e   a n d   B o o k e d < / M e a s u r e N a m e > < D i s p l a y N a m e > N e w   L e a d s   w i t h   R e s p o n s e   a n d   w i t h   s k i p p e d   s t a g e   a n d   B o o k e d < / D i s p l a y N a m e > < V i s i b l e > F a l s e < / V i s i b l e > < / i t e m > < i t e m > < M e a s u r e N a m e > O l d   C u s t m o e r s   W i t h   S k i p p e d   s t a g e   a n d   B o o k e d   Q u a l i f i e d < / M e a s u r e N a m e > < D i s p l a y N a m e > O l d   C u s t m o e r s   W i t h   S k i p p e d   s t a g e   a n d   B o o k e d   Q u a l i f i e d < / D i s p l a y N a m e > < V i s i b l e > F a l s e < / V i s i b l e > < / i t e m > < i t e m > < M e a s u r e N a m e > N e w   L e a d s   w i t h   P r o v i d e d   I n t e r e s t   d i s c o u n t   n o   r e s p o n s e < / M e a s u r e N a m e > < D i s p l a y N a m e > N e w   L e a d s   w i t h   P r o v i d e d   I n t e r e s t   d i s c o u n t   n o   r e s p o n s e < / D i s p l a y N a m e > < V i s i b l e > F a l s e < / V i s i b l e > < / i t e m > < i t e m > < M e a s u r e N a m e > N e w   L e a d s   w i t h   P r o v i d e d   I n t e r e s t   d i s c o u n t   Q u a l i t i f e d   B o o k e d < / M e a s u r e N a m e > < D i s p l a y N a m e > N e w   L e a d s   w i t h   P r o v i d e d   I n t e r e s t   d i s c o u n t   Q u a l i t i f e d   B o o k e d < / D i s p l a y N a m e > < V i s i b l e > F a l s e < / V i s i b l e > < / i t e m > < i t e m > < M e a s u r e N a m e > E x i s t i n g   C u s t o m e r s   w i t h   P r o v i d e d   I n t e r e s t   d i s c o u n t   Q u a l f i e d   B o o k e d < / M e a s u r e N a m e > < D i s p l a y N a m e > E x i s t i n g   C u s t o m e r s   w i t h   P r o v i d e d   I n t e r e s t   d i s c o u n t   Q u a l f i e d   B o o k e d < / D i s p l a y N a m e > < V i s i b l e > F a l s e < / V i s i b l e > < / i t e m > < i t e m > < M e a s u r e N a m e > E x i s t i n g   C u s t o m e r s   w i t h   P r o v i d e d   I n t e r e s t   d i s c o u n t   a n d   N o   R e s p o n s e < / M e a s u r e N a m e > < D i s p l a y N a m e > E x i s t i n g   C u s t o m e r s   w i t h   P r o v i d e d   I n t e r e s t   d i s c o u n t   a n d   N o   R e s p o n s e < / D i s p l a y N a m e > < V i s i b l e > F a l s e < / V i s i b l e > < / i t e m > < i t e m > < M e a s u r e N a m e > E m a i l 1 < / M e a s u r e N a m e > < D i s p l a y N a m e > E m a i l 1 < / D i s p l a y N a m e > < V i s i b l e > F a l s e < / V i s i b l e > < / i t e m > < i t e m > < M e a s u r e N a m e > E m a i l 2 < / M e a s u r e N a m e > < D i s p l a y N a m e > E m a i l 2 < / D i s p l a y N a m e > < V i s i b l e > F a l s e < / V i s i b l e > < / i t e m > < i t e m > < M e a s u r e N a m e > E m a i l 3 < / M e a s u r e N a m e > < D i s p l a y N a m e > E m a i l 3 < / D i s p l a y N a m e > < V i s i b l e > F a l s e < / V i s i b l e > < / i t e m > < i t e m > < M e a s u r e N a m e > E m a i l 4 < / M e a s u r e N a m e > < D i s p l a y N a m e > E m a i l 4 < / D i s p l a y N a m e > < V i s i b l e > F a l s e < / V i s i b l e > < / i t e m > < i t e m > < M e a s u r e N a m e > S e n t   E m a i l < / M e a s u r e N a m e > < D i s p l a y N a m e > S e n t   E m a i l < / D i s p l a y N a m e > < V i s i b l e > F a l s e < / V i s i b l e > < / i t e m > < i t e m > < M e a s u r e N a m e > M e a s u r e   1 < / M e a s u r e N a m e > < D i s p l a y N a m e > M e a s u r e   1 < / D i s p l a y N a m e > < V i s i b l e > F a l s e < / V i s i b l e > < / i t e m > < / C a l c u l a t e d F i e l d s > < S A H o s t H a s h > 0 < / S A H o s t H a s h > < G e m i n i F i e l d L i s t V i s i b l e > T r u e < / G e m i n i F i e l d L i s t V i s i b l e > < / S e t t i n g s > ] ] > < / C u s t o m C o n t e n t > < / G e m i n i > 
</file>

<file path=customXml/item24.xml>��< ? x m l   v e r s i o n = " 1 . 0 "   e n c o d i n g = " U T F - 1 6 " ? > < G e m i n i   x m l n s = " h t t p : / / g e m i n i / p i v o t c u s t o m i z a t i o n / 5 6 0 8 b a f 1 - 5 4 5 8 - 4 3 b 1 - a 4 4 2 - 5 a e 8 9 c 9 3 3 6 9 4 " > < C u s t o m C o n t e n t > < ! [ C D A T A [ < ? x m l   v e r s i o n = " 1 . 0 "   e n c o d i n g = " u t f - 1 6 " ? > < S e t t i n g s > < C a l c u l a t e d F i e l d s > < i t e m > < M e a s u r e N a m e > N e w   L e a d s < / M e a s u r e N a m e > < D i s p l a y N a m e > N e w   L e a d s < / D i s p l a y N a m e > < V i s i b l e > F a l s e < / V i s i b l e > < / i t e m > < i t e m > < M e a s u r e N a m e > E x i s t i n g   C u s t o m e r < / M e a s u r e N a m e > < D i s p l a y N a m e > E x i s t i n g   C u s t o m e r < / D i s p l a y N a m e > < V i s i b l e > F a l s e < / V i s i b l e > < / i t e m > < i t e m > < M e a s u r e N a m e > N e w   L e a d s   w i t h   R e s p o n s e < / M e a s u r e N a m e > < D i s p l a y N a m e > N e w   L e a d s   w i t h   R e s p o n s e < / D i s p l a y N a m e > < V i s i b l e > F a l s e < / V i s i b l e > < / i t e m > < i t e m > < M e a s u r e N a m e > N e w   L e a d s   w i t h     N O R e s p o n s e < / M e a s u r e N a m e > < D i s p l a y N a m e > N e w   L e a d s   w i t h     N O R e s p o n s e < / D i s p l a y N a m e > < V i s i b l e > F a l s e < / V i s i b l e > < / i t e m > < i t e m > < M e a s u r e N a m e > N e w   L e a d s   w i t h   R e s p o n s e   a n d   w i t h   D i c s o u n t < / M e a s u r e N a m e > < D i s p l a y N a m e > N e w   L e a d s   w i t h   R e s p o n s e   a n d   w i t h   D i c s o u n t < / D i s p l a y N a m e > < V i s i b l e > F a l s e < / V i s i b l e > < / i t e m > < i t e m > < M e a s u r e N a m e > N e w   L e a d s   w i t h   R e s p o n s e   a n d   w i t h   s k i p p e d   s t a g e < / M e a s u r e N a m e > < D i s p l a y N a m e > N e w   L e a d s   w i t h   R e s p o n s e   a n d   w i t h   s k i p p e d   s t a g e < / D i s p l a y N a m e > < V i s i b l e > F a l s e < / V i s i b l e > < / i t e m > < i t e m > < M e a s u r e N a m e > O l d   C u s t m o e r s   W i t h   S k i p p e d   s t a g e < / M e a s u r e N a m e > < D i s p l a y N a m e > O l d   C u s t m o e r s   W i t h   S k i p p e d   s t a g e < / D i s p l a y N a m e > < V i s i b l e > F a l s e < / V i s i b l e > < / i t e m > < i t e m > < M e a s u r e N a m e > O l d   C u s t m o e r s   W i t h   D i s c o u n t   s t a g e < / M e a s u r e N a m e > < D i s p l a y N a m e > O l d   C u s t m o e r s   W i t h   D i s c o u n t   s t a g e < / D i s p l a y N a m e > < V i s i b l e > F a l s e < / V i s i b l e > < / i t e m > < i t e m > < M e a s u r e N a m e > N e w   L e a d s   w i t h   R e s p o n s e   a n d   w i t h   s k i p p e d   s t a g e   a n d   B o o k e d < / M e a s u r e N a m e > < D i s p l a y N a m e > N e w   L e a d s   w i t h   R e s p o n s e   a n d   w i t h   s k i p p e d   s t a g e   a n d   B o o k e d < / D i s p l a y N a m e > < V i s i b l e > F a l s e < / V i s i b l e > < / i t e m > < i t e m > < M e a s u r e N a m e > O l d   C u s t m o e r s   W i t h   S k i p p e d   s t a g e   a n d   B o o k e d   Q u a l i f i e d < / M e a s u r e N a m e > < D i s p l a y N a m e > O l d   C u s t m o e r s   W i t h   S k i p p e d   s t a g e   a n d   B o o k e d   Q u a l i f i e d < / D i s p l a y N a m e > < V i s i b l e > F a l s e < / V i s i b l e > < / i t e m > < i t e m > < M e a s u r e N a m e > N e w   L e a d s   w i t h   P r o v i d e d   I n t e r e s t   d i s c o u n t   n o   r e s p o n s e < / M e a s u r e N a m e > < D i s p l a y N a m e > N e w   L e a d s   w i t h   P r o v i d e d   I n t e r e s t   d i s c o u n t   n o   r e s p o n s e < / D i s p l a y N a m e > < V i s i b l e > F a l s e < / V i s i b l e > < / i t e m > < i t e m > < M e a s u r e N a m e > N e w   L e a d s   w i t h   P r o v i d e d   I n t e r e s t   d i s c o u n t   Q u a l i t i f e d   B o o k e d < / M e a s u r e N a m e > < D i s p l a y N a m e > N e w   L e a d s   w i t h   P r o v i d e d   I n t e r e s t   d i s c o u n t   Q u a l i t i f e d   B o o k e d < / D i s p l a y N a m e > < V i s i b l e > F a l s e < / V i s i b l e > < / i t e m > < i t e m > < M e a s u r e N a m e > E x i s t i n g   C u s t o m e r s   w i t h   P r o v i d e d   I n t e r e s t   d i s c o u n t   Q u a l f i e d   B o o k e d < / M e a s u r e N a m e > < D i s p l a y N a m e > E x i s t i n g   C u s t o m e r s   w i t h   P r o v i d e d   I n t e r e s t   d i s c o u n t   Q u a l f i e d   B o o k e d < / D i s p l a y N a m e > < V i s i b l e > F a l s e < / V i s i b l e > < / i t e m > < i t e m > < M e a s u r e N a m e > E x i s t i n g   C u s t o m e r s   w i t h   P r o v i d e d   I n t e r e s t   d i s c o u n t   a n d   N o   R e s p o n s e < / M e a s u r e N a m e > < D i s p l a y N a m e > E x i s t i n g   C u s t o m e r s   w i t h   P r o v i d e d   I n t e r e s t   d i s c o u n t   a n d   N o   R e s p o n s e < / D i s p l a y N a m e > < V i s i b l e > F a l s e < / V i s i b l e > < / i t e m > < i t e m > < M e a s u r e N a m e > E m a i l 1 < / M e a s u r e N a m e > < D i s p l a y N a m e > E m a i l 1 < / D i s p l a y N a m e > < V i s i b l e > F a l s e < / V i s i b l e > < / i t e m > < i t e m > < M e a s u r e N a m e > E m a i l 2 < / M e a s u r e N a m e > < D i s p l a y N a m e > E m a i l 2 < / D i s p l a y N a m e > < V i s i b l e > F a l s e < / V i s i b l e > < / i t e m > < i t e m > < M e a s u r e N a m e > E m a i l 3 < / M e a s u r e N a m e > < D i s p l a y N a m e > E m a i l 3 < / D i s p l a y N a m e > < V i s i b l e > F a l s e < / V i s i b l e > < / i t e m > < i t e m > < M e a s u r e N a m e > E m a i l 4 < / M e a s u r e N a m e > < D i s p l a y N a m e > E m a i l 4 < / D i s p l a y N a m e > < V i s i b l e > F a l s e < / V i s i b l e > < / i t e m > < i t e m > < M e a s u r e N a m e > S e n t   E m a i l < / M e a s u r e N a m e > < D i s p l a y N a m e > S e n t   E m a i l < / D i s p l a y N a m e > < V i s i b l e > F a l s e < / V i s i b l e > < / i t e m > < i t e m > < M e a s u r e N a m e > M e a s u r e   1 < / M e a s u r e N a m e > < D i s p l a y N a m e > M e a s u r e   1 < / D i s p l a y N a m e > < V i s i b l e > F a l s e < / V i s i b l e > < / i t e m > < i t e m > < M e a s u r e N a m e > M e a s u r e   2 < / M e a s u r e N a m e > < D i s p l a y N a m e > M e a s u r e   2 < / D i s p l a y N a m e > < V i s i b l e > F a l s e < / V i s i b l e > < / i t e m > < i t e m > < M e a s u r e N a m e > P r e v i o u s Y e a r M e a s u r e < / M e a s u r e N a m e > < D i s p l a y N a m e > P r e v i o u s Y e a r M e a s u r e < / D i s p l a y N a m e > < V i s i b l e > F a l s e < / V i s i b l e > < / i t e m > < i t e m > < M e a s u r e N a m e > O p e n   E m a i l < / M e a s u r e N a m e > < D i s p l a y N a m e > O p e n   E m a i l < / D i s p l a y N a m e > < V i s i b l e > F a l s e < / V i s i b l e > < / i t e m > < i t e m > < M e a s u r e N a m e > P r e v i o u s   Y e a r   O p e n   E m a i l < / M e a s u r e N a m e > < D i s p l a y N a m e > P r e v i o u s   Y e a r   O p e n   E m a i l < / D i s p l a y N a m e > < V i s i b l e > F a l s e < / V i s i b l e > < / i t e m > < i t e m > < M e a s u r e N a m e > B o u n c e   T o t a l < / M e a s u r e N a m e > < D i s p l a y N a m e > B o u n c e   T o t a l < / D i s p l a y N a m e > < V i s i b l e > F a l s e < / V i s i b l e > < / i t e m > < i t e m > < M e a s u r e N a m e > P r e v i o u s   Y e a r   B o u n c e d   M a i l < / M e a s u r e N a m e > < D i s p l a y N a m e > P r e v i o u s   Y e a r   B o u n c e d   M a i l < / D i s p l a y N a m e > < V i s i b l e > F a l s e < / V i s i b l e > < / i t e m > < i t e m > < M e a s u r e N a m e > T r a n s a c t i o n   A m o u n t < / M e a s u r e N a m e > < D i s p l a y N a m e > T r a n s a c t i o n   A m o u n t < / D i s p l a y N a m e > < V i s i b l e > F a l s e < / V i s i b l e > < / i t e m > < i t e m > < M e a s u r e N a m e > T r a n s a c t i o n   A m o u n t   f o r   p r e v i u o s   y e a r < / M e a s u r e N a m e > < D i s p l a y N a m e > T r a n s a c t i o n   A m o u n t   f o r   p r e v i u o s   y e a r < / D i s p l a y N a m e > < V i s i b l e > F a l s e < / V i s i b l e > < / i t e m > < i t e m > < M e a s u r e N a m e > B o u n c e   R a t e < / M e a s u r e N a m e > < D i s p l a y N a m e > B o u n c e   R a t e < / D i s p l a y N a m e > < V i s i b l e > F a l s e < / V i s i b l e > < / i t e m > < i t e m > < M e a s u r e N a m e > S e n t   M e a s u r e   E m a i l   1 < / M e a s u r e N a m e > < D i s p l a y N a m e > S e n t   M e a s u r e   E m a i l   1 < / D i s p l a y N a m e > < V i s i b l e > F a l s e < / V i s i b l e > < / i t e m > < i t e m > < M e a s u r e N a m e > S e n t   M e a s u r e   E m a i l   2 < / M e a s u r e N a m e > < D i s p l a y N a m e > S e n t   M e a s u r e   E m a i l   2 < / D i s p l a y N a m e > < V i s i b l e > F a l s e < / V i s i b l e > < / i t e m > < i t e m > < M e a s u r e N a m e > S e n t   M e a s u r e   E m a i l   3 < / M e a s u r e N a m e > < D i s p l a y N a m e > S e n t   M e a s u r e   E m a i l   3 < / D i s p l a y N a m e > < V i s i b l e > F a l s e < / V i s i b l e > < / i t e m > < i t e m > < M e a s u r e N a m e > S e n t   M e a s u r e   E m a i l   4 < / M e a s u r e N a m e > < D i s p l a y N a m e > S e n t   M e a s u r e   E m a i l   4 < / D i s p l a y N a m e > < V i s i b l e > F a l s e < / V i s i b l e > < / i t e m > < i t e m > < M e a s u r e N a m e > S e n t   M a i l   P r e v i o u s   Y e a r 1 < / M e a s u r e N a m e > < D i s p l a y N a m e > S e n t   M a i l   P r e v i o u s   Y e a r 1 < / D i s p l a y N a m e > < V i s i b l e > F a l s e < / V i s i b l e > < / i t e m > < i t e m > < M e a s u r e N a m e > S e n t   M a i l 2   P r e v i o u s   Y e a r < / M e a s u r e N a m e > < D i s p l a y N a m e > S e n t   M a i l 2   P r e v i o u s   Y e a r < / D i s p l a y N a m e > < V i s i b l e > F a l s e < / V i s i b l e > < / i t e m > < i t e m > < M e a s u r e N a m e > S e n t   M a i l 3   P r e v i o u s   Y e a r < / M e a s u r e N a m e > < D i s p l a y N a m e > S e n t   M a i l 3   P r e v i o u s   Y e a r < / D i s p l a y N a m e > < V i s i b l e > F a l s e < / V i s i b l e > < / i t e m > < i t e m > < M e a s u r e N a m e > S e n t   M a i l 4   P r e v i o u s   Y e a r < / M e a s u r e N a m e > < D i s p l a y N a m e > S e n t   M a i l 4   P r e v i o u s   Y e a r < / D i s p l a y N a m e > < V i s i b l e > F a l s e < / V i s i b l e > < / i t e m > < i t e m > < M e a s u r e N a m e > O p e n   E m a i l 1 < / M e a s u r e N a m e > < D i s p l a y N a m e > O p e n   E m a i l 1 < / D i s p l a y N a m e > < V i s i b l e > F a l s e < / V i s i b l e > < / i t e m > < i t e m > < M e a s u r e N a m e > O p e n   E m a i l 2 < / M e a s u r e N a m e > < D i s p l a y N a m e > O p e n   E m a i l 2 < / D i s p l a y N a m e > < V i s i b l e > F a l s e < / V i s i b l e > < / i t e m > < i t e m > < M e a s u r e N a m e > O p e n   E m a i l 3 < / M e a s u r e N a m e > < D i s p l a y N a m e > O p e n   E m a i l 3 < / D i s p l a y N a m e > < V i s i b l e > F a l s e < / V i s i b l e > < / i t e m > < i t e m > < M e a s u r e N a m e > O p e n   E m a i l 4 < / M e a s u r e N a m e > < D i s p l a y N a m e > O p e n   E m a i l 4 < / D i s p l a y N a m e > < V i s i b l e > F a l s e < / V i s i b l e > < / i t e m > < i t e m > < M e a s u r e N a m e > O p e n   E m a i l 1   P r e v i o u s   y e a r < / M e a s u r e N a m e > < D i s p l a y N a m e > O p e n   E m a i l 1   P r e v i o u s   y e a r < / D i s p l a y N a m e > < V i s i b l e > F a l s e < / V i s i b l e > < / i t e m > < i t e m > < M e a s u r e N a m e > O p e n   E m a i l 2   P r e v i o u s   y e a r < / M e a s u r e N a m e > < D i s p l a y N a m e > O p e n   E m a i l 2   P r e v i o u s   y e a r < / D i s p l a y N a m e > < V i s i b l e > F a l s e < / V i s i b l e > < / i t e m > < i t e m > < M e a s u r e N a m e > O p e n   E m a i l 3   P r e v i o u s   y e a r < / M e a s u r e N a m e > < D i s p l a y N a m e > O p e n   E m a i l 3   P r e v i o u s   y e a r < / D i s p l a y N a m e > < V i s i b l e > F a l s e < / V i s i b l e > < / i t e m > < i t e m > < M e a s u r e N a m e > O p e n   E m a i l 4   P r e v i o u s   y e a r < / M e a s u r e N a m e > < D i s p l a y N a m e > O p e n   E m a i l 4   P r e v i o u s   y e a r < / D i s p l a y N a m e > < V i s i b l e > F a l s e < / V i s i b l e > < / i t e m > < i t e m > < M e a s u r e N a m e > B o u n c e   E m a i l 1 < / M e a s u r e N a m e > < D i s p l a y N a m e > B o u n c e   E m a i l 1 < / D i s p l a y N a m e > < V i s i b l e > F a l s e < / V i s i b l e > < / i t e m > < i t e m > < M e a s u r e N a m e > B o u n c e   E m a i l 2 < / M e a s u r e N a m e > < D i s p l a y N a m e > B o u n c e   E m a i l 2 < / D i s p l a y N a m e > < V i s i b l e > F a l s e < / V i s i b l e > < / i t e m > < i t e m > < M e a s u r e N a m e > B o u n c e   E m a i l 3 < / M e a s u r e N a m e > < D i s p l a y N a m e > B o u n c e   E m a i l 3 < / D i s p l a y N a m e > < V i s i b l e > F a l s e < / V i s i b l e > < / i t e m > < i t e m > < M e a s u r e N a m e > B o u n c e   E m a i l 4 < / M e a s u r e N a m e > < D i s p l a y N a m e > B o u n c e   E m a i l 4 < / D i s p l a y N a m e > < V i s i b l e > F a l s e < / V i s i b l e > < / i t e m > < i t e m > < M e a s u r e N a m e > B o u n c e d   M a i l 1   P r e v i o u s   Y e a r < / M e a s u r e N a m e > < D i s p l a y N a m e > B o u n c e d   M a i l 1   P r e v i o u s   Y e a r < / D i s p l a y N a m e > < V i s i b l e > F a l s e < / V i s i b l e > < / i t e m > < i t e m > < M e a s u r e N a m e > B o u n c e d   M a i l 2   P r e v i o u s   Y e a r < / M e a s u r e N a m e > < D i s p l a y N a m e > B o u n c e d   M a i l 2   P r e v i o u s   Y e a r < / D i s p l a y N a m e > < V i s i b l e > F a l s e < / V i s i b l e > < / i t e m > < i t e m > < M e a s u r e N a m e > B o u n c e d   M a i l 3   P r e v i o u s   Y e a r < / M e a s u r e N a m e > < D i s p l a y N a m e > B o u n c e d   M a i l 3   P r e v i o u s   Y e a r < / D i s p l a y N a m e > < V i s i b l e > F a l s e < / V i s i b l e > < / i t e m > < i t e m > < M e a s u r e N a m e > B o u n c e d   M a i l 4   P r e v i o u s   Y e a r < / M e a s u r e N a m e > < D i s p l a y N a m e > B o u n c e d   M a i l 4   P r e v i o u s   Y e a r < / D i s p l a y N a m e > < V i s i b l e > F a l s e < / V i s i b l e > < / i t e m > < i t e m > < M e a s u r e N a m e > T r a n s a c t i o n   E m a i l 1 < / M e a s u r e N a m e > < D i s p l a y N a m e > T r a n s a c t i o n   E m a i l 1 < / D i s p l a y N a m e > < V i s i b l e > F a l s e < / V i s i b l e > < / i t e m > < i t e m > < M e a s u r e N a m e > T r a n s a c t i o n   E m a i l 2 < / M e a s u r e N a m e > < D i s p l a y N a m e > T r a n s a c t i o n   E m a i l 2 < / D i s p l a y N a m e > < V i s i b l e > F a l s e < / V i s i b l e > < / i t e m > < i t e m > < M e a s u r e N a m e > T r a n s a c t i o n   E m a i l 3 < / M e a s u r e N a m e > < D i s p l a y N a m e > T r a n s a c t i o n   E m a i l 3 < / D i s p l a y N a m e > < V i s i b l e > F a l s e < / V i s i b l e > < / i t e m > < i t e m > < M e a s u r e N a m e > T r a n s a c t i o n   E m a i l 4 < / M e a s u r e N a m e > < D i s p l a y N a m e > T r a n s a c t i o n   E m a i l 4 < / D i s p l a y N a m e > < V i s i b l e > F a l s e < / V i s i b l e > < / i t e m > < i t e m > < M e a s u r e N a m e > T r a n s a c t i o n   A m o u n t   E m a i l 1 < / M e a s u r e N a m e > < D i s p l a y N a m e > T r a n s a c t i o n   A m o u n t   E m a i l 1 < / D i s p l a y N a m e > < V i s i b l e > F a l s e < / V i s i b l e > < / i t e m > < i t e m > < M e a s u r e N a m e > T r a n s a c t i o n   A m o u n t   E m a i l 2 < / M e a s u r e N a m e > < D i s p l a y N a m e > T r a n s a c t i o n   A m o u n t   E m a i l 2 < / D i s p l a y N a m e > < V i s i b l e > F a l s e < / V i s i b l e > < / i t e m > < i t e m > < M e a s u r e N a m e > T r a n s a c t i o n   A m o u n t   E m a i l 3 < / M e a s u r e N a m e > < D i s p l a y N a m e > T r a n s a c t i o n   A m o u n t   E m a i l 3 < / D i s p l a y N a m e > < V i s i b l e > F a l s e < / V i s i b l e > < / i t e m > < i t e m > < M e a s u r e N a m e > T r a n s a c t i o n   A m o u n t   E m a i l 4 < / M e a s u r e N a m e > < D i s p l a y N a m e > T r a n s a c t i o n   A m o u n t   E m a i l 4 < / D i s p l a y N a m e > < V i s i b l e > F a l s e < / V i s i b l e > < / i t e m > < i t e m > < M e a s u r e N a m e > C l i c k D a t e   A l l < / M e a s u r e N a m e > < D i s p l a y N a m e > C l i c k D a t e   A l l < / D i s p l a y N a m e > < V i s i b l e > F a l s e < / V i s i b l e > < / i t e m > < i t e m > < M e a s u r e N a m e > C l i c k e d   M a i l   P r e v i o u s   Y e a r < / M e a s u r e N a m e > < D i s p l a y N a m e > C l i c k e d   M a i l   P r e v i o u s   Y e a r < / D i s p l a y N a m e > < V i s i b l e > F a l s e < / V i s i b l e > < / i t e m > < i t e m > < M e a s u r e N a m e > C l i c k   D a t e   E m a i l 1   C m < / M e a s u r e N a m e > < D i s p l a y N a m e > C l i c k   D a t e   E m a i l 1   C m < / D i s p l a y N a m e > < V i s i b l e > F a l s e < / V i s i b l e > < / i t e m > < i t e m > < M e a s u r e N a m e > C l i c k e d   E m a i l 1 P r e v i o u s   Y e a r < / M e a s u r e N a m e > < D i s p l a y N a m e > C l i c k e d   E m a i l 1 P r e v i o u s   Y e a r < / D i s p l a y N a m e > < V i s i b l e > F a l s e < / V i s i b l e > < / i t e m > < i t e m > < M e a s u r e N a m e > C l i c k e d   E m a i l 2   C M < / M e a s u r e N a m e > < D i s p l a y N a m e > C l i c k e d   E m a i l 2   C M < / D i s p l a y N a m e > < V i s i b l e > F a l s e < / V i s i b l e > < / i t e m > < i t e m > < M e a s u r e N a m e > C l i c k e d   E m a i l 2   P r e v i o u s   Y e a r < / M e a s u r e N a m e > < D i s p l a y N a m e > C l i c k e d   E m a i l 2   P r e v i o u s   Y e a r < / D i s p l a y N a m e > < V i s i b l e > F a l s e < / V i s i b l e > < / i t e m > < i t e m > < M e a s u r e N a m e > C l i c k e d   E m a i l 3   C M < / M e a s u r e N a m e > < D i s p l a y N a m e > C l i c k e d   E m a i l 3   C M < / D i s p l a y N a m e > < V i s i b l e > F a l s e < / V i s i b l e > < / i t e m > < i t e m > < M e a s u r e N a m e > C l i c k e d   E m a i l 3   P r e v i o u s   Y e a r < / M e a s u r e N a m e > < D i s p l a y N a m e > C l i c k e d   E m a i l 3   P r e v i o u s   Y e a r < / D i s p l a y N a m e > < V i s i b l e > F a l s e < / V i s i b l e > < / i t e m > < i t e m > < M e a s u r e N a m e > C l i c k e d   E m a i l 4   C M < / M e a s u r e N a m e > < D i s p l a y N a m e > C l i c k e d   E m a i l 4   C M < / D i s p l a y N a m e > < V i s i b l e > F a l s e < / V i s i b l e > < / i t e m > < i t e m > < M e a s u r e N a m e > C l i c k e d   E m a i l 4   P r e v i o u s   Y e a r < / M e a s u r e N a m e > < D i s p l a y N a m e > C l i c k e d   E m a i l 4   P r e v i o u s   Y e a r < / D i s p l a y N a m e > < V i s i b l e > F a l s e < / V i s i b l e > < / i t e m > < i t e m > < M e a s u r e N a m e > G o a l < / M e a s u r e N a m e > < D i s p l a y N a m e > G o a l < / D i s p l a y N a m e > < V i s i b l e > F a l s e < / V i s i b l e > < / i t e m > < / C a l c u l a t e d F i e l d s > < S A H o s t H a s h > 0 < / S A H o s t H a s h > < G e m i n i F i e l d L i s t V i s i b l e > T r u e < / G e m i n i F i e l d L i s t V i s i b l e > < / S e t t i n g s > ] ] > < / C u s t o m C o n t e n t > < / G e m i n i > 
</file>

<file path=customXml/item25.xml>��< ? x m l   v e r s i o n = " 1 . 0 "   e n c o d i n g = " U T F - 1 6 " ? > < G e m i n i   x m l n s = " h t t p : / / g e m i n i / p i v o t c u s t o m i z a t i o n / f 1 8 6 b 9 9 b - 1 6 8 9 - 4 d 6 6 - a 7 1 8 - b 7 2 5 1 b d b b a d 5 " > < C u s t o m C o n t e n t > < ! [ C D A T A [ < ? x m l   v e r s i o n = " 1 . 0 "   e n c o d i n g = " u t f - 1 6 " ? > < S e t t i n g s > < C a l c u l a t e d F i e l d s > < i t e m > < M e a s u r e N a m e > N e w   L e a d s < / M e a s u r e N a m e > < D i s p l a y N a m e > N e w   L e a d s < / D i s p l a y N a m e > < V i s i b l e > F a l s e < / V i s i b l e > < / i t e m > < i t e m > < M e a s u r e N a m e > E x i s t i n g   C u s t o m e r < / M e a s u r e N a m e > < D i s p l a y N a m e > E x i s t i n g   C u s t o m e r < / D i s p l a y N a m e > < V i s i b l e > F a l s e < / V i s i b l e > < / i t e m > < i t e m > < M e a s u r e N a m e > N e w   L e a d s   w i t h   R e s p o n s e < / M e a s u r e N a m e > < D i s p l a y N a m e > N e w   L e a d s   w i t h   R e s p o n s e < / D i s p l a y N a m e > < V i s i b l e > F a l s e < / V i s i b l e > < / i t e m > < i t e m > < M e a s u r e N a m e > N e w   L e a d s   w i t h     N O R e s p o n s e < / M e a s u r e N a m e > < D i s p l a y N a m e > N e w   L e a d s   w i t h     N O R e s p o n s e < / D i s p l a y N a m e > < V i s i b l e > F a l s e < / V i s i b l e > < / i t e m > < i t e m > < M e a s u r e N a m e > N e w   L e a d s   w i t h   R e s p o n s e   a n d   w i t h   D i c s o u n t < / M e a s u r e N a m e > < D i s p l a y N a m e > N e w   L e a d s   w i t h   R e s p o n s e   a n d   w i t h   D i c s o u n t < / D i s p l a y N a m e > < V i s i b l e > F a l s e < / V i s i b l e > < / i t e m > < i t e m > < M e a s u r e N a m e > N e w   L e a d s   w i t h   R e s p o n s e   a n d   w i t h   s k i p p e d   s t a g e < / M e a s u r e N a m e > < D i s p l a y N a m e > N e w   L e a d s   w i t h   R e s p o n s e   a n d   w i t h   s k i p p e d   s t a g e < / D i s p l a y N a m e > < V i s i b l e > F a l s e < / V i s i b l e > < / i t e m > < i t e m > < M e a s u r e N a m e > O l d   C u s t m o e r s   W i t h   S k i p p e d   s t a g e < / M e a s u r e N a m e > < D i s p l a y N a m e > O l d   C u s t m o e r s   W i t h   S k i p p e d   s t a g e < / D i s p l a y N a m e > < V i s i b l e > F a l s e < / V i s i b l e > < / i t e m > < i t e m > < M e a s u r e N a m e > O l d   C u s t m o e r s   W i t h   D i s c o u n t   s t a g e < / M e a s u r e N a m e > < D i s p l a y N a m e > O l d   C u s t m o e r s   W i t h   D i s c o u n t   s t a g e < / D i s p l a y N a m e > < V i s i b l e > F a l s e < / V i s i b l e > < / i t e m > < i t e m > < M e a s u r e N a m e > N e w   L e a d s   w i t h   R e s p o n s e   a n d   w i t h   s k i p p e d   s t a g e   a n d   B o o k e d < / M e a s u r e N a m e > < D i s p l a y N a m e > N e w   L e a d s   w i t h   R e s p o n s e   a n d   w i t h   s k i p p e d   s t a g e   a n d   B o o k e d < / D i s p l a y N a m e > < V i s i b l e > F a l s e < / V i s i b l e > < / i t e m > < i t e m > < M e a s u r e N a m e > O l d   C u s t m o e r s   W i t h   S k i p p e d   s t a g e   a n d   B o o k e d   Q u a l i f i e d < / M e a s u r e N a m e > < D i s p l a y N a m e > O l d   C u s t m o e r s   W i t h   S k i p p e d   s t a g e   a n d   B o o k e d   Q u a l i f i e d < / D i s p l a y N a m e > < V i s i b l e > F a l s e < / V i s i b l e > < / i t e m > < i t e m > < M e a s u r e N a m e > N e w   L e a d s   w i t h   P r o v i d e d   I n t e r e s t   d i s c o u n t   n o   r e s p o n s e < / M e a s u r e N a m e > < D i s p l a y N a m e > N e w   L e a d s   w i t h   P r o v i d e d   I n t e r e s t   d i s c o u n t   n o   r e s p o n s e < / D i s p l a y N a m e > < V i s i b l e > F a l s e < / V i s i b l e > < / i t e m > < i t e m > < M e a s u r e N a m e > N e w   L e a d s   w i t h   P r o v i d e d   I n t e r e s t   d i s c o u n t   Q u a l i t i f e d   B o o k e d < / M e a s u r e N a m e > < D i s p l a y N a m e > N e w   L e a d s   w i t h   P r o v i d e d   I n t e r e s t   d i s c o u n t   Q u a l i t i f e d   B o o k e d < / D i s p l a y N a m e > < V i s i b l e > F a l s e < / V i s i b l e > < / i t e m > < i t e m > < M e a s u r e N a m e > E x i s t i n g   C u s t o m e r s   w i t h   P r o v i d e d   I n t e r e s t   d i s c o u n t   Q u a l f i e d   B o o k e d < / M e a s u r e N a m e > < D i s p l a y N a m e > E x i s t i n g   C u s t o m e r s   w i t h   P r o v i d e d   I n t e r e s t   d i s c o u n t   Q u a l f i e d   B o o k e d < / D i s p l a y N a m e > < V i s i b l e > F a l s e < / V i s i b l e > < / i t e m > < i t e m > < M e a s u r e N a m e > E x i s t i n g   C u s t o m e r s   w i t h   P r o v i d e d   I n t e r e s t   d i s c o u n t   a n d   N o   R e s p o n s e < / M e a s u r e N a m e > < D i s p l a y N a m e > E x i s t i n g   C u s t o m e r s   w i t h   P r o v i d e d   I n t e r e s t   d i s c o u n t   a n d   N o   R e s p o n s e < / D i s p l a y N a m e > < V i s i b l e > F a l s e < / V i s i b l e > < / i t e m > < i t e m > < M e a s u r e N a m e > E m a i l 1 < / M e a s u r e N a m e > < D i s p l a y N a m e > E m a i l 1 < / D i s p l a y N a m e > < V i s i b l e > F a l s e < / V i s i b l e > < / i t e m > < i t e m > < M e a s u r e N a m e > E m a i l 2 < / M e a s u r e N a m e > < D i s p l a y N a m e > E m a i l 2 < / D i s p l a y N a m e > < V i s i b l e > F a l s e < / V i s i b l e > < / i t e m > < i t e m > < M e a s u r e N a m e > E m a i l 3 < / M e a s u r e N a m e > < D i s p l a y N a m e > E m a i l 3 < / D i s p l a y N a m e > < V i s i b l e > F a l s e < / V i s i b l e > < / i t e m > < i t e m > < M e a s u r e N a m e > E m a i l 4 < / M e a s u r e N a m e > < D i s p l a y N a m e > E m a i l 4 < / D i s p l a y N a m e > < V i s i b l e > F a l s e < / V i s i b l e > < / i t e m > < i t e m > < M e a s u r e N a m e > S e n t   E m a i l < / M e a s u r e N a m e > < D i s p l a y N a m e > S e n t   E m a i l < / D i s p l a y N a m e > < V i s i b l e > F a l s e < / V i s i b l e > < / i t e m > < i t e m > < M e a s u r e N a m e > M e a s u r e   1 < / M e a s u r e N a m e > < D i s p l a y N a m e > M e a s u r e   1 < / D i s p l a y N a m e > < V i s i b l e > F a l s e < / V i s i b l e > < / i t e m > < i t e m > < M e a s u r e N a m e > M e a s u r e   2 < / M e a s u r e N a m e > < D i s p l a y N a m e > M e a s u r e   2 < / D i s p l a y N a m e > < V i s i b l e > F a l s e < / V i s i b l e > < / i t e m > < i t e m > < M e a s u r e N a m e > P r e v i o u s Y e a r M e a s u r e < / M e a s u r e N a m e > < D i s p l a y N a m e > P r e v i o u s Y e a r M e a s u r e < / D i s p l a y N a m e > < V i s i b l e > F a l s e < / V i s i b l e > < / i t e m > < i t e m > < M e a s u r e N a m e > O p e n   E m a i l < / M e a s u r e N a m e > < D i s p l a y N a m e > O p e n   E m a i l < / D i s p l a y N a m e > < V i s i b l e > F a l s e < / V i s i b l e > < / i t e m > < i t e m > < M e a s u r e N a m e > P r e v i o u s   Y e a r   O p e n   E m a i l < / M e a s u r e N a m e > < D i s p l a y N a m e > P r e v i o u s   Y e a r   O p e n   E m a i l < / D i s p l a y N a m e > < V i s i b l e > F a l s e < / V i s i b l e > < / i t e m > < i t e m > < M e a s u r e N a m e > B o u n c e   T o t a l < / M e a s u r e N a m e > < D i s p l a y N a m e > B o u n c e   T o t a l < / D i s p l a y N a m e > < V i s i b l e > F a l s e < / V i s i b l e > < / i t e m > < i t e m > < M e a s u r e N a m e > P r e v i o u s   Y e a r   B o u n c e d   M a i l < / M e a s u r e N a m e > < D i s p l a y N a m e > P r e v i o u s   Y e a r   B o u n c e d   M a i l < / D i s p l a y N a m e > < V i s i b l e > F a l s e < / V i s i b l e > < / i t e m > < i t e m > < M e a s u r e N a m e > T r a n s a c t i o n   A m o u n t < / M e a s u r e N a m e > < D i s p l a y N a m e > T r a n s a c t i o n   A m o u n t < / D i s p l a y N a m e > < V i s i b l e > F a l s e < / V i s i b l e > < / i t e m > < i t e m > < M e a s u r e N a m e > T r a n s a c t i o n   A m o u n t   f o r   p r e v i u o s   y e a r < / M e a s u r e N a m e > < D i s p l a y N a m e > T r a n s a c t i o n   A m o u n t   f o r   p r e v i u o s   y e a r < / D i s p l a y N a m e > < V i s i b l e > F a l s e < / V i s i b l e > < / i t e m > < i t e m > < M e a s u r e N a m e > B o u n c e   R a t e < / M e a s u r e N a m e > < D i s p l a y N a m e > B o u n c e   R a t e < / D i s p l a y N a m e > < V i s i b l e > F a l s e < / V i s i b l e > < / i t e m > < i t e m > < M e a s u r e N a m e > S e n t   M e a s u r e   E m a i l   1 < / M e a s u r e N a m e > < D i s p l a y N a m e > S e n t   M e a s u r e   E m a i l   1 < / D i s p l a y N a m e > < V i s i b l e > F a l s e < / V i s i b l e > < / i t e m > < i t e m > < M e a s u r e N a m e > S e n t   M e a s u r e   E m a i l   2 < / M e a s u r e N a m e > < D i s p l a y N a m e > S e n t   M e a s u r e   E m a i l   2 < / D i s p l a y N a m e > < V i s i b l e > F a l s e < / V i s i b l e > < / i t e m > < i t e m > < M e a s u r e N a m e > S e n t   M e a s u r e   E m a i l   3 < / M e a s u r e N a m e > < D i s p l a y N a m e > S e n t   M e a s u r e   E m a i l   3 < / D i s p l a y N a m e > < V i s i b l e > F a l s e < / V i s i b l e > < / i t e m > < i t e m > < M e a s u r e N a m e > S e n t   M e a s u r e   E m a i l   4 < / M e a s u r e N a m e > < D i s p l a y N a m e > S e n t   M e a s u r e   E m a i l   4 < / D i s p l a y N a m e > < V i s i b l e > F a l s e < / V i s i b l e > < / i t e m > < i t e m > < M e a s u r e N a m e > S e n t   M a i l   P r e v i o u s   Y e a r 1 < / M e a s u r e N a m e > < D i s p l a y N a m e > S e n t   M a i l   P r e v i o u s   Y e a r 1 < / D i s p l a y N a m e > < V i s i b l e > F a l s e < / V i s i b l e > < / i t e m > < i t e m > < M e a s u r e N a m e > S e n t   M a i l 2   P r e v i o u s   Y e a r < / M e a s u r e N a m e > < D i s p l a y N a m e > S e n t   M a i l 2   P r e v i o u s   Y e a r < / D i s p l a y N a m e > < V i s i b l e > F a l s e < / V i s i b l e > < / i t e m > < i t e m > < M e a s u r e N a m e > S e n t   M a i l 3   P r e v i o u s   Y e a r < / M e a s u r e N a m e > < D i s p l a y N a m e > S e n t   M a i l 3   P r e v i o u s   Y e a r < / D i s p l a y N a m e > < V i s i b l e > F a l s e < / V i s i b l e > < / i t e m > < i t e m > < M e a s u r e N a m e > S e n t   M a i l 4   P r e v i o u s   Y e a r < / M e a s u r e N a m e > < D i s p l a y N a m e > S e n t   M a i l 4   P r e v i o u s   Y e a r < / D i s p l a y N a m e > < V i s i b l e > F a l s e < / V i s i b l e > < / i t e m > < i t e m > < M e a s u r e N a m e > O p e n   E m a i l 1 < / M e a s u r e N a m e > < D i s p l a y N a m e > O p e n   E m a i l 1 < / D i s p l a y N a m e > < V i s i b l e > F a l s e < / V i s i b l e > < / i t e m > < i t e m > < M e a s u r e N a m e > O p e n   E m a i l 2 < / M e a s u r e N a m e > < D i s p l a y N a m e > O p e n   E m a i l 2 < / D i s p l a y N a m e > < V i s i b l e > F a l s e < / V i s i b l e > < / i t e m > < i t e m > < M e a s u r e N a m e > O p e n   E m a i l 3 < / M e a s u r e N a m e > < D i s p l a y N a m e > O p e n   E m a i l 3 < / D i s p l a y N a m e > < V i s i b l e > F a l s e < / V i s i b l e > < / i t e m > < i t e m > < M e a s u r e N a m e > O p e n   E m a i l 4 < / M e a s u r e N a m e > < D i s p l a y N a m e > O p e n   E m a i l 4 < / D i s p l a y N a m e > < V i s i b l e > F a l s e < / V i s i b l e > < / i t e m > < i t e m > < M e a s u r e N a m e > O p e n   E m a i l 1   P r e v i o u s   y e a r < / M e a s u r e N a m e > < D i s p l a y N a m e > O p e n   E m a i l 1   P r e v i o u s   y e a r < / D i s p l a y N a m e > < V i s i b l e > F a l s e < / V i s i b l e > < / i t e m > < i t e m > < M e a s u r e N a m e > O p e n   E m a i l 2   P r e v i o u s   y e a r < / M e a s u r e N a m e > < D i s p l a y N a m e > O p e n   E m a i l 2   P r e v i o u s   y e a r < / D i s p l a y N a m e > < V i s i b l e > F a l s e < / V i s i b l e > < / i t e m > < i t e m > < M e a s u r e N a m e > O p e n   E m a i l 3   P r e v i o u s   y e a r < / M e a s u r e N a m e > < D i s p l a y N a m e > O p e n   E m a i l 3   P r e v i o u s   y e a r < / D i s p l a y N a m e > < V i s i b l e > F a l s e < / V i s i b l e > < / i t e m > < i t e m > < M e a s u r e N a m e > O p e n   E m a i l 4   P r e v i o u s   y e a r < / M e a s u r e N a m e > < D i s p l a y N a m e > O p e n   E m a i l 4   P r e v i o u s   y e a r < / D i s p l a y N a m e > < V i s i b l e > F a l s e < / V i s i b l e > < / i t e m > < i t e m > < M e a s u r e N a m e > B o u n c e   E m a i l 1 < / M e a s u r e N a m e > < D i s p l a y N a m e > B o u n c e   E m a i l 1 < / D i s p l a y N a m e > < V i s i b l e > F a l s e < / V i s i b l e > < / i t e m > < i t e m > < M e a s u r e N a m e > B o u n c e   E m a i l 2 < / M e a s u r e N a m e > < D i s p l a y N a m e > B o u n c e   E m a i l 2 < / D i s p l a y N a m e > < V i s i b l e > F a l s e < / V i s i b l e > < / i t e m > < i t e m > < M e a s u r e N a m e > B o u n c e   E m a i l 3 < / M e a s u r e N a m e > < D i s p l a y N a m e > B o u n c e   E m a i l 3 < / D i s p l a y N a m e > < V i s i b l e > F a l s e < / V i s i b l e > < / i t e m > < i t e m > < M e a s u r e N a m e > B o u n c e   E m a i l 4 < / M e a s u r e N a m e > < D i s p l a y N a m e > B o u n c e   E m a i l 4 < / D i s p l a y N a m e > < V i s i b l e > F a l s e < / V i s i b l e > < / i t e m > < i t e m > < M e a s u r e N a m e > B o u n c e d   M a i l 1   P r e v i o u s   Y e a r < / M e a s u r e N a m e > < D i s p l a y N a m e > B o u n c e d   M a i l 1   P r e v i o u s   Y e a r < / D i s p l a y N a m e > < V i s i b l e > F a l s e < / V i s i b l e > < / i t e m > < i t e m > < M e a s u r e N a m e > B o u n c e d   M a i l 2   P r e v i o u s   Y e a r < / M e a s u r e N a m e > < D i s p l a y N a m e > B o u n c e d   M a i l 2   P r e v i o u s   Y e a r < / D i s p l a y N a m e > < V i s i b l e > F a l s e < / V i s i b l e > < / i t e m > < i t e m > < M e a s u r e N a m e > B o u n c e d   M a i l 3   P r e v i o u s   Y e a r < / M e a s u r e N a m e > < D i s p l a y N a m e > B o u n c e d   M a i l 3   P r e v i o u s   Y e a r < / D i s p l a y N a m e > < V i s i b l e > F a l s e < / V i s i b l e > < / i t e m > < i t e m > < M e a s u r e N a m e > B o u n c e d   M a i l 4   P r e v i o u s   Y e a r < / M e a s u r e N a m e > < D i s p l a y N a m e > B o u n c e d   M a i l 4   P r e v i o u s   Y e a r < / D i s p l a y N a m e > < V i s i b l e > F a l s e < / V i s i b l e > < / i t e m > < i t e m > < M e a s u r e N a m e > T r a n s a c t i o n   E m a i l 1 < / M e a s u r e N a m e > < D i s p l a y N a m e > T r a n s a c t i o n   E m a i l 1 < / D i s p l a y N a m e > < V i s i b l e > F a l s e < / V i s i b l e > < / i t e m > < i t e m > < M e a s u r e N a m e > T r a n s a c t i o n   E m a i l 2 < / M e a s u r e N a m e > < D i s p l a y N a m e > T r a n s a c t i o n   E m a i l 2 < / D i s p l a y N a m e > < V i s i b l e > F a l s e < / V i s i b l e > < / i t e m > < i t e m > < M e a s u r e N a m e > T r a n s a c t i o n   E m a i l 3 < / M e a s u r e N a m e > < D i s p l a y N a m e > T r a n s a c t i o n   E m a i l 3 < / D i s p l a y N a m e > < V i s i b l e > F a l s e < / V i s i b l e > < / i t e m > < i t e m > < M e a s u r e N a m e > T r a n s a c t i o n   E m a i l 4 < / M e a s u r e N a m e > < D i s p l a y N a m e > T r a n s a c t i o n   E m a i l 4 < / D i s p l a y N a m e > < V i s i b l e > F a l s e < / V i s i b l e > < / i t e m > < i t e m > < M e a s u r e N a m e > T r a n s a c t i o n   A m o u n t   E m a i l 1 < / M e a s u r e N a m e > < D i s p l a y N a m e > T r a n s a c t i o n   A m o u n t   E m a i l 1 < / D i s p l a y N a m e > < V i s i b l e > F a l s e < / V i s i b l e > < / i t e m > < i t e m > < M e a s u r e N a m e > T r a n s a c t i o n   A m o u n t   E m a i l 2 < / M e a s u r e N a m e > < D i s p l a y N a m e > T r a n s a c t i o n   A m o u n t   E m a i l 2 < / D i s p l a y N a m e > < V i s i b l e > F a l s e < / V i s i b l e > < / i t e m > < i t e m > < M e a s u r e N a m e > T r a n s a c t i o n   A m o u n t   E m a i l 3 < / M e a s u r e N a m e > < D i s p l a y N a m e > T r a n s a c t i o n   A m o u n t   E m a i l 3 < / D i s p l a y N a m e > < V i s i b l e > F a l s e < / V i s i b l e > < / i t e m > < i t e m > < M e a s u r e N a m e > T r a n s a c t i o n   A m o u n t   E m a i l 4 < / M e a s u r e N a m e > < D i s p l a y N a m e > T r a n s a c t i o n   A m o u n t   E m a i l 4 < / D i s p l a y N a m e > < V i s i b l e > F a l s e < / V i s i b l e > < / i t e m > < i t e m > < M e a s u r e N a m e > C l i c k D a t e   A l l < / M e a s u r e N a m e > < D i s p l a y N a m e > C l i c k D a t e   A l l < / D i s p l a y N a m e > < V i s i b l e > F a l s e < / V i s i b l e > < / i t e m > < i t e m > < M e a s u r e N a m e > C l i c k e d   M a i l   P r e v i o u s   Y e a r < / M e a s u r e N a m e > < D i s p l a y N a m e > C l i c k e d   M a i l   P r e v i o u s   Y e a r < / D i s p l a y N a m e > < V i s i b l e > F a l s e < / V i s i b l e > < / i t e m > < i t e m > < M e a s u r e N a m e > C l i c k   D a t e   E m a i l 1   C m < / M e a s u r e N a m e > < D i s p l a y N a m e > C l i c k   D a t e   E m a i l 1   C m < / D i s p l a y N a m e > < V i s i b l e > F a l s e < / V i s i b l e > < / i t e m > < i t e m > < M e a s u r e N a m e > C l i c k e d   E m a i l 1 P r e v i o u s   Y e a r < / M e a s u r e N a m e > < D i s p l a y N a m e > C l i c k e d   E m a i l 1 P r e v i o u s   Y e a r < / D i s p l a y N a m e > < V i s i b l e > F a l s e < / V i s i b l e > < / i t e m > < i t e m > < M e a s u r e N a m e > C l i c k e d   E m a i l 2   C M < / M e a s u r e N a m e > < D i s p l a y N a m e > C l i c k e d   E m a i l 2   C M < / D i s p l a y N a m e > < V i s i b l e > F a l s e < / V i s i b l e > < / i t e m > < i t e m > < M e a s u r e N a m e > C l i c k e d   E m a i l 2   P r e v i o u s   Y e a r < / M e a s u r e N a m e > < D i s p l a y N a m e > C l i c k e d   E m a i l 2   P r e v i o u s   Y e a r < / D i s p l a y N a m e > < V i s i b l e > F a l s e < / V i s i b l e > < / i t e m > < i t e m > < M e a s u r e N a m e > C l i c k e d   E m a i l 3   C M < / M e a s u r e N a m e > < D i s p l a y N a m e > C l i c k e d   E m a i l 3   C M < / D i s p l a y N a m e > < V i s i b l e > F a l s e < / V i s i b l e > < / i t e m > < i t e m > < M e a s u r e N a m e > C l i c k e d   E m a i l 3   P r e v i o u s   Y e a r < / M e a s u r e N a m e > < D i s p l a y N a m e > C l i c k e d   E m a i l 3   P r e v i o u s   Y e a r < / D i s p l a y N a m e > < V i s i b l e > F a l s e < / V i s i b l e > < / i t e m > < i t e m > < M e a s u r e N a m e > C l i c k e d   E m a i l 4   C M < / M e a s u r e N a m e > < D i s p l a y N a m e > C l i c k e d   E m a i l 4   C M < / D i s p l a y N a m e > < V i s i b l e > F a l s e < / V i s i b l e > < / i t e m > < i t e m > < M e a s u r e N a m e > C l i c k e d   E m a i l 4   P r e v i o u s   Y e a r < / M e a s u r e N a m e > < D i s p l a y N a m e > C l i c k e d   E m a i l 4   P r e v i o u s   Y e a r < / D i s p l a y N a m e > < V i s i b l e > F a l s e < / V i s i b l e > < / i t e m > < i t e m > < M e a s u r e N a m e > G o a l < / M e a s u r e N a m e > < D i s p l a y N a m e > G o a l < / D i s p l a y N a m e > < V i s i b l e > F a l s e < / V i s i b l e > < / i t e m > < / C a l c u l a t e d F i e l d s > < S A H o s t H a s h > 0 < / S A H o s t H a s h > < G e m i n i F i e l d L i s t V i s i b l e > T r u e < / G e m i n i F i e l d L i s t V i s i b l e > < / S e t t i n g s > ] ] > < / C u s t o m C o n t e n t > < / G e m i n i > 
</file>

<file path=customXml/item26.xml>��< ? x m l   v e r s i o n = " 1 . 0 "   e n c o d i n g = " U T F - 1 6 " ? > < G e m i n i   x m l n s = " h t t p : / / g e m i n i / p i v o t c u s t o m i z a t i o n / d 9 b 4 5 a 1 b - d 5 a f - 4 4 5 f - 8 5 3 3 - 8 8 1 1 1 9 5 7 6 f b d " > < C u s t o m C o n t e n t > < ! [ C D A T A [ < ? x m l   v e r s i o n = " 1 . 0 "   e n c o d i n g = " u t f - 1 6 " ? > < S e t t i n g s > < C a l c u l a t e d F i e l d s > < i t e m > < M e a s u r e N a m e > N e w   L e a d s < / M e a s u r e N a m e > < D i s p l a y N a m e > N e w   L e a d s < / D i s p l a y N a m e > < V i s i b l e > F a l s e < / V i s i b l e > < / i t e m > < i t e m > < M e a s u r e N a m e > E x i s t i n g   C u s t o m e r < / M e a s u r e N a m e > < D i s p l a y N a m e > E x i s t i n g   C u s t o m e r < / D i s p l a y N a m e > < V i s i b l e > F a l s e < / V i s i b l e > < / i t e m > < i t e m > < M e a s u r e N a m e > N e w   L e a d s   w i t h   R e s p o n s e < / M e a s u r e N a m e > < D i s p l a y N a m e > N e w   L e a d s   w i t h   R e s p o n s e < / D i s p l a y N a m e > < V i s i b l e > F a l s e < / V i s i b l e > < / i t e m > < i t e m > < M e a s u r e N a m e > N e w   L e a d s   w i t h     N O R e s p o n s e < / M e a s u r e N a m e > < D i s p l a y N a m e > N e w   L e a d s   w i t h     N O R e s p o n s e < / D i s p l a y N a m e > < V i s i b l e > F a l s e < / V i s i b l e > < / i t e m > < i t e m > < M e a s u r e N a m e > N e w   L e a d s   w i t h   R e s p o n s e   a n d   w i t h   D i c s o u n t < / M e a s u r e N a m e > < D i s p l a y N a m e > N e w   L e a d s   w i t h   R e s p o n s e   a n d   w i t h   D i c s o u n t < / D i s p l a y N a m e > < V i s i b l e > F a l s e < / V i s i b l e > < / i t e m > < i t e m > < M e a s u r e N a m e > N e w   L e a d s   w i t h   R e s p o n s e   a n d   w i t h   s k i p p e d   s t a g e < / M e a s u r e N a m e > < D i s p l a y N a m e > N e w   L e a d s   w i t h   R e s p o n s e   a n d   w i t h   s k i p p e d   s t a g e < / D i s p l a y N a m e > < V i s i b l e > F a l s e < / V i s i b l e > < / i t e m > < i t e m > < M e a s u r e N a m e > O l d   C u s t m o e r s   W i t h   S k i p p e d   s t a g e < / M e a s u r e N a m e > < D i s p l a y N a m e > O l d   C u s t m o e r s   W i t h   S k i p p e d   s t a g e < / D i s p l a y N a m e > < V i s i b l e > F a l s e < / V i s i b l e > < / i t e m > < i t e m > < M e a s u r e N a m e > O l d   C u s t m o e r s   W i t h   D i s c o u n t   s t a g e < / M e a s u r e N a m e > < D i s p l a y N a m e > O l d   C u s t m o e r s   W i t h   D i s c o u n t   s t a g e < / D i s p l a y N a m e > < V i s i b l e > F a l s e < / V i s i b l e > < / i t e m > < i t e m > < M e a s u r e N a m e > N e w   L e a d s   w i t h   R e s p o n s e   a n d   w i t h   s k i p p e d   s t a g e   a n d   B o o k e d < / M e a s u r e N a m e > < D i s p l a y N a m e > N e w   L e a d s   w i t h   R e s p o n s e   a n d   w i t h   s k i p p e d   s t a g e   a n d   B o o k e d < / D i s p l a y N a m e > < V i s i b l e > F a l s e < / V i s i b l e > < / i t e m > < i t e m > < M e a s u r e N a m e > O l d   C u s t m o e r s   W i t h   S k i p p e d   s t a g e   a n d   B o o k e d   Q u a l i f i e d < / M e a s u r e N a m e > < D i s p l a y N a m e > O l d   C u s t m o e r s   W i t h   S k i p p e d   s t a g e   a n d   B o o k e d   Q u a l i f i e d < / D i s p l a y N a m e > < V i s i b l e > F a l s e < / V i s i b l e > < / i t e m > < i t e m > < M e a s u r e N a m e > N e w   L e a d s   w i t h   P r o v i d e d   I n t e r e s t   d i s c o u n t   n o   r e s p o n s e < / M e a s u r e N a m e > < D i s p l a y N a m e > N e w   L e a d s   w i t h   P r o v i d e d   I n t e r e s t   d i s c o u n t   n o   r e s p o n s e < / D i s p l a y N a m e > < V i s i b l e > F a l s e < / V i s i b l e > < / i t e m > < i t e m > < M e a s u r e N a m e > N e w   L e a d s   w i t h   P r o v i d e d   I n t e r e s t   d i s c o u n t   Q u a l i t i f e d   B o o k e d < / M e a s u r e N a m e > < D i s p l a y N a m e > N e w   L e a d s   w i t h   P r o v i d e d   I n t e r e s t   d i s c o u n t   Q u a l i t i f e d   B o o k e d < / D i s p l a y N a m e > < V i s i b l e > F a l s e < / V i s i b l e > < / i t e m > < i t e m > < M e a s u r e N a m e > E x i s t i n g   C u s t o m e r s   w i t h   P r o v i d e d   I n t e r e s t   d i s c o u n t   Q u a l f i e d   B o o k e d < / M e a s u r e N a m e > < D i s p l a y N a m e > E x i s t i n g   C u s t o m e r s   w i t h   P r o v i d e d   I n t e r e s t   d i s c o u n t   Q u a l f i e d   B o o k e d < / D i s p l a y N a m e > < V i s i b l e > F a l s e < / V i s i b l e > < / i t e m > < i t e m > < M e a s u r e N a m e > E x i s t i n g   C u s t o m e r s   w i t h   P r o v i d e d   I n t e r e s t   d i s c o u n t   a n d   N o   R e s p o n s e < / M e a s u r e N a m e > < D i s p l a y N a m e > E x i s t i n g   C u s t o m e r s   w i t h   P r o v i d e d   I n t e r e s t   d i s c o u n t   a n d   N o   R e s p o n s e < / D i s p l a y N a m e > < V i s i b l e > F a l s e < / V i s i b l e > < / i t e m > < i t e m > < M e a s u r e N a m e > E m a i l 1 < / M e a s u r e N a m e > < D i s p l a y N a m e > E m a i l 1 < / D i s p l a y N a m e > < V i s i b l e > F a l s e < / V i s i b l e > < / i t e m > < i t e m > < M e a s u r e N a m e > E m a i l 2 < / M e a s u r e N a m e > < D i s p l a y N a m e > E m a i l 2 < / D i s p l a y N a m e > < V i s i b l e > F a l s e < / V i s i b l e > < / i t e m > < i t e m > < M e a s u r e N a m e > E m a i l 3 < / M e a s u r e N a m e > < D i s p l a y N a m e > E m a i l 3 < / D i s p l a y N a m e > < V i s i b l e > F a l s e < / V i s i b l e > < / i t e m > < i t e m > < M e a s u r e N a m e > E m a i l 4 < / M e a s u r e N a m e > < D i s p l a y N a m e > E m a i l 4 < / D i s p l a y N a m e > < V i s i b l e > F a l s e < / V i s i b l e > < / i t e m > < i t e m > < M e a s u r e N a m e > S e n t   E m a i l < / M e a s u r e N a m e > < D i s p l a y N a m e > S e n t   E m a i l < / D i s p l a y N a m e > < V i s i b l e > F a l s e < / V i s i b l e > < / i t e m > < i t e m > < M e a s u r e N a m e > M e a s u r e   1 < / M e a s u r e N a m e > < D i s p l a y N a m e > M e a s u r e   1 < / D i s p l a y N a m e > < V i s i b l e > F a l s e < / V i s i b l e > < / i t e m > < i t e m > < M e a s u r e N a m e > M e a s u r e   2 < / M e a s u r e N a m e > < D i s p l a y N a m e > M e a s u r e   2 < / D i s p l a y N a m e > < V i s i b l e > F a l s e < / V i s i b l e > < / i t e m > < i t e m > < M e a s u r e N a m e > P r e v i o u s Y e a r M e a s u r e < / M e a s u r e N a m e > < D i s p l a y N a m e > P r e v i o u s Y e a r M e a s u r e < / D i s p l a y N a m e > < V i s i b l e > F a l s e < / V i s i b l e > < / i t e m > < i t e m > < M e a s u r e N a m e > O p e n   E m a i l < / M e a s u r e N a m e > < D i s p l a y N a m e > O p e n   E m a i l < / D i s p l a y N a m e > < V i s i b l e > F a l s e < / V i s i b l e > < / i t e m > < i t e m > < M e a s u r e N a m e > P r e v i o u s   Y e a r   O p e n   E m a i l < / M e a s u r e N a m e > < D i s p l a y N a m e > P r e v i o u s   Y e a r   O p e n   E m a i l < / D i s p l a y N a m e > < V i s i b l e > F a l s e < / V i s i b l e > < / i t e m > < i t e m > < M e a s u r e N a m e > B o u n c e   T o t a l < / M e a s u r e N a m e > < D i s p l a y N a m e > B o u n c e   T o t a l < / D i s p l a y N a m e > < V i s i b l e > F a l s e < / V i s i b l e > < / i t e m > < i t e m > < M e a s u r e N a m e > P r e v i o u s   Y e a r   B o u n c e d   M a i l < / M e a s u r e N a m e > < D i s p l a y N a m e > P r e v i o u s   Y e a r   B o u n c e d   M a i l < / D i s p l a y N a m e > < V i s i b l e > F a l s e < / V i s i b l e > < / i t e m > < i t e m > < M e a s u r e N a m e > T r a n s a c t i o n   A m o u n t < / M e a s u r e N a m e > < D i s p l a y N a m e > T r a n s a c t i o n   A m o u n t < / D i s p l a y N a m e > < V i s i b l e > F a l s e < / V i s i b l e > < / i t e m > < i t e m > < M e a s u r e N a m e > T r a n s a c t i o n   A m o u n t   f o r   p r e v i u o s   y e a r < / M e a s u r e N a m e > < D i s p l a y N a m e > T r a n s a c t i o n   A m o u n t   f o r   p r e v i u o s   y e a r < / D i s p l a y N a m e > < V i s i b l e > F a l s e < / V i s i b l e > < / i t e m > < i t e m > < M e a s u r e N a m e > B o u n c e   R a t e < / M e a s u r e N a m e > < D i s p l a y N a m e > B o u n c e   R a t e < / D i s p l a y N a m e > < V i s i b l e > F a l s e < / V i s i b l e > < / i t e m > < i t e m > < M e a s u r e N a m e > S e n t   M e a s u r e   E m a i l   1 < / M e a s u r e N a m e > < D i s p l a y N a m e > S e n t   M e a s u r e   E m a i l   1 < / D i s p l a y N a m e > < V i s i b l e > F a l s e < / V i s i b l e > < / i t e m > < i t e m > < M e a s u r e N a m e > S e n t   M e a s u r e   E m a i l   2 < / M e a s u r e N a m e > < D i s p l a y N a m e > S e n t   M e a s u r e   E m a i l   2 < / D i s p l a y N a m e > < V i s i b l e > F a l s e < / V i s i b l e > < / i t e m > < i t e m > < M e a s u r e N a m e > S e n t   M e a s u r e   E m a i l   3 < / M e a s u r e N a m e > < D i s p l a y N a m e > S e n t   M e a s u r e   E m a i l   3 < / D i s p l a y N a m e > < V i s i b l e > F a l s e < / V i s i b l e > < / i t e m > < i t e m > < M e a s u r e N a m e > S e n t   M e a s u r e   E m a i l   4 < / M e a s u r e N a m e > < D i s p l a y N a m e > S e n t   M e a s u r e   E m a i l   4 < / D i s p l a y N a m e > < V i s i b l e > F a l s e < / V i s i b l e > < / i t e m > < i t e m > < M e a s u r e N a m e > S e n t   M a i l   P r e v i o u s   Y e a r 1 < / M e a s u r e N a m e > < D i s p l a y N a m e > S e n t   M a i l   P r e v i o u s   Y e a r 1 < / D i s p l a y N a m e > < V i s i b l e > F a l s e < / V i s i b l e > < / i t e m > < i t e m > < M e a s u r e N a m e > S e n t   M a i l 2   P r e v i o u s   Y e a r < / M e a s u r e N a m e > < D i s p l a y N a m e > S e n t   M a i l 2   P r e v i o u s   Y e a r < / D i s p l a y N a m e > < V i s i b l e > F a l s e < / V i s i b l e > < / i t e m > < i t e m > < M e a s u r e N a m e > S e n t   M a i l 3   P r e v i o u s   Y e a r < / M e a s u r e N a m e > < D i s p l a y N a m e > S e n t   M a i l 3   P r e v i o u s   Y e a r < / D i s p l a y N a m e > < V i s i b l e > F a l s e < / V i s i b l e > < / i t e m > < i t e m > < M e a s u r e N a m e > S e n t   M a i l 4   P r e v i o u s   Y e a r < / M e a s u r e N a m e > < D i s p l a y N a m e > S e n t   M a i l 4   P r e v i o u s   Y e a r < / D i s p l a y N a m e > < V i s i b l e > F a l s e < / V i s i b l e > < / i t e m > < i t e m > < M e a s u r e N a m e > O p e n   E m a i l 1 < / M e a s u r e N a m e > < D i s p l a y N a m e > O p e n   E m a i l 1 < / D i s p l a y N a m e > < V i s i b l e > F a l s e < / V i s i b l e > < / i t e m > < i t e m > < M e a s u r e N a m e > O p e n   E m a i l 2 < / M e a s u r e N a m e > < D i s p l a y N a m e > O p e n   E m a i l 2 < / D i s p l a y N a m e > < V i s i b l e > F a l s e < / V i s i b l e > < / i t e m > < i t e m > < M e a s u r e N a m e > O p e n   E m a i l 3 < / M e a s u r e N a m e > < D i s p l a y N a m e > O p e n   E m a i l 3 < / D i s p l a y N a m e > < V i s i b l e > F a l s e < / V i s i b l e > < / i t e m > < i t e m > < M e a s u r e N a m e > O p e n   E m a i l 4 < / M e a s u r e N a m e > < D i s p l a y N a m e > O p e n   E m a i l 4 < / D i s p l a y N a m e > < V i s i b l e > F a l s e < / V i s i b l e > < / i t e m > < i t e m > < M e a s u r e N a m e > O p e n   E m a i l 1   P r e v i o u s   y e a r < / M e a s u r e N a m e > < D i s p l a y N a m e > O p e n   E m a i l 1   P r e v i o u s   y e a r < / D i s p l a y N a m e > < V i s i b l e > F a l s e < / V i s i b l e > < / i t e m > < i t e m > < M e a s u r e N a m e > O p e n   E m a i l 2   P r e v i o u s   y e a r < / M e a s u r e N a m e > < D i s p l a y N a m e > O p e n   E m a i l 2   P r e v i o u s   y e a r < / D i s p l a y N a m e > < V i s i b l e > F a l s e < / V i s i b l e > < / i t e m > < i t e m > < M e a s u r e N a m e > O p e n   E m a i l 3   P r e v i o u s   y e a r < / M e a s u r e N a m e > < D i s p l a y N a m e > O p e n   E m a i l 3   P r e v i o u s   y e a r < / D i s p l a y N a m e > < V i s i b l e > F a l s e < / V i s i b l e > < / i t e m > < i t e m > < M e a s u r e N a m e > O p e n   E m a i l 4   P r e v i o u s   y e a r < / M e a s u r e N a m e > < D i s p l a y N a m e > O p e n   E m a i l 4   P r e v i o u s   y e a r < / D i s p l a y N a m e > < V i s i b l e > F a l s e < / V i s i b l e > < / i t e m > < i t e m > < M e a s u r e N a m e > B o u n c e   E m a i l 1 < / M e a s u r e N a m e > < D i s p l a y N a m e > B o u n c e   E m a i l 1 < / D i s p l a y N a m e > < V i s i b l e > F a l s e < / V i s i b l e > < / i t e m > < i t e m > < M e a s u r e N a m e > B o u n c e   E m a i l 2 < / M e a s u r e N a m e > < D i s p l a y N a m e > B o u n c e   E m a i l 2 < / D i s p l a y N a m e > < V i s i b l e > F a l s e < / V i s i b l e > < / i t e m > < i t e m > < M e a s u r e N a m e > B o u n c e   E m a i l 3 < / M e a s u r e N a m e > < D i s p l a y N a m e > B o u n c e   E m a i l 3 < / D i s p l a y N a m e > < V i s i b l e > F a l s e < / V i s i b l e > < / i t e m > < i t e m > < M e a s u r e N a m e > B o u n c e   E m a i l 4 < / M e a s u r e N a m e > < D i s p l a y N a m e > B o u n c e   E m a i l 4 < / D i s p l a y N a m e > < V i s i b l e > F a l s e < / V i s i b l e > < / i t e m > < i t e m > < M e a s u r e N a m e > B o u n c e d   M a i l 1   P r e v i o u s   Y e a r < / M e a s u r e N a m e > < D i s p l a y N a m e > B o u n c e d   M a i l 1   P r e v i o u s   Y e a r < / D i s p l a y N a m e > < V i s i b l e > F a l s e < / V i s i b l e > < / i t e m > < i t e m > < M e a s u r e N a m e > B o u n c e d   M a i l 2   P r e v i o u s   Y e a r < / M e a s u r e N a m e > < D i s p l a y N a m e > B o u n c e d   M a i l 2   P r e v i o u s   Y e a r < / D i s p l a y N a m e > < V i s i b l e > F a l s e < / V i s i b l e > < / i t e m > < i t e m > < M e a s u r e N a m e > B o u n c e d   M a i l 3   P r e v i o u s   Y e a r < / M e a s u r e N a m e > < D i s p l a y N a m e > B o u n c e d   M a i l 3   P r e v i o u s   Y e a r < / D i s p l a y N a m e > < V i s i b l e > F a l s e < / V i s i b l e > < / i t e m > < i t e m > < M e a s u r e N a m e > B o u n c e d   M a i l 4   P r e v i o u s   Y e a r < / M e a s u r e N a m e > < D i s p l a y N a m e > B o u n c e d   M a i l 4   P r e v i o u s   Y e a r < / D i s p l a y N a m e > < V i s i b l e > F a l s e < / V i s i b l e > < / i t e m > < i t e m > < M e a s u r e N a m e > T r a n s a c t i o n   E m a i l 1 < / M e a s u r e N a m e > < D i s p l a y N a m e > T r a n s a c t i o n   E m a i l 1 < / D i s p l a y N a m e > < V i s i b l e > F a l s e < / V i s i b l e > < / i t e m > < i t e m > < M e a s u r e N a m e > T r a n s a c t i o n   E m a i l 2 < / M e a s u r e N a m e > < D i s p l a y N a m e > T r a n s a c t i o n   E m a i l 2 < / D i s p l a y N a m e > < V i s i b l e > F a l s e < / V i s i b l e > < / i t e m > < i t e m > < M e a s u r e N a m e > T r a n s a c t i o n   E m a i l 3 < / M e a s u r e N a m e > < D i s p l a y N a m e > T r a n s a c t i o n   E m a i l 3 < / D i s p l a y N a m e > < V i s i b l e > F a l s e < / V i s i b l e > < / i t e m > < i t e m > < M e a s u r e N a m e > T r a n s a c t i o n   E m a i l 4 < / M e a s u r e N a m e > < D i s p l a y N a m e > T r a n s a c t i o n   E m a i l 4 < / D i s p l a y N a m e > < V i s i b l e > F a l s e < / V i s i b l e > < / i t e m > < i t e m > < M e a s u r e N a m e > T r a n s a c t i o n   A m o u n t   E m a i l 1 < / M e a s u r e N a m e > < D i s p l a y N a m e > T r a n s a c t i o n   A m o u n t   E m a i l 1 < / D i s p l a y N a m e > < V i s i b l e > F a l s e < / V i s i b l e > < / i t e m > < i t e m > < M e a s u r e N a m e > T r a n s a c t i o n   A m o u n t   E m a i l 2 < / M e a s u r e N a m e > < D i s p l a y N a m e > T r a n s a c t i o n   A m o u n t   E m a i l 2 < / D i s p l a y N a m e > < V i s i b l e > F a l s e < / V i s i b l e > < / i t e m > < i t e m > < M e a s u r e N a m e > T r a n s a c t i o n   A m o u n t   E m a i l 3 < / M e a s u r e N a m e > < D i s p l a y N a m e > T r a n s a c t i o n   A m o u n t   E m a i l 3 < / D i s p l a y N a m e > < V i s i b l e > F a l s e < / V i s i b l e > < / i t e m > < i t e m > < M e a s u r e N a m e > T r a n s a c t i o n   A m o u n t   E m a i l 4 < / M e a s u r e N a m e > < D i s p l a y N a m e > T r a n s a c t i o n   A m o u n t   E m a i l 4 < / D i s p l a y N a m e > < V i s i b l e > F a l s e < / V i s i b l e > < / i t e m > < i t e m > < M e a s u r e N a m e > C l i c k D a t e   A l l < / M e a s u r e N a m e > < D i s p l a y N a m e > C l i c k D a t e   A l l < / D i s p l a y N a m e > < V i s i b l e > F a l s e < / V i s i b l e > < / i t e m > < i t e m > < M e a s u r e N a m e > C l i c k e d   M a i l   P r e v i o u s   Y e a r < / M e a s u r e N a m e > < D i s p l a y N a m e > C l i c k e d   M a i l   P r e v i o u s   Y e a r < / D i s p l a y N a m e > < V i s i b l e > F a l s e < / V i s i b l e > < / i t e m > < i t e m > < M e a s u r e N a m e > C l i c k   D a t e   E m a i l 1   C m < / M e a s u r e N a m e > < D i s p l a y N a m e > C l i c k   D a t e   E m a i l 1   C m < / D i s p l a y N a m e > < V i s i b l e > F a l s e < / V i s i b l e > < / i t e m > < i t e m > < M e a s u r e N a m e > C l i c k e d   E m a i l 1 P r e v i o u s   Y e a r < / M e a s u r e N a m e > < D i s p l a y N a m e > C l i c k e d   E m a i l 1 P r e v i o u s   Y e a r < / D i s p l a y N a m e > < V i s i b l e > F a l s e < / V i s i b l e > < / i t e m > < i t e m > < M e a s u r e N a m e > C l i c k e d   E m a i l 2   C M < / M e a s u r e N a m e > < D i s p l a y N a m e > C l i c k e d   E m a i l 2   C M < / D i s p l a y N a m e > < V i s i b l e > F a l s e < / V i s i b l e > < / i t e m > < i t e m > < M e a s u r e N a m e > C l i c k e d   E m a i l 2   P r e v i o u s   Y e a r < / M e a s u r e N a m e > < D i s p l a y N a m e > C l i c k e d   E m a i l 2   P r e v i o u s   Y e a r < / D i s p l a y N a m e > < V i s i b l e > F a l s e < / V i s i b l e > < / i t e m > < i t e m > < M e a s u r e N a m e > C l i c k e d   E m a i l 3   C M < / M e a s u r e N a m e > < D i s p l a y N a m e > C l i c k e d   E m a i l 3   C M < / D i s p l a y N a m e > < V i s i b l e > F a l s e < / V i s i b l e > < / i t e m > < i t e m > < M e a s u r e N a m e > C l i c k e d   E m a i l 3   P r e v i o u s   Y e a r < / M e a s u r e N a m e > < D i s p l a y N a m e > C l i c k e d   E m a i l 3   P r e v i o u s   Y e a r < / D i s p l a y N a m e > < V i s i b l e > F a l s e < / V i s i b l e > < / i t e m > < i t e m > < M e a s u r e N a m e > C l i c k e d   E m a i l 4   C M < / M e a s u r e N a m e > < D i s p l a y N a m e > C l i c k e d   E m a i l 4   C M < / D i s p l a y N a m e > < V i s i b l e > F a l s e < / V i s i b l e > < / i t e m > < i t e m > < M e a s u r e N a m e > C l i c k e d   E m a i l 4   P r e v i o u s   Y e a r < / M e a s u r e N a m e > < D i s p l a y N a m e > C l i c k e d   E m a i l 4   P r e v i o u s   Y e a r < / D i s p l a y N a m e > < V i s i b l e > F a l s e < / V i s i b l e > < / i t e m > < i t e m > < M e a s u r e N a m e > G o a l < / M e a s u r e N a m e > < D i s p l a y N a m e > G o a l < / D i s p l a y N a m e > < V i s i b l e > F a l s e < / V i s i b l e > < / i t e m > < / C a l c u l a t e d F i e l d s > < S A H o s t H a s h > 0 < / S A H o s t H a s h > < G e m i n i F i e l d L i s t V i s i b l e > T r u e < / G e m i n i F i e l d L i s t V i s i b l e > < / S e t t i n g s > ] ] > < / C u s t o m C o n t e n t > < / G e m i n i > 
</file>

<file path=customXml/item27.xml>��< ? x m l   v e r s i o n = " 1 . 0 "   e n c o d i n g = " U T F - 1 6 " ? > < G e m i n i   x m l n s = " h t t p : / / g e m i n i / p i v o t c u s t o m i z a t i o n / C l i e n t W i n d o w X M L " > < C u s t o m C o n t e n t > < ! [ C D A T A [ f i l t e r e d _ d a t a s e t _ 9 f a f 8 9 9 4 - 7 1 7 b - 4 b 1 7 - 9 6 0 0 - 3 7 8 7 6 a 1 9 e 0 b a ] ] > < / C u s t o m C o n t e n t > < / G e m i n i > 
</file>

<file path=customXml/item28.xml>��< ? x m l   v e r s i o n = " 1 . 0 "   e n c o d i n g = " U T F - 1 6 " ? > < G e m i n i   x m l n s = " h t t p : / / g e m i n i / p i v o t c u s t o m i z a t i o n / I s S a n d b o x E m b e d d e d " > < C u s t o m C o n t e n t > < ! [ C D A T A [ y e s ] ] > < / C u s t o m C o n t e n t > < / G e m i n i > 
</file>

<file path=customXml/item29.xml>��< ? x m l   v e r s i o n = " 1 . 0 "   e n c o d i n g = " U T F - 1 6 " ? > < G e m i n i   x m l n s = " h t t p : / / g e m i n i / p i v o t c u s t o m i z a t i o n / 9 f 6 a 6 5 6 0 - e a 4 1 - 4 d 5 9 - 8 8 5 e - e 0 f 2 8 b 4 8 d 1 3 5 " > < C u s t o m C o n t e n t > < ! [ C D A T A [ < ? x m l   v e r s i o n = " 1 . 0 "   e n c o d i n g = " u t f - 1 6 " ? > < S e t t i n g s > < C a l c u l a t e d F i e l d s > < i t e m > < M e a s u r e N a m e > N e w   L e a d s < / M e a s u r e N a m e > < D i s p l a y N a m e > N e w   L e a d s < / D i s p l a y N a m e > < V i s i b l e > F a l s e < / V i s i b l e > < / i t e m > < i t e m > < M e a s u r e N a m e > E x i s t i n g   C u s t o m e r < / M e a s u r e N a m e > < D i s p l a y N a m e > E x i s t i n g   C u s t o m e r < / D i s p l a y N a m e > < V i s i b l e > F a l s e < / V i s i b l e > < / i t e m > < i t e m > < M e a s u r e N a m e > N e w   L e a d s   w i t h   R e s p o n s e < / M e a s u r e N a m e > < D i s p l a y N a m e > N e w   L e a d s   w i t h   R e s p o n s e < / D i s p l a y N a m e > < V i s i b l e > F a l s e < / V i s i b l e > < / i t e m > < i t e m > < M e a s u r e N a m e > N e w   L e a d s   w i t h     N O R e s p o n s e < / M e a s u r e N a m e > < D i s p l a y N a m e > N e w   L e a d s   w i t h     N O R e s p o n s e < / D i s p l a y N a m e > < V i s i b l e > F a l s e < / V i s i b l e > < / i t e m > < i t e m > < M e a s u r e N a m e > N e w   L e a d s   w i t h   R e s p o n s e   a n d   w i t h   D i c s o u n t < / M e a s u r e N a m e > < D i s p l a y N a m e > N e w   L e a d s   w i t h   R e s p o n s e   a n d   w i t h   D i c s o u n t < / D i s p l a y N a m e > < V i s i b l e > F a l s e < / V i s i b l e > < / i t e m > < i t e m > < M e a s u r e N a m e > N e w   L e a d s   w i t h   R e s p o n s e   a n d   w i t h   s k i p p e d   s t a g e < / M e a s u r e N a m e > < D i s p l a y N a m e > N e w   L e a d s   w i t h   R e s p o n s e   a n d   w i t h   s k i p p e d   s t a g e < / D i s p l a y N a m e > < V i s i b l e > F a l s e < / V i s i b l e > < / i t e m > < i t e m > < M e a s u r e N a m e > O l d   C u s t m o e r s   W i t h   S k i p p e d   s t a g e < / M e a s u r e N a m e > < D i s p l a y N a m e > O l d   C u s t m o e r s   W i t h   S k i p p e d   s t a g e < / D i s p l a y N a m e > < V i s i b l e > F a l s e < / V i s i b l e > < / i t e m > < i t e m > < M e a s u r e N a m e > O l d   C u s t m o e r s   W i t h   D i s c o u n t   s t a g e < / M e a s u r e N a m e > < D i s p l a y N a m e > O l d   C u s t m o e r s   W i t h   D i s c o u n t   s t a g e < / D i s p l a y N a m e > < V i s i b l e > F a l s e < / V i s i b l e > < / i t e m > < i t e m > < M e a s u r e N a m e > N e w   L e a d s   w i t h   R e s p o n s e   a n d   w i t h   s k i p p e d   s t a g e   a n d   B o o k e d < / M e a s u r e N a m e > < D i s p l a y N a m e > N e w   L e a d s   w i t h   R e s p o n s e   a n d   w i t h   s k i p p e d   s t a g e   a n d   B o o k e d < / D i s p l a y N a m e > < V i s i b l e > F a l s e < / V i s i b l e > < / i t e m > < i t e m > < M e a s u r e N a m e > O l d   C u s t m o e r s   W i t h   S k i p p e d   s t a g e   a n d   B o o k e d   Q u a l i f i e d < / M e a s u r e N a m e > < D i s p l a y N a m e > O l d   C u s t m o e r s   W i t h   S k i p p e d   s t a g e   a n d   B o o k e d   Q u a l i f i e d < / D i s p l a y N a m e > < V i s i b l e > F a l s e < / V i s i b l e > < / i t e m > < i t e m > < M e a s u r e N a m e > N e w   L e a d s   w i t h   P r o v i d e d   I n t e r e s t   d i s c o u n t   n o   r e s p o n s e < / M e a s u r e N a m e > < D i s p l a y N a m e > N e w   L e a d s   w i t h   P r o v i d e d   I n t e r e s t   d i s c o u n t   n o   r e s p o n s e < / D i s p l a y N a m e > < V i s i b l e > F a l s e < / V i s i b l e > < / i t e m > < i t e m > < M e a s u r e N a m e > N e w   L e a d s   w i t h   P r o v i d e d   I n t e r e s t   d i s c o u n t   Q u a l i t i f e d   B o o k e d < / M e a s u r e N a m e > < D i s p l a y N a m e > N e w   L e a d s   w i t h   P r o v i d e d   I n t e r e s t   d i s c o u n t   Q u a l i t i f e d   B o o k e d < / D i s p l a y N a m e > < V i s i b l e > F a l s e < / V i s i b l e > < / i t e m > < i t e m > < M e a s u r e N a m e > E x i s t i n g   C u s t o m e r s   w i t h   P r o v i d e d   I n t e r e s t   d i s c o u n t   Q u a l f i e d   B o o k e d < / M e a s u r e N a m e > < D i s p l a y N a m e > E x i s t i n g   C u s t o m e r s   w i t h   P r o v i d e d   I n t e r e s t   d i s c o u n t   Q u a l f i e d   B o o k e d < / D i s p l a y N a m e > < V i s i b l e > F a l s e < / V i s i b l e > < / i t e m > < i t e m > < M e a s u r e N a m e > E x i s t i n g   C u s t o m e r s   w i t h   P r o v i d e d   I n t e r e s t   d i s c o u n t   a n d   N o   R e s p o n s e < / M e a s u r e N a m e > < D i s p l a y N a m e > E x i s t i n g   C u s t o m e r s   w i t h   P r o v i d e d   I n t e r e s t   d i s c o u n t   a n d   N o   R e s p o n s e < / D i s p l a y N a m e > < V i s i b l e > F a l s e < / V i s i b l e > < / i t e m > < i t e m > < M e a s u r e N a m e > E m a i l 1 < / M e a s u r e N a m e > < D i s p l a y N a m e > E m a i l 1 < / D i s p l a y N a m e > < V i s i b l e > F a l s e < / V i s i b l e > < / i t e m > < i t e m > < M e a s u r e N a m e > E m a i l 2 < / M e a s u r e N a m e > < D i s p l a y N a m e > E m a i l 2 < / D i s p l a y N a m e > < V i s i b l e > F a l s e < / V i s i b l e > < / i t e m > < i t e m > < M e a s u r e N a m e > E m a i l 3 < / M e a s u r e N a m e > < D i s p l a y N a m e > E m a i l 3 < / D i s p l a y N a m e > < V i s i b l e > F a l s e < / V i s i b l e > < / i t e m > < i t e m > < M e a s u r e N a m e > E m a i l 4 < / M e a s u r e N a m e > < D i s p l a y N a m e > E m a i l 4 < / D i s p l a y N a m e > < V i s i b l e > F a l s e < / V i s i b l e > < / i t e m > < i t e m > < M e a s u r e N a m e > S e n t   E m a i l < / M e a s u r e N a m e > < D i s p l a y N a m e > S e n t   E m a i l < / D i s p l a y N a m e > < V i s i b l e > F a l s e < / V i s i b l e > < / i t e m > < i t e m > < M e a s u r e N a m e > M e a s u r e   1 < / M e a s u r e N a m e > < D i s p l a y N a m e > M e a s u r e   1 < / D i s p l a y N a m e > < V i s i b l e > F a l s e < / V i s i b l e > < / i t e m > < i t e m > < M e a s u r e N a m e > M e a s u r e   2 < / M e a s u r e N a m e > < D i s p l a y N a m e > M e a s u r e   2 < / D i s p l a y N a m e > < V i s i b l e > F a l s e < / V i s i b l e > < / i t e m > < i t e m > < M e a s u r e N a m e > P r e v i o u s Y e a r M e a s u r e < / M e a s u r e N a m e > < D i s p l a y N a m e > P r e v i o u s Y e a r M e a s u r e < / D i s p l a y N a m e > < V i s i b l e > F a l s e < / V i s i b l e > < / i t e m > < i t e m > < M e a s u r e N a m e > O p e n   E m a i l < / M e a s u r e N a m e > < D i s p l a y N a m e > O p e n   E m a i l < / D i s p l a y N a m e > < V i s i b l e > F a l s e < / V i s i b l e > < / i t e m > < i t e m > < M e a s u r e N a m e > P r e v i o u s   Y e a r   O p e n   E m a i l < / M e a s u r e N a m e > < D i s p l a y N a m e > P r e v i o u s   Y e a r   O p e n   E m a i l < / D i s p l a y N a m e > < V i s i b l e > F a l s e < / V i s i b l e > < / i t e m > < i t e m > < M e a s u r e N a m e > B o u n c e   T o t a l < / M e a s u r e N a m e > < D i s p l a y N a m e > B o u n c e   T o t a l < / D i s p l a y N a m e > < V i s i b l e > F a l s e < / V i s i b l e > < / i t e m > < i t e m > < M e a s u r e N a m e > P r e v i o u s   Y e a r   B o u n c e d   M a i l < / M e a s u r e N a m e > < D i s p l a y N a m e > P r e v i o u s   Y e a r   B o u n c e d   M a i l < / D i s p l a y N a m e > < V i s i b l e > F a l s e < / V i s i b l e > < / i t e m > < i t e m > < M e a s u r e N a m e > T r a n s a c t i o n   A m o u n t < / M e a s u r e N a m e > < D i s p l a y N a m e > T r a n s a c t i o n   A m o u n t < / D i s p l a y N a m e > < V i s i b l e > F a l s e < / V i s i b l e > < / i t e m > < i t e m > < M e a s u r e N a m e > T r a n s a c t i o n   A m o u n t   f o r   p r e v i u o s   y e a r < / M e a s u r e N a m e > < D i s p l a y N a m e > T r a n s a c t i o n   A m o u n t   f o r   p r e v i u o s   y e a r < / D i s p l a y N a m e > < V i s i b l e > F a l s e < / V i s i b l e > < / i t e m > < i t e m > < M e a s u r e N a m e > B o u n c e   R a t e < / M e a s u r e N a m e > < D i s p l a y N a m e > B o u n c e   R a t e < / D i s p l a y N a m e > < V i s i b l e > F a l s e < / V i s i b l e > < / i t e m > < i t e m > < M e a s u r e N a m e > S e n t   M e a s u r e   E m a i l   1 < / M e a s u r e N a m e > < D i s p l a y N a m e > S e n t   M e a s u r e   E m a i l   1 < / D i s p l a y N a m e > < V i s i b l e > F a l s e < / V i s i b l e > < / i t e m > < i t e m > < M e a s u r e N a m e > S e n t   M e a s u r e   E m a i l   2 < / M e a s u r e N a m e > < D i s p l a y N a m e > S e n t   M e a s u r e   E m a i l   2 < / D i s p l a y N a m e > < V i s i b l e > F a l s e < / V i s i b l e > < / i t e m > < i t e m > < M e a s u r e N a m e > S e n t   M e a s u r e   E m a i l   3 < / M e a s u r e N a m e > < D i s p l a y N a m e > S e n t   M e a s u r e   E m a i l   3 < / D i s p l a y N a m e > < V i s i b l e > F a l s e < / V i s i b l e > < / i t e m > < i t e m > < M e a s u r e N a m e > S e n t   M e a s u r e   E m a i l   4 < / M e a s u r e N a m e > < D i s p l a y N a m e > S e n t   M e a s u r e   E m a i l   4 < / D i s p l a y N a m e > < V i s i b l e > F a l s e < / V i s i b l e > < / i t e m > < i t e m > < M e a s u r e N a m e > S e n t   M a i l   P r e v i o u s   Y e a r 1 < / M e a s u r e N a m e > < D i s p l a y N a m e > S e n t   M a i l   P r e v i o u s   Y e a r 1 < / D i s p l a y N a m e > < V i s i b l e > F a l s e < / V i s i b l e > < / i t e m > < i t e m > < M e a s u r e N a m e > S e n t   M a i l 2   P r e v i o u s   Y e a r < / M e a s u r e N a m e > < D i s p l a y N a m e > S e n t   M a i l 2   P r e v i o u s   Y e a r < / D i s p l a y N a m e > < V i s i b l e > F a l s e < / V i s i b l e > < / i t e m > < i t e m > < M e a s u r e N a m e > S e n t   M a i l 3   P r e v i o u s   Y e a r < / M e a s u r e N a m e > < D i s p l a y N a m e > S e n t   M a i l 3   P r e v i o u s   Y e a r < / D i s p l a y N a m e > < V i s i b l e > F a l s e < / V i s i b l e > < / i t e m > < i t e m > < M e a s u r e N a m e > S e n t   M a i l 4   P r e v i o u s   Y e a r < / M e a s u r e N a m e > < D i s p l a y N a m e > S e n t   M a i l 4   P r e v i o u s   Y e a r < / D i s p l a y N a m e > < V i s i b l e > F a l s e < / V i s i b l e > < / i t e m > < i t e m > < M e a s u r e N a m e > O p e n   E m a i l 1 < / M e a s u r e N a m e > < D i s p l a y N a m e > O p e n   E m a i l 1 < / D i s p l a y N a m e > < V i s i b l e > F a l s e < / V i s i b l e > < / i t e m > < i t e m > < M e a s u r e N a m e > O p e n   E m a i l 2 < / M e a s u r e N a m e > < D i s p l a y N a m e > O p e n   E m a i l 2 < / D i s p l a y N a m e > < V i s i b l e > F a l s e < / V i s i b l e > < / i t e m > < i t e m > < M e a s u r e N a m e > O p e n   E m a i l 3 < / M e a s u r e N a m e > < D i s p l a y N a m e > O p e n   E m a i l 3 < / D i s p l a y N a m e > < V i s i b l e > F a l s e < / V i s i b l e > < / i t e m > < i t e m > < M e a s u r e N a m e > O p e n   E m a i l 4 < / M e a s u r e N a m e > < D i s p l a y N a m e > O p e n   E m a i l 4 < / D i s p l a y N a m e > < V i s i b l e > F a l s e < / V i s i b l e > < / i t e m > < i t e m > < M e a s u r e N a m e > O p e n   E m a i l 1   P r e v i o u s   y e a r < / M e a s u r e N a m e > < D i s p l a y N a m e > O p e n   E m a i l 1   P r e v i o u s   y e a r < / D i s p l a y N a m e > < V i s i b l e > F a l s e < / V i s i b l e > < / i t e m > < i t e m > < M e a s u r e N a m e > O p e n   E m a i l 2   P r e v i o u s   y e a r < / M e a s u r e N a m e > < D i s p l a y N a m e > O p e n   E m a i l 2   P r e v i o u s   y e a r < / D i s p l a y N a m e > < V i s i b l e > F a l s e < / V i s i b l e > < / i t e m > < i t e m > < M e a s u r e N a m e > O p e n   E m a i l 3   P r e v i o u s   y e a r < / M e a s u r e N a m e > < D i s p l a y N a m e > O p e n   E m a i l 3   P r e v i o u s   y e a r < / D i s p l a y N a m e > < V i s i b l e > F a l s e < / V i s i b l e > < / i t e m > < i t e m > < M e a s u r e N a m e > O p e n   E m a i l 4   P r e v i o u s   y e a r < / M e a s u r e N a m e > < D i s p l a y N a m e > O p e n   E m a i l 4   P r e v i o u s   y e a r < / D i s p l a y N a m e > < V i s i b l e > F a l s e < / V i s i b l e > < / i t e m > < i t e m > < M e a s u r e N a m e > B o u n c e   E m a i l 1 < / M e a s u r e N a m e > < D i s p l a y N a m e > B o u n c e   E m a i l 1 < / D i s p l a y N a m e > < V i s i b l e > F a l s e < / V i s i b l e > < / i t e m > < i t e m > < M e a s u r e N a m e > B o u n c e   E m a i l 2 < / M e a s u r e N a m e > < D i s p l a y N a m e > B o u n c e   E m a i l 2 < / D i s p l a y N a m e > < V i s i b l e > F a l s e < / V i s i b l e > < / i t e m > < i t e m > < M e a s u r e N a m e > B o u n c e   E m a i l 3 < / M e a s u r e N a m e > < D i s p l a y N a m e > B o u n c e   E m a i l 3 < / D i s p l a y N a m e > < V i s i b l e > F a l s e < / V i s i b l e > < / i t e m > < i t e m > < M e a s u r e N a m e > B o u n c e   E m a i l 4 < / M e a s u r e N a m e > < D i s p l a y N a m e > B o u n c e   E m a i l 4 < / D i s p l a y N a m e > < V i s i b l e > F a l s e < / V i s i b l e > < / i t e m > < i t e m > < M e a s u r e N a m e > B o u n c e d   M a i l 1   P r e v i o u s   Y e a r < / M e a s u r e N a m e > < D i s p l a y N a m e > B o u n c e d   M a i l 1   P r e v i o u s   Y e a r < / D i s p l a y N a m e > < V i s i b l e > F a l s e < / V i s i b l e > < / i t e m > < i t e m > < M e a s u r e N a m e > B o u n c e d   M a i l 2   P r e v i o u s   Y e a r < / M e a s u r e N a m e > < D i s p l a y N a m e > B o u n c e d   M a i l 2   P r e v i o u s   Y e a r < / D i s p l a y N a m e > < V i s i b l e > F a l s e < / V i s i b l e > < / i t e m > < i t e m > < M e a s u r e N a m e > B o u n c e d   M a i l 3   P r e v i o u s   Y e a r < / M e a s u r e N a m e > < D i s p l a y N a m e > B o u n c e d   M a i l 3   P r e v i o u s   Y e a r < / D i s p l a y N a m e > < V i s i b l e > F a l s e < / V i s i b l e > < / i t e m > < i t e m > < M e a s u r e N a m e > B o u n c e d   M a i l 4   P r e v i o u s   Y e a r < / M e a s u r e N a m e > < D i s p l a y N a m e > B o u n c e d   M a i l 4   P r e v i o u s   Y e a r < / D i s p l a y N a m e > < V i s i b l e > F a l s e < / V i s i b l e > < / i t e m > < i t e m > < M e a s u r e N a m e > T r a n s a c t i o n   E m a i l 1 < / M e a s u r e N a m e > < D i s p l a y N a m e > T r a n s a c t i o n   E m a i l 1 < / D i s p l a y N a m e > < V i s i b l e > F a l s e < / V i s i b l e > < / i t e m > < i t e m > < M e a s u r e N a m e > T r a n s a c t i o n   E m a i l 2 < / M e a s u r e N a m e > < D i s p l a y N a m e > T r a n s a c t i o n   E m a i l 2 < / D i s p l a y N a m e > < V i s i b l e > F a l s e < / V i s i b l e > < / i t e m > < i t e m > < M e a s u r e N a m e > T r a n s a c t i o n   E m a i l 3 < / M e a s u r e N a m e > < D i s p l a y N a m e > T r a n s a c t i o n   E m a i l 3 < / D i s p l a y N a m e > < V i s i b l e > F a l s e < / V i s i b l e > < / i t e m > < i t e m > < M e a s u r e N a m e > T r a n s a c t i o n   E m a i l 4 < / M e a s u r e N a m e > < D i s p l a y N a m e > T r a n s a c t i o n   E m a i l 4 < / D i s p l a y N a m e > < V i s i b l e > F a l s e < / V i s i b l e > < / i t e m > < i t e m > < M e a s u r e N a m e > T r a n s a c t i o n   A m o u n t   E m a i l 1 < / M e a s u r e N a m e > < D i s p l a y N a m e > T r a n s a c t i o n   A m o u n t   E m a i l 1 < / D i s p l a y N a m e > < V i s i b l e > F a l s e < / V i s i b l e > < / i t e m > < i t e m > < M e a s u r e N a m e > T r a n s a c t i o n   A m o u n t   E m a i l 2 < / M e a s u r e N a m e > < D i s p l a y N a m e > T r a n s a c t i o n   A m o u n t   E m a i l 2 < / D i s p l a y N a m e > < V i s i b l e > F a l s e < / V i s i b l e > < / i t e m > < i t e m > < M e a s u r e N a m e > T r a n s a c t i o n   A m o u n t   E m a i l 3 < / M e a s u r e N a m e > < D i s p l a y N a m e > T r a n s a c t i o n   A m o u n t   E m a i l 3 < / D i s p l a y N a m e > < V i s i b l e > F a l s e < / V i s i b l e > < / i t e m > < i t e m > < M e a s u r e N a m e > T r a n s a c t i o n   A m o u n t   E m a i l 4 < / M e a s u r e N a m e > < D i s p l a y N a m e > T r a n s a c t i o n   A m o u n t   E m a i l 4 < / D i s p l a y N a m e > < V i s i b l e > F a l s e < / V i s i b l e > < / i t e m > < i t e m > < M e a s u r e N a m e > C l i c k D a t e   A l l < / M e a s u r e N a m e > < D i s p l a y N a m e > C l i c k D a t e   A l l < / D i s p l a y N a m e > < V i s i b l e > F a l s e < / V i s i b l e > < / i t e m > < i t e m > < M e a s u r e N a m e > C l i c k e d   M a i l   P r e v i o u s   Y e a r < / M e a s u r e N a m e > < D i s p l a y N a m e > C l i c k e d   M a i l   P r e v i o u s   Y e a r < / D i s p l a y N a m e > < V i s i b l e > F a l s e < / V i s i b l e > < / i t e m > < i t e m > < M e a s u r e N a m e > C l i c k   D a t e   E m a i l 1   C m < / M e a s u r e N a m e > < D i s p l a y N a m e > C l i c k   D a t e   E m a i l 1   C m < / D i s p l a y N a m e > < V i s i b l e > F a l s e < / V i s i b l e > < / i t e m > < i t e m > < M e a s u r e N a m e > C l i c k e d   E m a i l 1 P r e v i o u s   Y e a r < / M e a s u r e N a m e > < D i s p l a y N a m e > C l i c k e d   E m a i l 1 P r e v i o u s   Y e a r < / D i s p l a y N a m e > < V i s i b l e > F a l s e < / V i s i b l e > < / i t e m > < i t e m > < M e a s u r e N a m e > C l i c k e d   E m a i l 2   C M < / M e a s u r e N a m e > < D i s p l a y N a m e > C l i c k e d   E m a i l 2   C M < / D i s p l a y N a m e > < V i s i b l e > F a l s e < / V i s i b l e > < / i t e m > < i t e m > < M e a s u r e N a m e > C l i c k e d   E m a i l 2   P r e v i o u s   Y e a r < / M e a s u r e N a m e > < D i s p l a y N a m e > C l i c k e d   E m a i l 2   P r e v i o u s   Y e a r < / D i s p l a y N a m e > < V i s i b l e > F a l s e < / V i s i b l e > < / i t e m > < i t e m > < M e a s u r e N a m e > C l i c k e d   E m a i l 3   C M < / M e a s u r e N a m e > < D i s p l a y N a m e > C l i c k e d   E m a i l 3   C M < / D i s p l a y N a m e > < V i s i b l e > F a l s e < / V i s i b l e > < / i t e m > < i t e m > < M e a s u r e N a m e > C l i c k e d   E m a i l 3   P r e v i o u s   Y e a r < / M e a s u r e N a m e > < D i s p l a y N a m e > C l i c k e d   E m a i l 3   P r e v i o u s   Y e a r < / D i s p l a y N a m e > < V i s i b l e > F a l s e < / V i s i b l e > < / i t e m > < i t e m > < M e a s u r e N a m e > C l i c k e d   E m a i l 4   C M < / M e a s u r e N a m e > < D i s p l a y N a m e > C l i c k e d   E m a i l 4   C M < / D i s p l a y N a m e > < V i s i b l e > F a l s e < / V i s i b l e > < / i t e m > < i t e m > < M e a s u r e N a m e > C l i c k e d   E m a i l 4   P r e v i o u s   Y e a r < / M e a s u r e N a m e > < D i s p l a y N a m e > C l i c k e d   E m a i l 4   P r e v i o u s   Y e a r < / D i s p l a y N a m e > < V i s i b l e > F a l s e < / V i s i b l e > < / i t e m > < / C a l c u l a t e d F i e l d s > < S A H o s t H a s h > 0 < / S A H o s t H a s h > < G e m i n i F i e l d L i s t V i s i b l e > T r u e < / G e m i n i F i e l d L i s t V i s i b l e > < / S e t t i n g s > ] ] > < / C u s t o m C o n t e n t > < / G e m i n i > 
</file>

<file path=customXml/item3.xml>��< ? x m l   v e r s i o n = " 1 . 0 "   e n c o d i n g = " U T F - 1 6 " ? > < G e m i n i   x m l n s = " h t t p : / / g e m i n i / p i v o t c u s t o m i z a t i o n / S a n d b o x N o n E m p t y " > < C u s t o m C o n t e n t > < ! [ C D A T A [ 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 s a n k e y _ d a t a 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 s a n k e y _ d a t a 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 M e a s u r e s \ N e w   L e a d s < / K e y > < / D i a g r a m O b j e c t K e y > < D i a g r a m O b j e c t K e y > < K e y > M e a s u r e s \ N e w   L e a d s \ T a g I n f o \ F o r m u l a < / K e y > < / D i a g r a m O b j e c t K e y > < D i a g r a m O b j e c t K e y > < K e y > M e a s u r e s \ N e w   L e a d s \ T a g I n f o \ V a l u e < / K e y > < / D i a g r a m O b j e c t K e y > < D i a g r a m O b j e c t K e y > < K e y > M e a s u r e s \ E x i s t i n g   C u s t o m e r < / K e y > < / D i a g r a m O b j e c t K e y > < D i a g r a m O b j e c t K e y > < K e y > M e a s u r e s \ E x i s t i n g   C u s t o m e r \ T a g I n f o \ F o r m u l a < / K e y > < / D i a g r a m O b j e c t K e y > < D i a g r a m O b j e c t K e y > < K e y > M e a s u r e s \ E x i s t i n g   C u s t o m e r \ T a g I n f o \ V a l u e < / K e y > < / D i a g r a m O b j e c t K e y > < D i a g r a m O b j e c t K e y > < K e y > M e a s u r e s \ N e w   L e a d s   w i t h   R e s p o n s e < / K e y > < / D i a g r a m O b j e c t K e y > < D i a g r a m O b j e c t K e y > < K e y > M e a s u r e s \ N e w   L e a d s   w i t h   R e s p o n s e \ T a g I n f o \ F o r m u l a < / K e y > < / D i a g r a m O b j e c t K e y > < D i a g r a m O b j e c t K e y > < K e y > M e a s u r e s \ N e w   L e a d s   w i t h   R e s p o n s e \ T a g I n f o \ V a l u e < / K e y > < / D i a g r a m O b j e c t K e y > < D i a g r a m O b j e c t K e y > < K e y > M e a s u r e s \ N e w   L e a d s   w i t h     N O R e s p o n s e < / K e y > < / D i a g r a m O b j e c t K e y > < D i a g r a m O b j e c t K e y > < K e y > M e a s u r e s \ N e w   L e a d s   w i t h     N O R e s p o n s e \ T a g I n f o \ F o r m u l a < / K e y > < / D i a g r a m O b j e c t K e y > < D i a g r a m O b j e c t K e y > < K e y > M e a s u r e s \ N e w   L e a d s   w i t h     N O R e s p o n s e \ T a g I n f o \ V a l u e < / K e y > < / D i a g r a m O b j e c t K e y > < D i a g r a m O b j e c t K e y > < K e y > M e a s u r e s \ N e w   L e a d s   w i t h   R e s p o n s e   a n d   w i t h   D i c s o u n t < / K e y > < / D i a g r a m O b j e c t K e y > < D i a g r a m O b j e c t K e y > < K e y > M e a s u r e s \ N e w   L e a d s   w i t h   R e s p o n s e   a n d   w i t h   D i c s o u n t \ T a g I n f o \ F o r m u l a < / K e y > < / D i a g r a m O b j e c t K e y > < D i a g r a m O b j e c t K e y > < K e y > M e a s u r e s \ N e w   L e a d s   w i t h   R e s p o n s e   a n d   w i t h   D i c s o u n t \ T a g I n f o \ V a l u e < / K e y > < / D i a g r a m O b j e c t K e y > < D i a g r a m O b j e c t K e y > < K e y > M e a s u r e s \ N e w   L e a d s   w i t h   R e s p o n s e   a n d   w i t h   s k i p p e d   s t a g e < / K e y > < / D i a g r a m O b j e c t K e y > < D i a g r a m O b j e c t K e y > < K e y > M e a s u r e s \ N e w   L e a d s   w i t h   R e s p o n s e   a n d   w i t h   s k i p p e d   s t a g e \ T a g I n f o \ F o r m u l a < / K e y > < / D i a g r a m O b j e c t K e y > < D i a g r a m O b j e c t K e y > < K e y > M e a s u r e s \ N e w   L e a d s   w i t h   R e s p o n s e   a n d   w i t h   s k i p p e d   s t a g e \ T a g I n f o \ V a l u e < / K e y > < / D i a g r a m O b j e c t K e y > < D i a g r a m O b j e c t K e y > < K e y > M e a s u r e s \ O l d   C u s t m o e r s   W i t h   S k i p p e d   s t a g e < / K e y > < / D i a g r a m O b j e c t K e y > < D i a g r a m O b j e c t K e y > < K e y > M e a s u r e s \ O l d   C u s t m o e r s   W i t h   S k i p p e d   s t a g e \ T a g I n f o \ F o r m u l a < / K e y > < / D i a g r a m O b j e c t K e y > < D i a g r a m O b j e c t K e y > < K e y > M e a s u r e s \ O l d   C u s t m o e r s   W i t h   S k i p p e d   s t a g e \ T a g I n f o \ V a l u e < / K e y > < / D i a g r a m O b j e c t K e y > < D i a g r a m O b j e c t K e y > < K e y > M e a s u r e s \ O l d   C u s t m o e r s   W i t h   D i s c o u n t   s t a g e < / K e y > < / D i a g r a m O b j e c t K e y > < D i a g r a m O b j e c t K e y > < K e y > M e a s u r e s \ O l d   C u s t m o e r s   W i t h   D i s c o u n t   s t a g e \ T a g I n f o \ F o r m u l a < / K e y > < / D i a g r a m O b j e c t K e y > < D i a g r a m O b j e c t K e y > < K e y > M e a s u r e s \ O l d   C u s t m o e r s   W i t h   D i s c o u n t   s t a g e \ T a g I n f o \ V a l u e < / K e y > < / D i a g r a m O b j e c t K e y > < D i a g r a m O b j e c t K e y > < K e y > M e a s u r e s \ N e w   L e a d s   w i t h   R e s p o n s e   a n d   w i t h   s k i p p e d   s t a g e   a n d   B o o k e d < / K e y > < / D i a g r a m O b j e c t K e y > < D i a g r a m O b j e c t K e y > < K e y > M e a s u r e s \ N e w   L e a d s   w i t h   R e s p o n s e   a n d   w i t h   s k i p p e d   s t a g e   a n d   B o o k e d \ T a g I n f o \ F o r m u l a < / K e y > < / D i a g r a m O b j e c t K e y > < D i a g r a m O b j e c t K e y > < K e y > M e a s u r e s \ N e w   L e a d s   w i t h   R e s p o n s e   a n d   w i t h   s k i p p e d   s t a g e   a n d   B o o k e d \ T a g I n f o \ V a l u e < / K e y > < / D i a g r a m O b j e c t K e y > < D i a g r a m O b j e c t K e y > < K e y > M e a s u r e s \ O l d   C u s t m o e r s   W i t h   S k i p p e d   s t a g e   a n d   B o o k e d   Q u a l i f i e d < / K e y > < / D i a g r a m O b j e c t K e y > < D i a g r a m O b j e c t K e y > < K e y > M e a s u r e s \ O l d   C u s t m o e r s   W i t h   S k i p p e d   s t a g e   a n d   B o o k e d   Q u a l i f i e d \ T a g I n f o \ F o r m u l a < / K e y > < / D i a g r a m O b j e c t K e y > < D i a g r a m O b j e c t K e y > < K e y > M e a s u r e s \ O l d   C u s t m o e r s   W i t h   S k i p p e d   s t a g e   a n d   B o o k e d   Q u a l i f i e d \ T a g I n f o \ V a l u e < / K e y > < / D i a g r a m O b j e c t K e y > < D i a g r a m O b j e c t K e y > < K e y > M e a s u r e s \ N e w   L e a d s   w i t h   P r o v i d e d   I n t e r e s t   d i s c o u n t   n o   r e s p o n s e < / K e y > < / D i a g r a m O b j e c t K e y > < D i a g r a m O b j e c t K e y > < K e y > M e a s u r e s \ N e w   L e a d s   w i t h   P r o v i d e d   I n t e r e s t   d i s c o u n t   n o   r e s p o n s e \ T a g I n f o \ F o r m u l a < / K e y > < / D i a g r a m O b j e c t K e y > < D i a g r a m O b j e c t K e y > < K e y > M e a s u r e s \ N e w   L e a d s   w i t h   P r o v i d e d   I n t e r e s t   d i s c o u n t   n o   r e s p o n s e \ T a g I n f o \ V a l u e < / K e y > < / D i a g r a m O b j e c t K e y > < D i a g r a m O b j e c t K e y > < K e y > M e a s u r e s \ N e w   L e a d s   w i t h   P r o v i d e d   I n t e r e s t   d i s c o u n t   Q u a l i t i f e d   B o o k e d < / K e y > < / D i a g r a m O b j e c t K e y > < D i a g r a m O b j e c t K e y > < K e y > M e a s u r e s \ N e w   L e a d s   w i t h   P r o v i d e d   I n t e r e s t   d i s c o u n t   Q u a l i t i f e d   B o o k e d \ T a g I n f o \ F o r m u l a < / K e y > < / D i a g r a m O b j e c t K e y > < D i a g r a m O b j e c t K e y > < K e y > M e a s u r e s \ N e w   L e a d s   w i t h   P r o v i d e d   I n t e r e s t   d i s c o u n t   Q u a l i t i f e d   B o o k e d \ T a g I n f o \ V a l u e < / K e y > < / D i a g r a m O b j e c t K e y > < D i a g r a m O b j e c t K e y > < K e y > M e a s u r e s \ E x i s t i n g   C u s t o m e r s   w i t h   P r o v i d e d   I n t e r e s t   d i s c o u n t   Q u a l f i e d   B o o k e d < / K e y > < / D i a g r a m O b j e c t K e y > < D i a g r a m O b j e c t K e y > < K e y > M e a s u r e s \ E x i s t i n g   C u s t o m e r s   w i t h   P r o v i d e d   I n t e r e s t   d i s c o u n t   Q u a l f i e d   B o o k e d \ T a g I n f o \ F o r m u l a < / K e y > < / D i a g r a m O b j e c t K e y > < D i a g r a m O b j e c t K e y > < K e y > M e a s u r e s \ E x i s t i n g   C u s t o m e r s   w i t h   P r o v i d e d   I n t e r e s t   d i s c o u n t   Q u a l f i e d   B o o k e d \ T a g I n f o \ V a l u e < / K e y > < / D i a g r a m O b j e c t K e y > < D i a g r a m O b j e c t K e y > < K e y > M e a s u r e s \ E x i s t i n g   C u s t o m e r s   w i t h   P r o v i d e d   I n t e r e s t   d i s c o u n t   a n d   N o   R e s p o n s e < / K e y > < / D i a g r a m O b j e c t K e y > < D i a g r a m O b j e c t K e y > < K e y > M e a s u r e s \ E x i s t i n g   C u s t o m e r s   w i t h   P r o v i d e d   I n t e r e s t   d i s c o u n t   a n d   N o   R e s p o n s e \ T a g I n f o \ F o r m u l a < / K e y > < / D i a g r a m O b j e c t K e y > < D i a g r a m O b j e c t K e y > < K e y > M e a s u r e s \ E x i s t i n g   C u s t o m e r s   w i t h   P r o v i d e d   I n t e r e s t   d i s c o u n t   a n d   N o   R e s p o n s e \ T a g I n f o \ V a l u e < / K e y > < / D i a g r a m O b j e c t K e y > < D i a g r a m O b j e c t K e y > < K e y > C o l u m n s \ S t e p   1 < / K e y > < / D i a g r a m O b j e c t K e y > < D i a g r a m O b j e c t K e y > < K e y > C o l u m n s \ S t e p   2 < / K e y > < / D i a g r a m O b j e c t K e y > < D i a g r a m O b j e c t K e y > < K e y > C o l u m n s \ S t e p   3 < / K e y > < / D i a g r a m O b j e c t K e y > < D i a g r a m O b j e c t K e y > < K e y > C o l u m n s \ S t e p   4 < / K e y > < / D i a g r a m O b j e c t K e y > < D i a g r a m O b j e c t K e y > < K e y > C o l u m n s \ L i n k < / K e y > < / D i a g r a m O b j e c t K e y > < D i a g r a m O b j e c t K e y > < K e y > C o l u m n s \ S i z e < / K e y > < / D i a g r a m O b j e c t K e y > < D i a g r a m O b j e c t K e y > < K e y > C o l u m n s \ t < / K e y > < / D i a g r a m O b j e c t K e y > < D i a g r a m O b j e c t K e y > < K e y > C o l u m n s \ P a t h < / K e y > < / D i a g r a m O b j e c t K e y > < D i a g r a m O b j e c t K e y > < K e y > C o l u m n s \ M i n   o r   M a x < / K e y > < / D i a g r a m O b j e c t K e y > < D i a g r a m O b j e c t K e y > < K e y > C o l u m n s \ M o n t h / Y e a r 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 M e a s u r e s \ N e w   L e a d s < / K e y > < / a : K e y > < a : V a l u e   i : t y p e = " M e a s u r e G r i d N o d e V i e w S t a t e " > < L a y e d O u t > t r u e < / L a y e d O u t > < R o w > 1 < / R o w > < / a : V a l u e > < / a : K e y V a l u e O f D i a g r a m O b j e c t K e y a n y T y p e z b w N T n L X > < a : K e y V a l u e O f D i a g r a m O b j e c t K e y a n y T y p e z b w N T n L X > < a : K e y > < K e y > M e a s u r e s \ N e w   L e a d s \ T a g I n f o \ F o r m u l a < / K e y > < / a : K e y > < a : V a l u e   i : t y p e = " M e a s u r e G r i d V i e w S t a t e I D i a g r a m T a g A d d i t i o n a l I n f o " / > < / a : K e y V a l u e O f D i a g r a m O b j e c t K e y a n y T y p e z b w N T n L X > < a : K e y V a l u e O f D i a g r a m O b j e c t K e y a n y T y p e z b w N T n L X > < a : K e y > < K e y > M e a s u r e s \ N e w   L e a d s \ T a g I n f o \ V a l u e < / K e y > < / a : K e y > < a : V a l u e   i : t y p e = " M e a s u r e G r i d V i e w S t a t e I D i a g r a m T a g A d d i t i o n a l I n f o " / > < / a : K e y V a l u e O f D i a g r a m O b j e c t K e y a n y T y p e z b w N T n L X > < a : K e y V a l u e O f D i a g r a m O b j e c t K e y a n y T y p e z b w N T n L X > < a : K e y > < K e y > M e a s u r e s \ E x i s t i n g   C u s t o m e r < / K e y > < / a : K e y > < a : V a l u e   i : t y p e = " M e a s u r e G r i d N o d e V i e w S t a t e " > < L a y e d O u t > t r u e < / L a y e d O u t > < R o w > 2 < / R o w > < / a : V a l u e > < / a : K e y V a l u e O f D i a g r a m O b j e c t K e y a n y T y p e z b w N T n L X > < a : K e y V a l u e O f D i a g r a m O b j e c t K e y a n y T y p e z b w N T n L X > < a : K e y > < K e y > M e a s u r e s \ E x i s t i n g   C u s t o m e r \ T a g I n f o \ F o r m u l a < / K e y > < / a : K e y > < a : V a l u e   i : t y p e = " M e a s u r e G r i d V i e w S t a t e I D i a g r a m T a g A d d i t i o n a l I n f o " / > < / a : K e y V a l u e O f D i a g r a m O b j e c t K e y a n y T y p e z b w N T n L X > < a : K e y V a l u e O f D i a g r a m O b j e c t K e y a n y T y p e z b w N T n L X > < a : K e y > < K e y > M e a s u r e s \ E x i s t i n g   C u s t o m e r \ T a g I n f o \ V a l u e < / K e y > < / a : K e y > < a : V a l u e   i : t y p e = " M e a s u r e G r i d V i e w S t a t e I D i a g r a m T a g A d d i t i o n a l I n f o " / > < / a : K e y V a l u e O f D i a g r a m O b j e c t K e y a n y T y p e z b w N T n L X > < a : K e y V a l u e O f D i a g r a m O b j e c t K e y a n y T y p e z b w N T n L X > < a : K e y > < K e y > M e a s u r e s \ N e w   L e a d s   w i t h   R e s p o n s e < / K e y > < / a : K e y > < a : V a l u e   i : t y p e = " M e a s u r e G r i d N o d e V i e w S t a t e " > < L a y e d O u t > t r u e < / L a y e d O u t > < R o w > 3 < / R o w > < / a : V a l u e > < / a : K e y V a l u e O f D i a g r a m O b j e c t K e y a n y T y p e z b w N T n L X > < a : K e y V a l u e O f D i a g r a m O b j e c t K e y a n y T y p e z b w N T n L X > < a : K e y > < K e y > M e a s u r e s \ N e w   L e a d s   w i t h   R e s p o n s e \ T a g I n f o \ F o r m u l a < / K e y > < / a : K e y > < a : V a l u e   i : t y p e = " M e a s u r e G r i d V i e w S t a t e I D i a g r a m T a g A d d i t i o n a l I n f o " / > < / a : K e y V a l u e O f D i a g r a m O b j e c t K e y a n y T y p e z b w N T n L X > < a : K e y V a l u e O f D i a g r a m O b j e c t K e y a n y T y p e z b w N T n L X > < a : K e y > < K e y > M e a s u r e s \ N e w   L e a d s   w i t h   R e s p o n s e \ T a g I n f o \ V a l u e < / K e y > < / a : K e y > < a : V a l u e   i : t y p e = " M e a s u r e G r i d V i e w S t a t e I D i a g r a m T a g A d d i t i o n a l I n f o " / > < / a : K e y V a l u e O f D i a g r a m O b j e c t K e y a n y T y p e z b w N T n L X > < a : K e y V a l u e O f D i a g r a m O b j e c t K e y a n y T y p e z b w N T n L X > < a : K e y > < K e y > M e a s u r e s \ N e w   L e a d s   w i t h     N O R e s p o n s e < / K e y > < / a : K e y > < a : V a l u e   i : t y p e = " M e a s u r e G r i d N o d e V i e w S t a t e " > < L a y e d O u t > t r u e < / L a y e d O u t > < R o w > 4 < / R o w > < / a : V a l u e > < / a : K e y V a l u e O f D i a g r a m O b j e c t K e y a n y T y p e z b w N T n L X > < a : K e y V a l u e O f D i a g r a m O b j e c t K e y a n y T y p e z b w N T n L X > < a : K e y > < K e y > M e a s u r e s \ N e w   L e a d s   w i t h     N O R e s p o n s e \ T a g I n f o \ F o r m u l a < / K e y > < / a : K e y > < a : V a l u e   i : t y p e = " M e a s u r e G r i d V i e w S t a t e I D i a g r a m T a g A d d i t i o n a l I n f o " / > < / a : K e y V a l u e O f D i a g r a m O b j e c t K e y a n y T y p e z b w N T n L X > < a : K e y V a l u e O f D i a g r a m O b j e c t K e y a n y T y p e z b w N T n L X > < a : K e y > < K e y > M e a s u r e s \ N e w   L e a d s   w i t h     N O R e s p o n s e \ T a g I n f o \ V a l u e < / K e y > < / a : K e y > < a : V a l u e   i : t y p e = " M e a s u r e G r i d V i e w S t a t e I D i a g r a m T a g A d d i t i o n a l I n f o " / > < / a : K e y V a l u e O f D i a g r a m O b j e c t K e y a n y T y p e z b w N T n L X > < a : K e y V a l u e O f D i a g r a m O b j e c t K e y a n y T y p e z b w N T n L X > < a : K e y > < K e y > M e a s u r e s \ N e w   L e a d s   w i t h   R e s p o n s e   a n d   w i t h   D i c s o u n t < / K e y > < / a : K e y > < a : V a l u e   i : t y p e = " M e a s u r e G r i d N o d e V i e w S t a t e " > < C o l u m n > 1 < / C o l u m n > < L a y e d O u t > t r u e < / L a y e d O u t > < R o w > 1 < / R o w > < / a : V a l u e > < / a : K e y V a l u e O f D i a g r a m O b j e c t K e y a n y T y p e z b w N T n L X > < a : K e y V a l u e O f D i a g r a m O b j e c t K e y a n y T y p e z b w N T n L X > < a : K e y > < K e y > M e a s u r e s \ N e w   L e a d s   w i t h   R e s p o n s e   a n d   w i t h   D i c s o u n t \ T a g I n f o \ F o r m u l a < / K e y > < / a : K e y > < a : V a l u e   i : t y p e = " M e a s u r e G r i d V i e w S t a t e I D i a g r a m T a g A d d i t i o n a l I n f o " / > < / a : K e y V a l u e O f D i a g r a m O b j e c t K e y a n y T y p e z b w N T n L X > < a : K e y V a l u e O f D i a g r a m O b j e c t K e y a n y T y p e z b w N T n L X > < a : K e y > < K e y > M e a s u r e s \ N e w   L e a d s   w i t h   R e s p o n s e   a n d   w i t h   D i c s o u n t \ T a g I n f o \ V a l u e < / K e y > < / a : K e y > < a : V a l u e   i : t y p e = " M e a s u r e G r i d V i e w S t a t e I D i a g r a m T a g A d d i t i o n a l I n f o " / > < / a : K e y V a l u e O f D i a g r a m O b j e c t K e y a n y T y p e z b w N T n L X > < a : K e y V a l u e O f D i a g r a m O b j e c t K e y a n y T y p e z b w N T n L X > < a : K e y > < K e y > M e a s u r e s \ N e w   L e a d s   w i t h   R e s p o n s e   a n d   w i t h   s k i p p e d   s t a g e < / K e y > < / a : K e y > < a : V a l u e   i : t y p e = " M e a s u r e G r i d N o d e V i e w S t a t e " > < C o l u m n > 1 < / C o l u m n > < L a y e d O u t > t r u e < / L a y e d O u t > < R o w > 2 < / R o w > < / a : V a l u e > < / a : K e y V a l u e O f D i a g r a m O b j e c t K e y a n y T y p e z b w N T n L X > < a : K e y V a l u e O f D i a g r a m O b j e c t K e y a n y T y p e z b w N T n L X > < a : K e y > < K e y > M e a s u r e s \ N e w   L e a d s   w i t h   R e s p o n s e   a n d   w i t h   s k i p p e d   s t a g e \ T a g I n f o \ F o r m u l a < / K e y > < / a : K e y > < a : V a l u e   i : t y p e = " M e a s u r e G r i d V i e w S t a t e I D i a g r a m T a g A d d i t i o n a l I n f o " / > < / a : K e y V a l u e O f D i a g r a m O b j e c t K e y a n y T y p e z b w N T n L X > < a : K e y V a l u e O f D i a g r a m O b j e c t K e y a n y T y p e z b w N T n L X > < a : K e y > < K e y > M e a s u r e s \ N e w   L e a d s   w i t h   R e s p o n s e   a n d   w i t h   s k i p p e d   s t a g e \ T a g I n f o \ V a l u e < / K e y > < / a : K e y > < a : V a l u e   i : t y p e = " M e a s u r e G r i d V i e w S t a t e I D i a g r a m T a g A d d i t i o n a l I n f o " / > < / a : K e y V a l u e O f D i a g r a m O b j e c t K e y a n y T y p e z b w N T n L X > < a : K e y V a l u e O f D i a g r a m O b j e c t K e y a n y T y p e z b w N T n L X > < a : K e y > < K e y > M e a s u r e s \ O l d   C u s t m o e r s   W i t h   S k i p p e d   s t a g e < / K e y > < / a : K e y > < a : V a l u e   i : t y p e = " M e a s u r e G r i d N o d e V i e w S t a t e " > < C o l u m n > 1 < / C o l u m n > < L a y e d O u t > t r u e < / L a y e d O u t > < R o w > 3 < / R o w > < / a : V a l u e > < / a : K e y V a l u e O f D i a g r a m O b j e c t K e y a n y T y p e z b w N T n L X > < a : K e y V a l u e O f D i a g r a m O b j e c t K e y a n y T y p e z b w N T n L X > < a : K e y > < K e y > M e a s u r e s \ O l d   C u s t m o e r s   W i t h   S k i p p e d   s t a g e \ T a g I n f o \ F o r m u l a < / K e y > < / a : K e y > < a : V a l u e   i : t y p e = " M e a s u r e G r i d V i e w S t a t e I D i a g r a m T a g A d d i t i o n a l I n f o " / > < / a : K e y V a l u e O f D i a g r a m O b j e c t K e y a n y T y p e z b w N T n L X > < a : K e y V a l u e O f D i a g r a m O b j e c t K e y a n y T y p e z b w N T n L X > < a : K e y > < K e y > M e a s u r e s \ O l d   C u s t m o e r s   W i t h   S k i p p e d   s t a g e \ T a g I n f o \ V a l u e < / K e y > < / a : K e y > < a : V a l u e   i : t y p e = " M e a s u r e G r i d V i e w S t a t e I D i a g r a m T a g A d d i t i o n a l I n f o " / > < / a : K e y V a l u e O f D i a g r a m O b j e c t K e y a n y T y p e z b w N T n L X > < a : K e y V a l u e O f D i a g r a m O b j e c t K e y a n y T y p e z b w N T n L X > < a : K e y > < K e y > M e a s u r e s \ O l d   C u s t m o e r s   W i t h   D i s c o u n t   s t a g e < / K e y > < / a : K e y > < a : V a l u e   i : t y p e = " M e a s u r e G r i d N o d e V i e w S t a t e " > < C o l u m n > 1 < / C o l u m n > < L a y e d O u t > t r u e < / L a y e d O u t > < R o w > 4 < / R o w > < / a : V a l u e > < / a : K e y V a l u e O f D i a g r a m O b j e c t K e y a n y T y p e z b w N T n L X > < a : K e y V a l u e O f D i a g r a m O b j e c t K e y a n y T y p e z b w N T n L X > < a : K e y > < K e y > M e a s u r e s \ O l d   C u s t m o e r s   W i t h   D i s c o u n t   s t a g e \ T a g I n f o \ F o r m u l a < / K e y > < / a : K e y > < a : V a l u e   i : t y p e = " M e a s u r e G r i d V i e w S t a t e I D i a g r a m T a g A d d i t i o n a l I n f o " / > < / a : K e y V a l u e O f D i a g r a m O b j e c t K e y a n y T y p e z b w N T n L X > < a : K e y V a l u e O f D i a g r a m O b j e c t K e y a n y T y p e z b w N T n L X > < a : K e y > < K e y > M e a s u r e s \ O l d   C u s t m o e r s   W i t h   D i s c o u n t   s t a g e \ T a g I n f o \ V a l u e < / K e y > < / a : K e y > < a : V a l u e   i : t y p e = " M e a s u r e G r i d V i e w S t a t e I D i a g r a m T a g A d d i t i o n a l I n f o " / > < / a : K e y V a l u e O f D i a g r a m O b j e c t K e y a n y T y p e z b w N T n L X > < a : K e y V a l u e O f D i a g r a m O b j e c t K e y a n y T y p e z b w N T n L X > < a : K e y > < K e y > M e a s u r e s \ N e w   L e a d s   w i t h   R e s p o n s e   a n d   w i t h   s k i p p e d   s t a g e   a n d   B o o k e d < / K e y > < / a : K e y > < a : V a l u e   i : t y p e = " M e a s u r e G r i d N o d e V i e w S t a t e " > < C o l u m n > 1 < / C o l u m n > < L a y e d O u t > t r u e < / L a y e d O u t > < R o w > 5 < / R o w > < / a : V a l u e > < / a : K e y V a l u e O f D i a g r a m O b j e c t K e y a n y T y p e z b w N T n L X > < a : K e y V a l u e O f D i a g r a m O b j e c t K e y a n y T y p e z b w N T n L X > < a : K e y > < K e y > M e a s u r e s \ N e w   L e a d s   w i t h   R e s p o n s e   a n d   w i t h   s k i p p e d   s t a g e   a n d   B o o k e d \ T a g I n f o \ F o r m u l a < / K e y > < / a : K e y > < a : V a l u e   i : t y p e = " M e a s u r e G r i d V i e w S t a t e I D i a g r a m T a g A d d i t i o n a l I n f o " / > < / a : K e y V a l u e O f D i a g r a m O b j e c t K e y a n y T y p e z b w N T n L X > < a : K e y V a l u e O f D i a g r a m O b j e c t K e y a n y T y p e z b w N T n L X > < a : K e y > < K e y > M e a s u r e s \ N e w   L e a d s   w i t h   R e s p o n s e   a n d   w i t h   s k i p p e d   s t a g e   a n d   B o o k e d \ T a g I n f o \ V a l u e < / K e y > < / a : K e y > < a : V a l u e   i : t y p e = " M e a s u r e G r i d V i e w S t a t e I D i a g r a m T a g A d d i t i o n a l I n f o " / > < / a : K e y V a l u e O f D i a g r a m O b j e c t K e y a n y T y p e z b w N T n L X > < a : K e y V a l u e O f D i a g r a m O b j e c t K e y a n y T y p e z b w N T n L X > < a : K e y > < K e y > M e a s u r e s \ O l d   C u s t m o e r s   W i t h   S k i p p e d   s t a g e   a n d   B o o k e d   Q u a l i f i e d < / K e y > < / a : K e y > < a : V a l u e   i : t y p e = " M e a s u r e G r i d N o d e V i e w S t a t e " > < C o l u m n > 1 < / C o l u m n > < L a y e d O u t > t r u e < / L a y e d O u t > < R o w > 6 < / R o w > < / a : V a l u e > < / a : K e y V a l u e O f D i a g r a m O b j e c t K e y a n y T y p e z b w N T n L X > < a : K e y V a l u e O f D i a g r a m O b j e c t K e y a n y T y p e z b w N T n L X > < a : K e y > < K e y > M e a s u r e s \ O l d   C u s t m o e r s   W i t h   S k i p p e d   s t a g e   a n d   B o o k e d   Q u a l i f i e d \ T a g I n f o \ F o r m u l a < / K e y > < / a : K e y > < a : V a l u e   i : t y p e = " M e a s u r e G r i d V i e w S t a t e I D i a g r a m T a g A d d i t i o n a l I n f o " / > < / a : K e y V a l u e O f D i a g r a m O b j e c t K e y a n y T y p e z b w N T n L X > < a : K e y V a l u e O f D i a g r a m O b j e c t K e y a n y T y p e z b w N T n L X > < a : K e y > < K e y > M e a s u r e s \ O l d   C u s t m o e r s   W i t h   S k i p p e d   s t a g e   a n d   B o o k e d   Q u a l i f i e d \ T a g I n f o \ V a l u e < / K e y > < / a : K e y > < a : V a l u e   i : t y p e = " M e a s u r e G r i d V i e w S t a t e I D i a g r a m T a g A d d i t i o n a l I n f o " / > < / a : K e y V a l u e O f D i a g r a m O b j e c t K e y a n y T y p e z b w N T n L X > < a : K e y V a l u e O f D i a g r a m O b j e c t K e y a n y T y p e z b w N T n L X > < a : K e y > < K e y > M e a s u r e s \ N e w   L e a d s   w i t h   P r o v i d e d   I n t e r e s t   d i s c o u n t   n o   r e s p o n s e < / K e y > < / a : K e y > < a : V a l u e   i : t y p e = " M e a s u r e G r i d N o d e V i e w S t a t e " > < C o l u m n > 2 < / C o l u m n > < L a y e d O u t > t r u e < / L a y e d O u t > < R o w > 1 < / R o w > < / a : V a l u e > < / a : K e y V a l u e O f D i a g r a m O b j e c t K e y a n y T y p e z b w N T n L X > < a : K e y V a l u e O f D i a g r a m O b j e c t K e y a n y T y p e z b w N T n L X > < a : K e y > < K e y > M e a s u r e s \ N e w   L e a d s   w i t h   P r o v i d e d   I n t e r e s t   d i s c o u n t   n o   r e s p o n s e \ T a g I n f o \ F o r m u l a < / K e y > < / a : K e y > < a : V a l u e   i : t y p e = " M e a s u r e G r i d V i e w S t a t e I D i a g r a m T a g A d d i t i o n a l I n f o " / > < / a : K e y V a l u e O f D i a g r a m O b j e c t K e y a n y T y p e z b w N T n L X > < a : K e y V a l u e O f D i a g r a m O b j e c t K e y a n y T y p e z b w N T n L X > < a : K e y > < K e y > M e a s u r e s \ N e w   L e a d s   w i t h   P r o v i d e d   I n t e r e s t   d i s c o u n t   n o   r e s p o n s e \ T a g I n f o \ V a l u e < / K e y > < / a : K e y > < a : V a l u e   i : t y p e = " M e a s u r e G r i d V i e w S t a t e I D i a g r a m T a g A d d i t i o n a l I n f o " / > < / a : K e y V a l u e O f D i a g r a m O b j e c t K e y a n y T y p e z b w N T n L X > < a : K e y V a l u e O f D i a g r a m O b j e c t K e y a n y T y p e z b w N T n L X > < a : K e y > < K e y > M e a s u r e s \ N e w   L e a d s   w i t h   P r o v i d e d   I n t e r e s t   d i s c o u n t   Q u a l i t i f e d   B o o k e d < / K e y > < / a : K e y > < a : V a l u e   i : t y p e = " M e a s u r e G r i d N o d e V i e w S t a t e " > < C o l u m n > 2 < / C o l u m n > < L a y e d O u t > t r u e < / L a y e d O u t > < R o w > 2 < / R o w > < / a : V a l u e > < / a : K e y V a l u e O f D i a g r a m O b j e c t K e y a n y T y p e z b w N T n L X > < a : K e y V a l u e O f D i a g r a m O b j e c t K e y a n y T y p e z b w N T n L X > < a : K e y > < K e y > M e a s u r e s \ N e w   L e a d s   w i t h   P r o v i d e d   I n t e r e s t   d i s c o u n t   Q u a l i t i f e d   B o o k e d \ T a g I n f o \ F o r m u l a < / K e y > < / a : K e y > < a : V a l u e   i : t y p e = " M e a s u r e G r i d V i e w S t a t e I D i a g r a m T a g A d d i t i o n a l I n f o " / > < / a : K e y V a l u e O f D i a g r a m O b j e c t K e y a n y T y p e z b w N T n L X > < a : K e y V a l u e O f D i a g r a m O b j e c t K e y a n y T y p e z b w N T n L X > < a : K e y > < K e y > M e a s u r e s \ N e w   L e a d s   w i t h   P r o v i d e d   I n t e r e s t   d i s c o u n t   Q u a l i t i f e d   B o o k e d \ T a g I n f o \ V a l u e < / K e y > < / a : K e y > < a : V a l u e   i : t y p e = " M e a s u r e G r i d V i e w S t a t e I D i a g r a m T a g A d d i t i o n a l I n f o " / > < / a : K e y V a l u e O f D i a g r a m O b j e c t K e y a n y T y p e z b w N T n L X > < a : K e y V a l u e O f D i a g r a m O b j e c t K e y a n y T y p e z b w N T n L X > < a : K e y > < K e y > M e a s u r e s \ E x i s t i n g   C u s t o m e r s   w i t h   P r o v i d e d   I n t e r e s t   d i s c o u n t   Q u a l f i e d   B o o k e d < / K e y > < / a : K e y > < a : V a l u e   i : t y p e = " M e a s u r e G r i d N o d e V i e w S t a t e " > < C o l u m n > 2 < / C o l u m n > < L a y e d O u t > t r u e < / L a y e d O u t > < R o w > 3 < / R o w > < / a : V a l u e > < / a : K e y V a l u e O f D i a g r a m O b j e c t K e y a n y T y p e z b w N T n L X > < a : K e y V a l u e O f D i a g r a m O b j e c t K e y a n y T y p e z b w N T n L X > < a : K e y > < K e y > M e a s u r e s \ E x i s t i n g   C u s t o m e r s   w i t h   P r o v i d e d   I n t e r e s t   d i s c o u n t   Q u a l f i e d   B o o k e d \ T a g I n f o \ F o r m u l a < / K e y > < / a : K e y > < a : V a l u e   i : t y p e = " M e a s u r e G r i d V i e w S t a t e I D i a g r a m T a g A d d i t i o n a l I n f o " / > < / a : K e y V a l u e O f D i a g r a m O b j e c t K e y a n y T y p e z b w N T n L X > < a : K e y V a l u e O f D i a g r a m O b j e c t K e y a n y T y p e z b w N T n L X > < a : K e y > < K e y > M e a s u r e s \ E x i s t i n g   C u s t o m e r s   w i t h   P r o v i d e d   I n t e r e s t   d i s c o u n t   Q u a l f i e d   B o o k e d \ T a g I n f o \ V a l u e < / K e y > < / a : K e y > < a : V a l u e   i : t y p e = " M e a s u r e G r i d V i e w S t a t e I D i a g r a m T a g A d d i t i o n a l I n f o " / > < / a : K e y V a l u e O f D i a g r a m O b j e c t K e y a n y T y p e z b w N T n L X > < a : K e y V a l u e O f D i a g r a m O b j e c t K e y a n y T y p e z b w N T n L X > < a : K e y > < K e y > M e a s u r e s \ E x i s t i n g   C u s t o m e r s   w i t h   P r o v i d e d   I n t e r e s t   d i s c o u n t   a n d   N o   R e s p o n s e < / K e y > < / a : K e y > < a : V a l u e   i : t y p e = " M e a s u r e G r i d N o d e V i e w S t a t e " > < C o l u m n > 2 < / C o l u m n > < L a y e d O u t > t r u e < / L a y e d O u t > < R o w > 4 < / R o w > < / a : V a l u e > < / a : K e y V a l u e O f D i a g r a m O b j e c t K e y a n y T y p e z b w N T n L X > < a : K e y V a l u e O f D i a g r a m O b j e c t K e y a n y T y p e z b w N T n L X > < a : K e y > < K e y > M e a s u r e s \ E x i s t i n g   C u s t o m e r s   w i t h   P r o v i d e d   I n t e r e s t   d i s c o u n t   a n d   N o   R e s p o n s e \ T a g I n f o \ F o r m u l a < / K e y > < / a : K e y > < a : V a l u e   i : t y p e = " M e a s u r e G r i d V i e w S t a t e I D i a g r a m T a g A d d i t i o n a l I n f o " / > < / a : K e y V a l u e O f D i a g r a m O b j e c t K e y a n y T y p e z b w N T n L X > < a : K e y V a l u e O f D i a g r a m O b j e c t K e y a n y T y p e z b w N T n L X > < a : K e y > < K e y > M e a s u r e s \ E x i s t i n g   C u s t o m e r s   w i t h   P r o v i d e d   I n t e r e s t   d i s c o u n t   a n d   N o   R e s p o n s e \ T a g I n f o \ V a l u e < / K e y > < / a : K e y > < a : V a l u e   i : t y p e = " M e a s u r e G r i d V i e w S t a t e I D i a g r a m T a g A d d i t i o n a l I n f o " / > < / a : K e y V a l u e O f D i a g r a m O b j e c t K e y a n y T y p e z b w N T n L X > < a : K e y V a l u e O f D i a g r a m O b j e c t K e y a n y T y p e z b w N T n L X > < a : K e y > < K e y > C o l u m n s \ S t e p   1 < / K e y > < / a : K e y > < a : V a l u e   i : t y p e = " M e a s u r e G r i d N o d e V i e w S t a t e " > < L a y e d O u t > t r u e < / L a y e d O u t > < / a : V a l u e > < / a : K e y V a l u e O f D i a g r a m O b j e c t K e y a n y T y p e z b w N T n L X > < a : K e y V a l u e O f D i a g r a m O b j e c t K e y a n y T y p e z b w N T n L X > < a : K e y > < K e y > C o l u m n s \ S t e p   2 < / K e y > < / a : K e y > < a : V a l u e   i : t y p e = " M e a s u r e G r i d N o d e V i e w S t a t e " > < C o l u m n > 1 < / C o l u m n > < L a y e d O u t > t r u e < / L a y e d O u t > < / a : V a l u e > < / a : K e y V a l u e O f D i a g r a m O b j e c t K e y a n y T y p e z b w N T n L X > < a : K e y V a l u e O f D i a g r a m O b j e c t K e y a n y T y p e z b w N T n L X > < a : K e y > < K e y > C o l u m n s \ S t e p   3 < / K e y > < / a : K e y > < a : V a l u e   i : t y p e = " M e a s u r e G r i d N o d e V i e w S t a t e " > < C o l u m n > 2 < / C o l u m n > < L a y e d O u t > t r u e < / L a y e d O u t > < / a : V a l u e > < / a : K e y V a l u e O f D i a g r a m O b j e c t K e y a n y T y p e z b w N T n L X > < a : K e y V a l u e O f D i a g r a m O b j e c t K e y a n y T y p e z b w N T n L X > < a : K e y > < K e y > C o l u m n s \ S t e p   4 < / K e y > < / a : K e y > < a : V a l u e   i : t y p e = " M e a s u r e G r i d N o d e V i e w S t a t e " > < C o l u m n > 3 < / C o l u m n > < L a y e d O u t > t r u e < / L a y e d O u t > < / a : V a l u e > < / a : K e y V a l u e O f D i a g r a m O b j e c t K e y a n y T y p e z b w N T n L X > < a : K e y V a l u e O f D i a g r a m O b j e c t K e y a n y T y p e z b w N T n L X > < a : K e y > < K e y > C o l u m n s \ L i n k < / K e y > < / a : K e y > < a : V a l u e   i : t y p e = " M e a s u r e G r i d N o d e V i e w S t a t e " > < C o l u m n > 4 < / C o l u m n > < L a y e d O u t > t r u e < / L a y e d O u t > < / a : V a l u e > < / a : K e y V a l u e O f D i a g r a m O b j e c t K e y a n y T y p e z b w N T n L X > < a : K e y V a l u e O f D i a g r a m O b j e c t K e y a n y T y p e z b w N T n L X > < a : K e y > < K e y > C o l u m n s \ S i z e < / K e y > < / a : K e y > < a : V a l u e   i : t y p e = " M e a s u r e G r i d N o d e V i e w S t a t e " > < C o l u m n > 5 < / C o l u m n > < L a y e d O u t > t r u e < / L a y e d O u t > < / a : V a l u e > < / a : K e y V a l u e O f D i a g r a m O b j e c t K e y a n y T y p e z b w N T n L X > < a : K e y V a l u e O f D i a g r a m O b j e c t K e y a n y T y p e z b w N T n L X > < a : K e y > < K e y > C o l u m n s \ t < / K e y > < / a : K e y > < a : V a l u e   i : t y p e = " M e a s u r e G r i d N o d e V i e w S t a t e " > < C o l u m n > 6 < / C o l u m n > < L a y e d O u t > t r u e < / L a y e d O u t > < / a : V a l u e > < / a : K e y V a l u e O f D i a g r a m O b j e c t K e y a n y T y p e z b w N T n L X > < a : K e y V a l u e O f D i a g r a m O b j e c t K e y a n y T y p e z b w N T n L X > < a : K e y > < K e y > C o l u m n s \ P a t h < / K e y > < / a : K e y > < a : V a l u e   i : t y p e = " M e a s u r e G r i d N o d e V i e w S t a t e " > < C o l u m n > 7 < / C o l u m n > < L a y e d O u t > t r u e < / L a y e d O u t > < / a : V a l u e > < / a : K e y V a l u e O f D i a g r a m O b j e c t K e y a n y T y p e z b w N T n L X > < a : K e y V a l u e O f D i a g r a m O b j e c t K e y a n y T y p e z b w N T n L X > < a : K e y > < K e y > C o l u m n s \ M i n   o r   M a x < / K e y > < / a : K e y > < a : V a l u e   i : t y p e = " M e a s u r e G r i d N o d e V i e w S t a t e " > < C o l u m n > 8 < / C o l u m n > < L a y e d O u t > t r u e < / L a y e d O u t > < / a : V a l u e > < / a : K e y V a l u e O f D i a g r a m O b j e c t K e y a n y T y p e z b w N T n L X > < a : K e y V a l u e O f D i a g r a m O b j e c t K e y a n y T y p e z b w N T n L X > < a : K e y > < K e y > C o l u m n s \ M o n t h / Y e a r < / K e y > < / a : K e y > < a : V a l u e   i : t y p e = " M e a s u r e G r i d N o d e V i e w S t a t e " > < C o l u m n > 9 < / C o l u m n > < L a y e d O u t > t r u e < / L a y e d O u t > < / a : V a l u e > < / a : K e y V a l u e O f D i a g r a m O b j e c t K e y a n y T y p e z b w N T n L X > < / V i e w S t a t e s > < / D i a g r a m M a n a g e r . S e r i a l i z a b l e D i a g r a m > < D i a g r a m M a n a g e r . S e r i a l i z a b l e D i a g r a m > < A d a p t e r   i : t y p e = " M e a s u r e D i a g r a m S a n d b o x A d a p t e r " > < T a b l e N a m e > f i l t e r e d _ d a t a s e t 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 f i l t e r e d _ d a t a s e t 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 M e a s u r e s \ S u m   o f   M o n t h < / K e y > < / D i a g r a m O b j e c t K e y > < D i a g r a m O b j e c t K e y > < K e y > M e a s u r e s \ S u m   o f   M o n t h \ T a g I n f o \ F o r m u l a < / K e y > < / D i a g r a m O b j e c t K e y > < D i a g r a m O b j e c t K e y > < K e y > M e a s u r e s \ S u m   o f   M o n t h \ T a g I n f o \ V a l u e < / K e y > < / D i a g r a m O b j e c t K e y > < D i a g r a m O b j e c t K e y > < K e y > M e a s u r e s \ C o u n t   o f   c l i c k _ d a t e < / K e y > < / D i a g r a m O b j e c t K e y > < D i a g r a m O b j e c t K e y > < K e y > M e a s u r e s \ C o u n t   o f   c l i c k _ d a t e \ T a g I n f o \ F o r m u l a < / K e y > < / D i a g r a m O b j e c t K e y > < D i a g r a m O b j e c t K e y > < K e y > M e a s u r e s \ C o u n t   o f   c l i c k _ d a t e \ T a g I n f o \ V a l u e < / K e y > < / D i a g r a m O b j e c t K e y > < D i a g r a m O b j e c t K e y > < K e y > M e a s u r e s \ S u m   o f   t r a n s a c t i o n _ a m o u n t < / K e y > < / D i a g r a m O b j e c t K e y > < D i a g r a m O b j e c t K e y > < K e y > M e a s u r e s \ S u m   o f   t r a n s a c t i o n _ a m o u n t \ T a g I n f o \ F o r m u l a < / K e y > < / D i a g r a m O b j e c t K e y > < D i a g r a m O b j e c t K e y > < K e y > M e a s u r e s \ S u m   o f   t r a n s a c t i o n _ a m o u n t \ T a g I n f o \ V a l u e < / K e y > < / D i a g r a m O b j e c t K e y > < D i a g r a m O b j e c t K e y > < K e y > M e a s u r e s \ E m a i l 1 < / K e y > < / D i a g r a m O b j e c t K e y > < D i a g r a m O b j e c t K e y > < K e y > M e a s u r e s \ E m a i l 1 \ T a g I n f o \ F o r m u l a < / K e y > < / D i a g r a m O b j e c t K e y > < D i a g r a m O b j e c t K e y > < K e y > M e a s u r e s \ E m a i l 1 \ T a g I n f o \ V a l u e < / K e y > < / D i a g r a m O b j e c t K e y > < D i a g r a m O b j e c t K e y > < K e y > M e a s u r e s \ E m a i l 2 < / K e y > < / D i a g r a m O b j e c t K e y > < D i a g r a m O b j e c t K e y > < K e y > M e a s u r e s \ E m a i l 2 \ T a g I n f o \ F o r m u l a < / K e y > < / D i a g r a m O b j e c t K e y > < D i a g r a m O b j e c t K e y > < K e y > M e a s u r e s \ E m a i l 2 \ T a g I n f o \ V a l u e < / K e y > < / D i a g r a m O b j e c t K e y > < D i a g r a m O b j e c t K e y > < K e y > M e a s u r e s \ E m a i l 3 < / K e y > < / D i a g r a m O b j e c t K e y > < D i a g r a m O b j e c t K e y > < K e y > M e a s u r e s \ E m a i l 3 \ T a g I n f o \ F o r m u l a < / K e y > < / D i a g r a m O b j e c t K e y > < D i a g r a m O b j e c t K e y > < K e y > M e a s u r e s \ E m a i l 3 \ T a g I n f o \ V a l u e < / K e y > < / D i a g r a m O b j e c t K e y > < D i a g r a m O b j e c t K e y > < K e y > M e a s u r e s \ E m a i l 4 < / K e y > < / D i a g r a m O b j e c t K e y > < D i a g r a m O b j e c t K e y > < K e y > M e a s u r e s \ E m a i l 4 \ T a g I n f o \ F o r m u l a < / K e y > < / D i a g r a m O b j e c t K e y > < D i a g r a m O b j e c t K e y > < K e y > M e a s u r e s \ E m a i l 4 \ T a g I n f o \ V a l u e < / K e y > < / D i a g r a m O b j e c t K e y > < D i a g r a m O b j e c t K e y > < K e y > M e a s u r e s \ S e n t   E m a i l < / K e y > < / D i a g r a m O b j e c t K e y > < D i a g r a m O b j e c t K e y > < K e y > M e a s u r e s \ S e n t   E m a i l \ T a g I n f o \ F o r m u l a < / K e y > < / D i a g r a m O b j e c t K e y > < D i a g r a m O b j e c t K e y > < K e y > M e a s u r e s \ S e n t   E m a i l \ T a g I n f o \ V a l u e < / K e y > < / D i a g r a m O b j e c t K e y > < D i a g r a m O b j e c t K e y > < K e y > M e a s u r e s \ M e a s u r e   1 < / K e y > < / D i a g r a m O b j e c t K e y > < D i a g r a m O b j e c t K e y > < K e y > M e a s u r e s \ M e a s u r e   1 \ T a g I n f o \ F o r m u l a < / K e y > < / D i a g r a m O b j e c t K e y > < D i a g r a m O b j e c t K e y > < K e y > M e a s u r e s \ M e a s u r e   1 \ T a g I n f o \ V a l u e < / K e y > < / D i a g r a m O b j e c t K e y > < D i a g r a m O b j e c t K e y > < K e y > M e a s u r e s \ M e a s u r e   2 < / K e y > < / D i a g r a m O b j e c t K e y > < D i a g r a m O b j e c t K e y > < K e y > M e a s u r e s \ M e a s u r e   2 \ T a g I n f o \ F o r m u l a < / K e y > < / D i a g r a m O b j e c t K e y > < D i a g r a m O b j e c t K e y > < K e y > M e a s u r e s \ M e a s u r e   2 \ T a g I n f o \ V a l u e < / K e y > < / D i a g r a m O b j e c t K e y > < D i a g r a m O b j e c t K e y > < K e y > M e a s u r e s \ P r e v i o u s Y e a r M e a s u r e < / K e y > < / D i a g r a m O b j e c t K e y > < D i a g r a m O b j e c t K e y > < K e y > M e a s u r e s \ P r e v i o u s Y e a r M e a s u r e \ T a g I n f o \ F o r m u l a < / K e y > < / D i a g r a m O b j e c t K e y > < D i a g r a m O b j e c t K e y > < K e y > M e a s u r e s \ P r e v i o u s Y e a r M e a s u r e \ T a g I n f o \ V a l u e < / K e y > < / D i a g r a m O b j e c t K e y > < D i a g r a m O b j e c t K e y > < K e y > M e a s u r e s \ O p e n   E m a i l < / K e y > < / D i a g r a m O b j e c t K e y > < D i a g r a m O b j e c t K e y > < K e y > M e a s u r e s \ O p e n   E m a i l \ T a g I n f o \ F o r m u l a < / K e y > < / D i a g r a m O b j e c t K e y > < D i a g r a m O b j e c t K e y > < K e y > M e a s u r e s \ O p e n   E m a i l \ T a g I n f o \ V a l u e < / K e y > < / D i a g r a m O b j e c t K e y > < D i a g r a m O b j e c t K e y > < K e y > M e a s u r e s \ P r e v i o u s   Y e a r   O p e n   E m a i l < / K e y > < / D i a g r a m O b j e c t K e y > < D i a g r a m O b j e c t K e y > < K e y > M e a s u r e s \ P r e v i o u s   Y e a r   O p e n   E m a i l \ T a g I n f o \ F o r m u l a < / K e y > < / D i a g r a m O b j e c t K e y > < D i a g r a m O b j e c t K e y > < K e y > M e a s u r e s \ P r e v i o u s   Y e a r   O p e n   E m a i l \ T a g I n f o \ V a l u e < / K e y > < / D i a g r a m O b j e c t K e y > < D i a g r a m O b j e c t K e y > < K e y > M e a s u r e s \ B o u n c e   T o t a l < / K e y > < / D i a g r a m O b j e c t K e y > < D i a g r a m O b j e c t K e y > < K e y > M e a s u r e s \ B o u n c e   T o t a l \ T a g I n f o \ F o r m u l a < / K e y > < / D i a g r a m O b j e c t K e y > < D i a g r a m O b j e c t K e y > < K e y > M e a s u r e s \ B o u n c e   T o t a l \ T a g I n f o \ V a l u e < / K e y > < / D i a g r a m O b j e c t K e y > < D i a g r a m O b j e c t K e y > < K e y > M e a s u r e s \ P r e v i o u s   Y e a r   B o u n c e d   M a i l < / K e y > < / D i a g r a m O b j e c t K e y > < D i a g r a m O b j e c t K e y > < K e y > M e a s u r e s \ P r e v i o u s   Y e a r   B o u n c e d   M a i l \ T a g I n f o \ F o r m u l a < / K e y > < / D i a g r a m O b j e c t K e y > < D i a g r a m O b j e c t K e y > < K e y > M e a s u r e s \ P r e v i o u s   Y e a r   B o u n c e d   M a i l \ T a g I n f o \ V a l u e < / K e y > < / D i a g r a m O b j e c t K e y > < D i a g r a m O b j e c t K e y > < K e y > M e a s u r e s \ T r a n s a c t i o n   A m o u n t < / K e y > < / D i a g r a m O b j e c t K e y > < D i a g r a m O b j e c t K e y > < K e y > M e a s u r e s \ T r a n s a c t i o n   A m o u n t \ T a g I n f o \ F o r m u l a < / K e y > < / D i a g r a m O b j e c t K e y > < D i a g r a m O b j e c t K e y > < K e y > M e a s u r e s \ T r a n s a c t i o n   A m o u n t \ T a g I n f o \ V a l u e < / K e y > < / D i a g r a m O b j e c t K e y > < D i a g r a m O b j e c t K e y > < K e y > M e a s u r e s \ T r a n s a c t i o n   A m o u n t   f o r   p r e v i u o s   y e a r < / K e y > < / D i a g r a m O b j e c t K e y > < D i a g r a m O b j e c t K e y > < K e y > M e a s u r e s \ T r a n s a c t i o n   A m o u n t   f o r   p r e v i u o s   y e a r \ T a g I n f o \ F o r m u l a < / K e y > < / D i a g r a m O b j e c t K e y > < D i a g r a m O b j e c t K e y > < K e y > M e a s u r e s \ T r a n s a c t i o n   A m o u n t   f o r   p r e v i u o s   y e a r \ T a g I n f o \ V a l u e < / K e y > < / D i a g r a m O b j e c t K e y > < D i a g r a m O b j e c t K e y > < K e y > M e a s u r e s \ B o u n c e   R a t e < / K e y > < / D i a g r a m O b j e c t K e y > < D i a g r a m O b j e c t K e y > < K e y > M e a s u r e s \ B o u n c e   R a t e \ T a g I n f o \ F o r m u l a < / K e y > < / D i a g r a m O b j e c t K e y > < D i a g r a m O b j e c t K e y > < K e y > M e a s u r e s \ B o u n c e   R a t e \ T a g I n f o \ V a l u e < / K e y > < / D i a g r a m O b j e c t K e y > < D i a g r a m O b j e c t K e y > < K e y > M e a s u r e s \ S e n t   M e a s u r e   E m a i l   1 < / K e y > < / D i a g r a m O b j e c t K e y > < D i a g r a m O b j e c t K e y > < K e y > M e a s u r e s \ S e n t   M e a s u r e   E m a i l   1 \ T a g I n f o \ F o r m u l a < / K e y > < / D i a g r a m O b j e c t K e y > < D i a g r a m O b j e c t K e y > < K e y > M e a s u r e s \ S e n t   M e a s u r e   E m a i l   1 \ T a g I n f o \ V a l u e < / K e y > < / D i a g r a m O b j e c t K e y > < D i a g r a m O b j e c t K e y > < K e y > M e a s u r e s \ S e n t   M e a s u r e   E m a i l   2 < / K e y > < / D i a g r a m O b j e c t K e y > < D i a g r a m O b j e c t K e y > < K e y > M e a s u r e s \ S e n t   M e a s u r e   E m a i l   2 \ T a g I n f o \ F o r m u l a < / K e y > < / D i a g r a m O b j e c t K e y > < D i a g r a m O b j e c t K e y > < K e y > M e a s u r e s \ S e n t   M e a s u r e   E m a i l   2 \ T a g I n f o \ V a l u e < / K e y > < / D i a g r a m O b j e c t K e y > < D i a g r a m O b j e c t K e y > < K e y > M e a s u r e s \ S e n t   M e a s u r e   E m a i l   3 < / K e y > < / D i a g r a m O b j e c t K e y > < D i a g r a m O b j e c t K e y > < K e y > M e a s u r e s \ S e n t   M e a s u r e   E m a i l   3 \ T a g I n f o \ F o r m u l a < / K e y > < / D i a g r a m O b j e c t K e y > < D i a g r a m O b j e c t K e y > < K e y > M e a s u r e s \ S e n t   M e a s u r e   E m a i l   3 \ T a g I n f o \ V a l u e < / K e y > < / D i a g r a m O b j e c t K e y > < D i a g r a m O b j e c t K e y > < K e y > M e a s u r e s \ S e n t   M e a s u r e   E m a i l   4 < / K e y > < / D i a g r a m O b j e c t K e y > < D i a g r a m O b j e c t K e y > < K e y > M e a s u r e s \ S e n t   M e a s u r e   E m a i l   4 \ T a g I n f o \ F o r m u l a < / K e y > < / D i a g r a m O b j e c t K e y > < D i a g r a m O b j e c t K e y > < K e y > M e a s u r e s \ S e n t   M e a s u r e   E m a i l   4 \ T a g I n f o \ V a l u e < / K e y > < / D i a g r a m O b j e c t K e y > < D i a g r a m O b j e c t K e y > < K e y > M e a s u r e s \ S e n t   M a i l   P r e v i o u s   Y e a r 1 < / K e y > < / D i a g r a m O b j e c t K e y > < D i a g r a m O b j e c t K e y > < K e y > M e a s u r e s \ S e n t   M a i l   P r e v i o u s   Y e a r 1 \ T a g I n f o \ F o r m u l a < / K e y > < / D i a g r a m O b j e c t K e y > < D i a g r a m O b j e c t K e y > < K e y > M e a s u r e s \ S e n t   M a i l   P r e v i o u s   Y e a r 1 \ T a g I n f o \ V a l u e < / K e y > < / D i a g r a m O b j e c t K e y > < D i a g r a m O b j e c t K e y > < K e y > M e a s u r e s \ S e n t   M a i l 2   P r e v i o u s   Y e a r < / K e y > < / D i a g r a m O b j e c t K e y > < D i a g r a m O b j e c t K e y > < K e y > M e a s u r e s \ S e n t   M a i l 2   P r e v i o u s   Y e a r \ T a g I n f o \ F o r m u l a < / K e y > < / D i a g r a m O b j e c t K e y > < D i a g r a m O b j e c t K e y > < K e y > M e a s u r e s \ S e n t   M a i l 2   P r e v i o u s   Y e a r \ T a g I n f o \ V a l u e < / K e y > < / D i a g r a m O b j e c t K e y > < D i a g r a m O b j e c t K e y > < K e y > M e a s u r e s \ S e n t   M a i l 3   P r e v i o u s   Y e a r < / K e y > < / D i a g r a m O b j e c t K e y > < D i a g r a m O b j e c t K e y > < K e y > M e a s u r e s \ S e n t   M a i l 3   P r e v i o u s   Y e a r \ T a g I n f o \ F o r m u l a < / K e y > < / D i a g r a m O b j e c t K e y > < D i a g r a m O b j e c t K e y > < K e y > M e a s u r e s \ S e n t   M a i l 3   P r e v i o u s   Y e a r \ T a g I n f o \ V a l u e < / K e y > < / D i a g r a m O b j e c t K e y > < D i a g r a m O b j e c t K e y > < K e y > M e a s u r e s \ S e n t   M a i l 4   P r e v i o u s   Y e a r < / K e y > < / D i a g r a m O b j e c t K e y > < D i a g r a m O b j e c t K e y > < K e y > M e a s u r e s \ S e n t   M a i l 4   P r e v i o u s   Y e a r \ T a g I n f o \ F o r m u l a < / K e y > < / D i a g r a m O b j e c t K e y > < D i a g r a m O b j e c t K e y > < K e y > M e a s u r e s \ S e n t   M a i l 4   P r e v i o u s   Y e a r \ T a g I n f o \ V a l u e < / K e y > < / D i a g r a m O b j e c t K e y > < D i a g r a m O b j e c t K e y > < K e y > M e a s u r e s \ O p e n   E m a i l 1 < / K e y > < / D i a g r a m O b j e c t K e y > < D i a g r a m O b j e c t K e y > < K e y > M e a s u r e s \ O p e n   E m a i l 1 \ T a g I n f o \ F o r m u l a < / K e y > < / D i a g r a m O b j e c t K e y > < D i a g r a m O b j e c t K e y > < K e y > M e a s u r e s \ O p e n   E m a i l 1 \ T a g I n f o \ V a l u e < / K e y > < / D i a g r a m O b j e c t K e y > < D i a g r a m O b j e c t K e y > < K e y > M e a s u r e s \ O p e n   E m a i l 2 < / K e y > < / D i a g r a m O b j e c t K e y > < D i a g r a m O b j e c t K e y > < K e y > M e a s u r e s \ O p e n   E m a i l 2 \ T a g I n f o \ F o r m u l a < / K e y > < / D i a g r a m O b j e c t K e y > < D i a g r a m O b j e c t K e y > < K e y > M e a s u r e s \ O p e n   E m a i l 2 \ T a g I n f o \ V a l u e < / K e y > < / D i a g r a m O b j e c t K e y > < D i a g r a m O b j e c t K e y > < K e y > M e a s u r e s \ O p e n   E m a i l 3 < / K e y > < / D i a g r a m O b j e c t K e y > < D i a g r a m O b j e c t K e y > < K e y > M e a s u r e s \ O p e n   E m a i l 3 \ T a g I n f o \ F o r m u l a < / K e y > < / D i a g r a m O b j e c t K e y > < D i a g r a m O b j e c t K e y > < K e y > M e a s u r e s \ O p e n   E m a i l 3 \ T a g I n f o \ V a l u e < / K e y > < / D i a g r a m O b j e c t K e y > < D i a g r a m O b j e c t K e y > < K e y > M e a s u r e s \ O p e n   E m a i l 4 < / K e y > < / D i a g r a m O b j e c t K e y > < D i a g r a m O b j e c t K e y > < K e y > M e a s u r e s \ O p e n   E m a i l 4 \ T a g I n f o \ F o r m u l a < / K e y > < / D i a g r a m O b j e c t K e y > < D i a g r a m O b j e c t K e y > < K e y > M e a s u r e s \ O p e n   E m a i l 4 \ T a g I n f o \ V a l u e < / K e y > < / D i a g r a m O b j e c t K e y > < D i a g r a m O b j e c t K e y > < K e y > M e a s u r e s \ O p e n   E m a i l 1   P r e v i o u s   y e a r < / K e y > < / D i a g r a m O b j e c t K e y > < D i a g r a m O b j e c t K e y > < K e y > M e a s u r e s \ O p e n   E m a i l 1   P r e v i o u s   y e a r \ T a g I n f o \ F o r m u l a < / K e y > < / D i a g r a m O b j e c t K e y > < D i a g r a m O b j e c t K e y > < K e y > M e a s u r e s \ O p e n   E m a i l 1   P r e v i o u s   y e a r \ T a g I n f o \ V a l u e < / K e y > < / D i a g r a m O b j e c t K e y > < D i a g r a m O b j e c t K e y > < K e y > M e a s u r e s \ O p e n   E m a i l 2   P r e v i o u s   y e a r < / K e y > < / D i a g r a m O b j e c t K e y > < D i a g r a m O b j e c t K e y > < K e y > M e a s u r e s \ O p e n   E m a i l 2   P r e v i o u s   y e a r \ T a g I n f o \ F o r m u l a < / K e y > < / D i a g r a m O b j e c t K e y > < D i a g r a m O b j e c t K e y > < K e y > M e a s u r e s \ O p e n   E m a i l 2   P r e v i o u s   y e a r \ T a g I n f o \ V a l u e < / K e y > < / D i a g r a m O b j e c t K e y > < D i a g r a m O b j e c t K e y > < K e y > M e a s u r e s \ O p e n   E m a i l 3   P r e v i o u s   y e a r < / K e y > < / D i a g r a m O b j e c t K e y > < D i a g r a m O b j e c t K e y > < K e y > M e a s u r e s \ O p e n   E m a i l 3   P r e v i o u s   y e a r \ T a g I n f o \ F o r m u l a < / K e y > < / D i a g r a m O b j e c t K e y > < D i a g r a m O b j e c t K e y > < K e y > M e a s u r e s \ O p e n   E m a i l 3   P r e v i o u s   y e a r \ T a g I n f o \ V a l u e < / K e y > < / D i a g r a m O b j e c t K e y > < D i a g r a m O b j e c t K e y > < K e y > M e a s u r e s \ O p e n   E m a i l 4   P r e v i o u s   y e a r < / K e y > < / D i a g r a m O b j e c t K e y > < D i a g r a m O b j e c t K e y > < K e y > M e a s u r e s \ O p e n   E m a i l 4   P r e v i o u s   y e a r \ T a g I n f o \ F o r m u l a < / K e y > < / D i a g r a m O b j e c t K e y > < D i a g r a m O b j e c t K e y > < K e y > M e a s u r e s \ O p e n   E m a i l 4   P r e v i o u s   y e a r \ T a g I n f o \ V a l u e < / K e y > < / D i a g r a m O b j e c t K e y > < D i a g r a m O b j e c t K e y > < K e y > M e a s u r e s \ B o u n c e   E m a i l 1 < / K e y > < / D i a g r a m O b j e c t K e y > < D i a g r a m O b j e c t K e y > < K e y > M e a s u r e s \ B o u n c e   E m a i l 1 \ T a g I n f o \ F o r m u l a < / K e y > < / D i a g r a m O b j e c t K e y > < D i a g r a m O b j e c t K e y > < K e y > M e a s u r e s \ B o u n c e   E m a i l 1 \ T a g I n f o \ V a l u e < / K e y > < / D i a g r a m O b j e c t K e y > < D i a g r a m O b j e c t K e y > < K e y > M e a s u r e s \ B o u n c e   E m a i l 2 < / K e y > < / D i a g r a m O b j e c t K e y > < D i a g r a m O b j e c t K e y > < K e y > M e a s u r e s \ B o u n c e   E m a i l 2 \ T a g I n f o \ F o r m u l a < / K e y > < / D i a g r a m O b j e c t K e y > < D i a g r a m O b j e c t K e y > < K e y > M e a s u r e s \ B o u n c e   E m a i l 2 \ T a g I n f o \ V a l u e < / K e y > < / D i a g r a m O b j e c t K e y > < D i a g r a m O b j e c t K e y > < K e y > M e a s u r e s \ B o u n c e   E m a i l 3 < / K e y > < / D i a g r a m O b j e c t K e y > < D i a g r a m O b j e c t K e y > < K e y > M e a s u r e s \ B o u n c e   E m a i l 3 \ T a g I n f o \ F o r m u l a < / K e y > < / D i a g r a m O b j e c t K e y > < D i a g r a m O b j e c t K e y > < K e y > M e a s u r e s \ B o u n c e   E m a i l 3 \ T a g I n f o \ V a l u e < / K e y > < / D i a g r a m O b j e c t K e y > < D i a g r a m O b j e c t K e y > < K e y > M e a s u r e s \ B o u n c e   E m a i l 4 < / K e y > < / D i a g r a m O b j e c t K e y > < D i a g r a m O b j e c t K e y > < K e y > M e a s u r e s \ B o u n c e   E m a i l 4 \ T a g I n f o \ F o r m u l a < / K e y > < / D i a g r a m O b j e c t K e y > < D i a g r a m O b j e c t K e y > < K e y > M e a s u r e s \ B o u n c e   E m a i l 4 \ T a g I n f o \ V a l u e < / K e y > < / D i a g r a m O b j e c t K e y > < D i a g r a m O b j e c t K e y > < K e y > M e a s u r e s \ B o u n c e d   M a i l 1   P r e v i o u s   Y e a r < / K e y > < / D i a g r a m O b j e c t K e y > < D i a g r a m O b j e c t K e y > < K e y > M e a s u r e s \ B o u n c e d   M a i l 1   P r e v i o u s   Y e a r \ T a g I n f o \ F o r m u l a < / K e y > < / D i a g r a m O b j e c t K e y > < D i a g r a m O b j e c t K e y > < K e y > M e a s u r e s \ B o u n c e d   M a i l 1   P r e v i o u s   Y e a r \ T a g I n f o \ V a l u e < / K e y > < / D i a g r a m O b j e c t K e y > < D i a g r a m O b j e c t K e y > < K e y > M e a s u r e s \ B o u n c e d   M a i l 2   P r e v i o u s   Y e a r < / K e y > < / D i a g r a m O b j e c t K e y > < D i a g r a m O b j e c t K e y > < K e y > M e a s u r e s \ B o u n c e d   M a i l 2   P r e v i o u s   Y e a r \ T a g I n f o \ F o r m u l a < / K e y > < / D i a g r a m O b j e c t K e y > < D i a g r a m O b j e c t K e y > < K e y > M e a s u r e s \ B o u n c e d   M a i l 2   P r e v i o u s   Y e a r \ T a g I n f o \ V a l u e < / K e y > < / D i a g r a m O b j e c t K e y > < D i a g r a m O b j e c t K e y > < K e y > M e a s u r e s \ B o u n c e d   M a i l 3   P r e v i o u s   Y e a r < / K e y > < / D i a g r a m O b j e c t K e y > < D i a g r a m O b j e c t K e y > < K e y > M e a s u r e s \ B o u n c e d   M a i l 3   P r e v i o u s   Y e a r \ T a g I n f o \ F o r m u l a < / K e y > < / D i a g r a m O b j e c t K e y > < D i a g r a m O b j e c t K e y > < K e y > M e a s u r e s \ B o u n c e d   M a i l 3   P r e v i o u s   Y e a r \ T a g I n f o \ V a l u e < / K e y > < / D i a g r a m O b j e c t K e y > < D i a g r a m O b j e c t K e y > < K e y > M e a s u r e s \ B o u n c e d   M a i l 4   P r e v i o u s   Y e a r < / K e y > < / D i a g r a m O b j e c t K e y > < D i a g r a m O b j e c t K e y > < K e y > M e a s u r e s \ B o u n c e d   M a i l 4   P r e v i o u s   Y e a r \ T a g I n f o \ F o r m u l a < / K e y > < / D i a g r a m O b j e c t K e y > < D i a g r a m O b j e c t K e y > < K e y > M e a s u r e s \ B o u n c e d   M a i l 4   P r e v i o u s   Y e a r \ T a g I n f o \ V a l u e < / K e y > < / D i a g r a m O b j e c t K e y > < D i a g r a m O b j e c t K e y > < K e y > M e a s u r e s \ T r a n s a c t i o n   E m a i l 1 < / K e y > < / D i a g r a m O b j e c t K e y > < D i a g r a m O b j e c t K e y > < K e y > M e a s u r e s \ T r a n s a c t i o n   E m a i l 1 \ T a g I n f o \ F o r m u l a < / K e y > < / D i a g r a m O b j e c t K e y > < D i a g r a m O b j e c t K e y > < K e y > M e a s u r e s \ T r a n s a c t i o n   E m a i l 1 \ T a g I n f o \ V a l u e < / K e y > < / D i a g r a m O b j e c t K e y > < D i a g r a m O b j e c t K e y > < K e y > M e a s u r e s \ T r a n s a c t i o n   E m a i l 2 < / K e y > < / D i a g r a m O b j e c t K e y > < D i a g r a m O b j e c t K e y > < K e y > M e a s u r e s \ T r a n s a c t i o n   E m a i l 2 \ T a g I n f o \ F o r m u l a < / K e y > < / D i a g r a m O b j e c t K e y > < D i a g r a m O b j e c t K e y > < K e y > M e a s u r e s \ T r a n s a c t i o n   E m a i l 2 \ T a g I n f o \ V a l u e < / K e y > < / D i a g r a m O b j e c t K e y > < D i a g r a m O b j e c t K e y > < K e y > M e a s u r e s \ T r a n s a c t i o n   E m a i l 3 < / K e y > < / D i a g r a m O b j e c t K e y > < D i a g r a m O b j e c t K e y > < K e y > M e a s u r e s \ T r a n s a c t i o n   E m a i l 3 \ T a g I n f o \ F o r m u l a < / K e y > < / D i a g r a m O b j e c t K e y > < D i a g r a m O b j e c t K e y > < K e y > M e a s u r e s \ T r a n s a c t i o n   E m a i l 3 \ T a g I n f o \ V a l u e < / K e y > < / D i a g r a m O b j e c t K e y > < D i a g r a m O b j e c t K e y > < K e y > M e a s u r e s \ T r a n s a c t i o n   E m a i l 4 < / K e y > < / D i a g r a m O b j e c t K e y > < D i a g r a m O b j e c t K e y > < K e y > M e a s u r e s \ T r a n s a c t i o n   E m a i l 4 \ T a g I n f o \ F o r m u l a < / K e y > < / D i a g r a m O b j e c t K e y > < D i a g r a m O b j e c t K e y > < K e y > M e a s u r e s \ T r a n s a c t i o n   E m a i l 4 \ T a g I n f o \ V a l u e < / K e y > < / D i a g r a m O b j e c t K e y > < D i a g r a m O b j e c t K e y > < K e y > M e a s u r e s \ T r a n s a c t i o n   A m o u n t   E m a i l 1 < / K e y > < / D i a g r a m O b j e c t K e y > < D i a g r a m O b j e c t K e y > < K e y > M e a s u r e s \ T r a n s a c t i o n   A m o u n t   E m a i l 1 \ T a g I n f o \ F o r m u l a < / K e y > < / D i a g r a m O b j e c t K e y > < D i a g r a m O b j e c t K e y > < K e y > M e a s u r e s \ T r a n s a c t i o n   A m o u n t   E m a i l 1 \ T a g I n f o \ V a l u e < / K e y > < / D i a g r a m O b j e c t K e y > < D i a g r a m O b j e c t K e y > < K e y > M e a s u r e s \ T r a n s a c t i o n   A m o u n t   E m a i l 2 < / K e y > < / D i a g r a m O b j e c t K e y > < D i a g r a m O b j e c t K e y > < K e y > M e a s u r e s \ T r a n s a c t i o n   A m o u n t   E m a i l 2 \ T a g I n f o \ F o r m u l a < / K e y > < / D i a g r a m O b j e c t K e y > < D i a g r a m O b j e c t K e y > < K e y > M e a s u r e s \ T r a n s a c t i o n   A m o u n t   E m a i l 2 \ T a g I n f o \ V a l u e < / K e y > < / D i a g r a m O b j e c t K e y > < D i a g r a m O b j e c t K e y > < K e y > M e a s u r e s \ T r a n s a c t i o n   A m o u n t   E m a i l 3 < / K e y > < / D i a g r a m O b j e c t K e y > < D i a g r a m O b j e c t K e y > < K e y > M e a s u r e s \ T r a n s a c t i o n   A m o u n t   E m a i l 3 \ T a g I n f o \ F o r m u l a < / K e y > < / D i a g r a m O b j e c t K e y > < D i a g r a m O b j e c t K e y > < K e y > M e a s u r e s \ T r a n s a c t i o n   A m o u n t   E m a i l 3 \ T a g I n f o \ V a l u e < / K e y > < / D i a g r a m O b j e c t K e y > < D i a g r a m O b j e c t K e y > < K e y > M e a s u r e s \ T r a n s a c t i o n   A m o u n t   E m a i l 4 < / K e y > < / D i a g r a m O b j e c t K e y > < D i a g r a m O b j e c t K e y > < K e y > M e a s u r e s \ T r a n s a c t i o n   A m o u n t   E m a i l 4 \ T a g I n f o \ F o r m u l a < / K e y > < / D i a g r a m O b j e c t K e y > < D i a g r a m O b j e c t K e y > < K e y > M e a s u r e s \ T r a n s a c t i o n   A m o u n t   E m a i l 4 \ T a g I n f o \ V a l u e < / K e y > < / D i a g r a m O b j e c t K e y > < D i a g r a m O b j e c t K e y > < K e y > M e a s u r e s \ C l i c k D a t e   A l l < / K e y > < / D i a g r a m O b j e c t K e y > < D i a g r a m O b j e c t K e y > < K e y > M e a s u r e s \ C l i c k D a t e   A l l \ T a g I n f o \ F o r m u l a < / K e y > < / D i a g r a m O b j e c t K e y > < D i a g r a m O b j e c t K e y > < K e y > M e a s u r e s \ C l i c k D a t e   A l l \ T a g I n f o \ V a l u e < / K e y > < / D i a g r a m O b j e c t K e y > < D i a g r a m O b j e c t K e y > < K e y > M e a s u r e s \ C l i c k e d   M a i l   P r e v i o u s   Y e a r < / K e y > < / D i a g r a m O b j e c t K e y > < D i a g r a m O b j e c t K e y > < K e y > M e a s u r e s \ C l i c k e d   M a i l   P r e v i o u s   Y e a r \ T a g I n f o \ F o r m u l a < / K e y > < / D i a g r a m O b j e c t K e y > < D i a g r a m O b j e c t K e y > < K e y > M e a s u r e s \ C l i c k e d   M a i l   P r e v i o u s   Y e a r \ T a g I n f o \ V a l u e < / K e y > < / D i a g r a m O b j e c t K e y > < D i a g r a m O b j e c t K e y > < K e y > M e a s u r e s \ C l i c k   D a t e   E m a i l 1   C m < / K e y > < / D i a g r a m O b j e c t K e y > < D i a g r a m O b j e c t K e y > < K e y > M e a s u r e s \ C l i c k   D a t e   E m a i l 1   C m \ T a g I n f o \ F o r m u l a < / K e y > < / D i a g r a m O b j e c t K e y > < D i a g r a m O b j e c t K e y > < K e y > M e a s u r e s \ C l i c k   D a t e   E m a i l 1   C m \ T a g I n f o \ V a l u e < / K e y > < / D i a g r a m O b j e c t K e y > < D i a g r a m O b j e c t K e y > < K e y > M e a s u r e s \ C l i c k e d   E m a i l 1 P r e v i o u s   Y e a r < / K e y > < / D i a g r a m O b j e c t K e y > < D i a g r a m O b j e c t K e y > < K e y > M e a s u r e s \ C l i c k e d   E m a i l 1 P r e v i o u s   Y e a r \ T a g I n f o \ F o r m u l a < / K e y > < / D i a g r a m O b j e c t K e y > < D i a g r a m O b j e c t K e y > < K e y > M e a s u r e s \ C l i c k e d   E m a i l 1 P r e v i o u s   Y e a r \ T a g I n f o \ V a l u e < / K e y > < / D i a g r a m O b j e c t K e y > < D i a g r a m O b j e c t K e y > < K e y > M e a s u r e s \ C l i c k e d   E m a i l 2   C M < / K e y > < / D i a g r a m O b j e c t K e y > < D i a g r a m O b j e c t K e y > < K e y > M e a s u r e s \ C l i c k e d   E m a i l 2   C M \ T a g I n f o \ F o r m u l a < / K e y > < / D i a g r a m O b j e c t K e y > < D i a g r a m O b j e c t K e y > < K e y > M e a s u r e s \ C l i c k e d   E m a i l 2   C M \ T a g I n f o \ V a l u e < / K e y > < / D i a g r a m O b j e c t K e y > < D i a g r a m O b j e c t K e y > < K e y > M e a s u r e s \ C l i c k e d   E m a i l 2   P r e v i o u s   Y e a r < / K e y > < / D i a g r a m O b j e c t K e y > < D i a g r a m O b j e c t K e y > < K e y > M e a s u r e s \ C l i c k e d   E m a i l 2   P r e v i o u s   Y e a r \ T a g I n f o \ F o r m u l a < / K e y > < / D i a g r a m O b j e c t K e y > < D i a g r a m O b j e c t K e y > < K e y > M e a s u r e s \ C l i c k e d   E m a i l 2   P r e v i o u s   Y e a r \ T a g I n f o \ V a l u e < / K e y > < / D i a g r a m O b j e c t K e y > < D i a g r a m O b j e c t K e y > < K e y > M e a s u r e s \ C l i c k e d   E m a i l 3   C M < / K e y > < / D i a g r a m O b j e c t K e y > < D i a g r a m O b j e c t K e y > < K e y > M e a s u r e s \ C l i c k e d   E m a i l 3   C M \ T a g I n f o \ F o r m u l a < / K e y > < / D i a g r a m O b j e c t K e y > < D i a g r a m O b j e c t K e y > < K e y > M e a s u r e s \ C l i c k e d   E m a i l 3   C M \ T a g I n f o \ V a l u e < / K e y > < / D i a g r a m O b j e c t K e y > < D i a g r a m O b j e c t K e y > < K e y > M e a s u r e s \ C l i c k e d   E m a i l 3   P r e v i o u s   Y e a r < / K e y > < / D i a g r a m O b j e c t K e y > < D i a g r a m O b j e c t K e y > < K e y > M e a s u r e s \ C l i c k e d   E m a i l 3   P r e v i o u s   Y e a r \ T a g I n f o \ F o r m u l a < / K e y > < / D i a g r a m O b j e c t K e y > < D i a g r a m O b j e c t K e y > < K e y > M e a s u r e s \ C l i c k e d   E m a i l 3   P r e v i o u s   Y e a r \ T a g I n f o \ V a l u e < / K e y > < / D i a g r a m O b j e c t K e y > < D i a g r a m O b j e c t K e y > < K e y > M e a s u r e s \ C l i c k e d   E m a i l 4   C M < / K e y > < / D i a g r a m O b j e c t K e y > < D i a g r a m O b j e c t K e y > < K e y > M e a s u r e s \ C l i c k e d   E m a i l 4   C M \ T a g I n f o \ F o r m u l a < / K e y > < / D i a g r a m O b j e c t K e y > < D i a g r a m O b j e c t K e y > < K e y > M e a s u r e s \ C l i c k e d   E m a i l 4   C M \ T a g I n f o \ V a l u e < / K e y > < / D i a g r a m O b j e c t K e y > < D i a g r a m O b j e c t K e y > < K e y > M e a s u r e s \ C l i c k e d   E m a i l 4   P r e v i o u s   Y e a r < / K e y > < / D i a g r a m O b j e c t K e y > < D i a g r a m O b j e c t K e y > < K e y > M e a s u r e s \ C l i c k e d   E m a i l 4   P r e v i o u s   Y e a r \ T a g I n f o \ F o r m u l a < / K e y > < / D i a g r a m O b j e c t K e y > < D i a g r a m O b j e c t K e y > < K e y > M e a s u r e s \ C l i c k e d   E m a i l 4   P r e v i o u s   Y e a r \ T a g I n f o \ V a l u e < / K e y > < / D i a g r a m O b j e c t K e y > < D i a g r a m O b j e c t K e y > < K e y > M e a s u r e s \ G o a l < / K e y > < / D i a g r a m O b j e c t K e y > < D i a g r a m O b j e c t K e y > < K e y > M e a s u r e s \ G o a l \ T a g I n f o \ F o r m u l a < / K e y > < / D i a g r a m O b j e c t K e y > < D i a g r a m O b j e c t K e y > < K e y > M e a s u r e s \ G o a l \ T a g I n f o \ V a l u e < / K e y > < / D i a g r a m O b j e c t K e y > < D i a g r a m O b j e c t K e y > < K e y > C o l u m n s \ i n d e x < / K e y > < / D i a g r a m O b j e c t K e y > < D i a g r a m O b j e c t K e y > < K e y > C o l u m n s \ n a m e < / K e y > < / D i a g r a m O b j e c t K e y > < D i a g r a m O b j e c t K e y > < K e y > C o l u m n s \ a c c o u n t _ n u m b e r < / K e y > < / D i a g r a m O b j e c t K e y > < D i a g r a m O b j e c t K e y > < K e y > C o l u m n s \ e m a i l _ n a m e < / K e y > < / D i a g r a m O b j e c t K e y > < D i a g r a m O b j e c t K e y > < K e y > C o l u m n s \ s e n t _ d a t e < / K e y > < / D i a g r a m O b j e c t K e y > < D i a g r a m O b j e c t K e y > < K e y > C o l u m n s \ o p e n _ d a t e < / K e y > < / D i a g r a m O b j e c t K e y > < D i a g r a m O b j e c t K e y > < K e y > C o l u m n s \ c l i c k _ d a t e < / K e y > < / D i a g r a m O b j e c t K e y > < D i a g r a m O b j e c t K e y > < K e y > C o l u m n s \ b o u n c e _ d a t e < / K e y > < / D i a g r a m O b j e c t K e y > < D i a g r a m O b j e c t K e y > < K e y > C o l u m n s \ t r a n s a c t i o n _ d a t e < / K e y > < / D i a g r a m O b j e c t K e y > < D i a g r a m O b j e c t K e y > < K e y > C o l u m n s \ t r a n s a c t i o n _ a m o u n t < / K e y > < / D i a g r a m O b j e c t K e y > < D i a g r a m O b j e c t K e y > < K e y > C o l u m n s \ Y e a r < / K e y > < / D i a g r a m O b j e c t K e y > < D i a g r a m O b j e c t K e y > < K e y > C o l u m n s \ M o n t h < / K e y > < / D i a g r a m O b j e c t K e y > < D i a g r a m O b j e c t K e y > < K e y > C o l u m n s \ M o n t h   N a m e < / K e y > < / D i a g r a m O b j e c t K e y > < D i a g r a m O b j e c t K e y > < K e y > C o l u m n s \ c l i c k _ d a t e   ( Y e a r ) < / K e y > < / D i a g r a m O b j e c t K e y > < D i a g r a m O b j e c t K e y > < K e y > C o l u m n s \ c l i c k _ d a t e   ( Q u a r t e r ) < / K e y > < / D i a g r a m O b j e c t K e y > < D i a g r a m O b j e c t K e y > < K e y > C o l u m n s \ c l i c k _ d a t e   ( M o n t h   I n d e x ) < / K e y > < / D i a g r a m O b j e c t K e y > < D i a g r a m O b j e c t K e y > < K e y > C o l u m n s \ c l i c k _ d a t e   ( M o n t h ) < / 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D i a g r a m O b j e c t K e y > < K e y > L i n k s \ & l t ; C o l u m n s \ C o u n t   o f   c l i c k _ d a t e & g t ; - & l t ; M e a s u r e s \ c l i c k _ d a t e & g t ; < / K e y > < / D i a g r a m O b j e c t K e y > < D i a g r a m O b j e c t K e y > < K e y > L i n k s \ & l t ; C o l u m n s \ C o u n t   o f   c l i c k _ d a t e & g t ; - & l t ; M e a s u r e s \ c l i c k _ d a t e & g t ; \ C O L U M N < / K e y > < / D i a g r a m O b j e c t K e y > < D i a g r a m O b j e c t K e y > < K e y > L i n k s \ & l t ; C o l u m n s \ C o u n t   o f   c l i c k _ d a t e & g t ; - & l t ; M e a s u r e s \ c l i c k _ d a t e & g t ; \ M E A S U R E < / K e y > < / D i a g r a m O b j e c t K e y > < D i a g r a m O b j e c t K e y > < K e y > L i n k s \ & l t ; C o l u m n s \ S u m   o f   t r a n s a c t i o n _ a m o u n t & g t ; - & l t ; M e a s u r e s \ t r a n s a c t i o n _ a m o u n t & g t ; < / K e y > < / D i a g r a m O b j e c t K e y > < D i a g r a m O b j e c t K e y > < K e y > L i n k s \ & l t ; C o l u m n s \ S u m   o f   t r a n s a c t i o n _ a m o u n t & g t ; - & l t ; M e a s u r e s \ t r a n s a c t i o n _ a m o u n t & g t ; \ C O L U M N < / K e y > < / D i a g r a m O b j e c t K e y > < D i a g r a m O b j e c t K e y > < K e y > L i n k s \ & l t ; C o l u m n s \ S u m   o f   t r a n s a c t i o n _ a m o u n t & g t ; - & l t ; M e a s u r e s \ t r a n s a c t i o n _ a m o u n t & g t ; \ M E A S U R E 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C o l u m n > 5 < / C o l u m n > < L a y e d O u t > t r u e < / L a y e d O u t > < R o w > 1 8 < / R o w > < T e x t > E m a i l   1   -   W e l c o m e   t o   W a n d e r l u s t   A d v e n t u r e s < / 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 1 0 < / 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 M e a s u r e s \ S u m   o f   M o n t h < / K e y > < / a : K e y > < a : V a l u e   i : t y p e = " M e a s u r e G r i d N o d e V i e w S t a t e " > < C o l u m n > 1 1 < / 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 M e a s u r e s \ C o u n t   o f   c l i c k _ d a t e < / K e y > < / a : K e y > < a : V a l u e   i : t y p e = " M e a s u r e G r i d N o d e V i e w S t a t e " > < C o l u m n > 6 < / C o l u m n > < L a y e d O u t > t r u e < / L a y e d O u t > < W a s U I I n v i s i b l e > t r u e < / W a s U I I n v i s i b l e > < / a : V a l u e > < / a : K e y V a l u e O f D i a g r a m O b j e c t K e y a n y T y p e z b w N T n L X > < a : K e y V a l u e O f D i a g r a m O b j e c t K e y a n y T y p e z b w N T n L X > < a : K e y > < K e y > M e a s u r e s \ C o u n t   o f   c l i c k _ d a t e \ T a g I n f o \ F o r m u l a < / K e y > < / a : K e y > < a : V a l u e   i : t y p e = " M e a s u r e G r i d V i e w S t a t e I D i a g r a m T a g A d d i t i o n a l I n f o " / > < / a : K e y V a l u e O f D i a g r a m O b j e c t K e y a n y T y p e z b w N T n L X > < a : K e y V a l u e O f D i a g r a m O b j e c t K e y a n y T y p e z b w N T n L X > < a : K e y > < K e y > M e a s u r e s \ C o u n t   o f   c l i c k _ d a t e \ T a g I n f o \ V a l u e < / K e y > < / a : K e y > < a : V a l u e   i : t y p e = " M e a s u r e G r i d V i e w S t a t e I D i a g r a m T a g A d d i t i o n a l I n f o " / > < / a : K e y V a l u e O f D i a g r a m O b j e c t K e y a n y T y p e z b w N T n L X > < a : K e y V a l u e O f D i a g r a m O b j e c t K e y a n y T y p e z b w N T n L X > < a : K e y > < K e y > M e a s u r e s \ S u m   o f   t r a n s a c t i o n _ a m o u n t < / K e y > < / a : K e y > < a : V a l u e   i : t y p e = " M e a s u r e G r i d N o d e V i e w S t a t e " > < C o l u m n > 9 < / C o l u m n > < L a y e d O u t > t r u e < / L a y e d O u t > < W a s U I I n v i s i b l e > t r u e < / W a s U I I n v i s i b l e > < / a : V a l u e > < / a : K e y V a l u e O f D i a g r a m O b j e c t K e y a n y T y p e z b w N T n L X > < a : K e y V a l u e O f D i a g r a m O b j e c t K e y a n y T y p e z b w N T n L X > < a : K e y > < K e y > M e a s u r e s \ S u m   o f   t r a n s a c t i o n _ a m o u n t \ T a g I n f o \ F o r m u l a < / K e y > < / a : K e y > < a : V a l u e   i : t y p e = " M e a s u r e G r i d V i e w S t a t e I D i a g r a m T a g A d d i t i o n a l I n f o " / > < / a : K e y V a l u e O f D i a g r a m O b j e c t K e y a n y T y p e z b w N T n L X > < a : K e y V a l u e O f D i a g r a m O b j e c t K e y a n y T y p e z b w N T n L X > < a : K e y > < K e y > M e a s u r e s \ S u m   o f   t r a n s a c t i o n _ a m o u n t \ T a g I n f o \ V a l u e < / K e y > < / a : K e y > < a : V a l u e   i : t y p e = " M e a s u r e G r i d V i e w S t a t e I D i a g r a m T a g A d d i t i o n a l I n f o " / > < / a : K e y V a l u e O f D i a g r a m O b j e c t K e y a n y T y p e z b w N T n L X > < a : K e y V a l u e O f D i a g r a m O b j e c t K e y a n y T y p e z b w N T n L X > < a : K e y > < K e y > M e a s u r e s \ E m a i l 1 < / K e y > < / a : K e y > < a : V a l u e   i : t y p e = " M e a s u r e G r i d N o d e V i e w S t a t e " > < C o l u m n > 3 < / C o l u m n > < L a y e d O u t > t r u e < / L a y e d O u t > < R o w > 2 < / R o w > < / a : V a l u e > < / a : K e y V a l u e O f D i a g r a m O b j e c t K e y a n y T y p e z b w N T n L X > < a : K e y V a l u e O f D i a g r a m O b j e c t K e y a n y T y p e z b w N T n L X > < a : K e y > < K e y > M e a s u r e s \ E m a i l 1 \ T a g I n f o \ F o r m u l a < / K e y > < / a : K e y > < a : V a l u e   i : t y p e = " M e a s u r e G r i d V i e w S t a t e I D i a g r a m T a g A d d i t i o n a l I n f o " / > < / a : K e y V a l u e O f D i a g r a m O b j e c t K e y a n y T y p e z b w N T n L X > < a : K e y V a l u e O f D i a g r a m O b j e c t K e y a n y T y p e z b w N T n L X > < a : K e y > < K e y > M e a s u r e s \ E m a i l 1 \ T a g I n f o \ V a l u e < / K e y > < / a : K e y > < a : V a l u e   i : t y p e = " M e a s u r e G r i d V i e w S t a t e I D i a g r a m T a g A d d i t i o n a l I n f o " / > < / a : K e y V a l u e O f D i a g r a m O b j e c t K e y a n y T y p e z b w N T n L X > < a : K e y V a l u e O f D i a g r a m O b j e c t K e y a n y T y p e z b w N T n L X > < a : K e y > < K e y > M e a s u r e s \ E m a i l 2 < / K e y > < / a : K e y > < a : V a l u e   i : t y p e = " M e a s u r e G r i d N o d e V i e w S t a t e " > < C o l u m n > 3 < / C o l u m n > < L a y e d O u t > t r u e < / L a y e d O u t > < R o w > 3 < / R o w > < / a : V a l u e > < / a : K e y V a l u e O f D i a g r a m O b j e c t K e y a n y T y p e z b w N T n L X > < a : K e y V a l u e O f D i a g r a m O b j e c t K e y a n y T y p e z b w N T n L X > < a : K e y > < K e y > M e a s u r e s \ E m a i l 2 \ T a g I n f o \ F o r m u l a < / K e y > < / a : K e y > < a : V a l u e   i : t y p e = " M e a s u r e G r i d V i e w S t a t e I D i a g r a m T a g A d d i t i o n a l I n f o " / > < / a : K e y V a l u e O f D i a g r a m O b j e c t K e y a n y T y p e z b w N T n L X > < a : K e y V a l u e O f D i a g r a m O b j e c t K e y a n y T y p e z b w N T n L X > < a : K e y > < K e y > M e a s u r e s \ E m a i l 2 \ T a g I n f o \ V a l u e < / K e y > < / a : K e y > < a : V a l u e   i : t y p e = " M e a s u r e G r i d V i e w S t a t e I D i a g r a m T a g A d d i t i o n a l I n f o " / > < / a : K e y V a l u e O f D i a g r a m O b j e c t K e y a n y T y p e z b w N T n L X > < a : K e y V a l u e O f D i a g r a m O b j e c t K e y a n y T y p e z b w N T n L X > < a : K e y > < K e y > M e a s u r e s \ E m a i l 3 < / K e y > < / a : K e y > < a : V a l u e   i : t y p e = " M e a s u r e G r i d N o d e V i e w S t a t e " > < C o l u m n > 3 < / C o l u m n > < L a y e d O u t > t r u e < / L a y e d O u t > < R o w > 4 < / R o w > < / a : V a l u e > < / a : K e y V a l u e O f D i a g r a m O b j e c t K e y a n y T y p e z b w N T n L X > < a : K e y V a l u e O f D i a g r a m O b j e c t K e y a n y T y p e z b w N T n L X > < a : K e y > < K e y > M e a s u r e s \ E m a i l 3 \ T a g I n f o \ F o r m u l a < / K e y > < / a : K e y > < a : V a l u e   i : t y p e = " M e a s u r e G r i d V i e w S t a t e I D i a g r a m T a g A d d i t i o n a l I n f o " / > < / a : K e y V a l u e O f D i a g r a m O b j e c t K e y a n y T y p e z b w N T n L X > < a : K e y V a l u e O f D i a g r a m O b j e c t K e y a n y T y p e z b w N T n L X > < a : K e y > < K e y > M e a s u r e s \ E m a i l 3 \ T a g I n f o \ V a l u e < / K e y > < / a : K e y > < a : V a l u e   i : t y p e = " M e a s u r e G r i d V i e w S t a t e I D i a g r a m T a g A d d i t i o n a l I n f o " / > < / a : K e y V a l u e O f D i a g r a m O b j e c t K e y a n y T y p e z b w N T n L X > < a : K e y V a l u e O f D i a g r a m O b j e c t K e y a n y T y p e z b w N T n L X > < a : K e y > < K e y > M e a s u r e s \ E m a i l 4 < / K e y > < / a : K e y > < a : V a l u e   i : t y p e = " M e a s u r e G r i d N o d e V i e w S t a t e " > < C o l u m n > 3 < / C o l u m n > < L a y e d O u t > t r u e < / L a y e d O u t > < R o w > 5 < / R o w > < / a : V a l u e > < / a : K e y V a l u e O f D i a g r a m O b j e c t K e y a n y T y p e z b w N T n L X > < a : K e y V a l u e O f D i a g r a m O b j e c t K e y a n y T y p e z b w N T n L X > < a : K e y > < K e y > M e a s u r e s \ E m a i l 4 \ T a g I n f o \ F o r m u l a < / K e y > < / a : K e y > < a : V a l u e   i : t y p e = " M e a s u r e G r i d V i e w S t a t e I D i a g r a m T a g A d d i t i o n a l I n f o " / > < / a : K e y V a l u e O f D i a g r a m O b j e c t K e y a n y T y p e z b w N T n L X > < a : K e y V a l u e O f D i a g r a m O b j e c t K e y a n y T y p e z b w N T n L X > < a : K e y > < K e y > M e a s u r e s \ E m a i l 4 \ T a g I n f o \ V a l u e < / K e y > < / a : K e y > < a : V a l u e   i : t y p e = " M e a s u r e G r i d V i e w S t a t e I D i a g r a m T a g A d d i t i o n a l I n f o " / > < / a : K e y V a l u e O f D i a g r a m O b j e c t K e y a n y T y p e z b w N T n L X > < a : K e y V a l u e O f D i a g r a m O b j e c t K e y a n y T y p e z b w N T n L X > < a : K e y > < K e y > M e a s u r e s \ S e n t   E m a i l < / K e y > < / a : K e y > < a : V a l u e   i : t y p e = " M e a s u r e G r i d N o d e V i e w S t a t e " > < C o l u m n > 5 < / C o l u m n > < L a y e d O u t > t r u e < / L a y e d O u t > < R o w > 1 6 < / R o w > < / a : V a l u e > < / a : K e y V a l u e O f D i a g r a m O b j e c t K e y a n y T y p e z b w N T n L X > < a : K e y V a l u e O f D i a g r a m O b j e c t K e y a n y T y p e z b w N T n L X > < a : K e y > < K e y > M e a s u r e s \ S e n t   E m a i l \ T a g I n f o \ F o r m u l a < / K e y > < / a : K e y > < a : V a l u e   i : t y p e = " M e a s u r e G r i d V i e w S t a t e I D i a g r a m T a g A d d i t i o n a l I n f o " / > < / a : K e y V a l u e O f D i a g r a m O b j e c t K e y a n y T y p e z b w N T n L X > < a : K e y V a l u e O f D i a g r a m O b j e c t K e y a n y T y p e z b w N T n L X > < a : K e y > < K e y > M e a s u r e s \ S e n t   E m a i l \ T a g I n f o \ V a l u e < / K e y > < / a : K e y > < a : V a l u e   i : t y p e = " M e a s u r e G r i d V i e w S t a t e I D i a g r a m T a g A d d i t i o n a l I n f o " / > < / a : K e y V a l u e O f D i a g r a m O b j e c t K e y a n y T y p e z b w N T n L X > < a : K e y V a l u e O f D i a g r a m O b j e c t K e y a n y T y p e z b w N T n L X > < a : K e y > < K e y > M e a s u r e s \ M e a s u r e   1 < / K e y > < / a : K e y > < a : V a l u e   i : t y p e = " M e a s u r e G r i d N o d e V i e w S t a t e " > < C o l u m n > 2 < / C o l u m n > < L a y e d O u t > t r u e < / L a y e d O u t > < R o w > 1 8 < / 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 M e a s u r e s \ M e a s u r e   2 < / K e y > < / a : K e y > < a : V a l u e   i : t y p e = " M e a s u r e G r i d N o d e V i e w S t a t e " > < C o l u m n > 3 < / C o l u m n > < L a y e d O u t > t r u e < / L a y e d O u t > < / 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 2 \ T a g I n f o \ V a l u e < / K e y > < / a : K e y > < a : V a l u e   i : t y p e = " M e a s u r e G r i d V i e w S t a t e I D i a g r a m T a g A d d i t i o n a l I n f o " / > < / a : K e y V a l u e O f D i a g r a m O b j e c t K e y a n y T y p e z b w N T n L X > < a : K e y V a l u e O f D i a g r a m O b j e c t K e y a n y T y p e z b w N T n L X > < a : K e y > < K e y > M e a s u r e s \ P r e v i o u s Y e a r M e a s u r e < / K e y > < / a : K e y > < a : V a l u e   i : t y p e = " M e a s u r e G r i d N o d e V i e w S t a t e " > < C o l u m n > 3 < / C o l u m n > < L a y e d O u t > t r u e < / L a y e d O u t > < R o w > 1 < / R o w > < / a : V a l u e > < / a : K e y V a l u e O f D i a g r a m O b j e c t K e y a n y T y p e z b w N T n L X > < a : K e y V a l u e O f D i a g r a m O b j e c t K e y a n y T y p e z b w N T n L X > < a : K e y > < K e y > M e a s u r e s \ P r e v i o u s Y e a r M e a s u r e \ T a g I n f o \ F o r m u l a < / K e y > < / a : K e y > < a : V a l u e   i : t y p e = " M e a s u r e G r i d V i e w S t a t e I D i a g r a m T a g A d d i t i o n a l I n f o " / > < / a : K e y V a l u e O f D i a g r a m O b j e c t K e y a n y T y p e z b w N T n L X > < a : K e y V a l u e O f D i a g r a m O b j e c t K e y a n y T y p e z b w N T n L X > < a : K e y > < K e y > M e a s u r e s \ P r e v i o u s Y e a r M e a s u r e \ T a g I n f o \ V a l u e < / K e y > < / a : K e y > < a : V a l u e   i : t y p e = " M e a s u r e G r i d V i e w S t a t e I D i a g r a m T a g A d d i t i o n a l I n f o " / > < / a : K e y V a l u e O f D i a g r a m O b j e c t K e y a n y T y p e z b w N T n L X > < a : K e y V a l u e O f D i a g r a m O b j e c t K e y a n y T y p e z b w N T n L X > < a : K e y > < K e y > M e a s u r e s \ O p e n   E m a i l < / K e y > < / a : K e y > < a : V a l u e   i : t y p e = " M e a s u r e G r i d N o d e V i e w S t a t e " > < C o l u m n > 5 < / C o l u m n > < L a y e d O u t > t r u e < / L a y e d O u t > < R o w > 1 5 < / R o w > < / a : V a l u e > < / a : K e y V a l u e O f D i a g r a m O b j e c t K e y a n y T y p e z b w N T n L X > < a : K e y V a l u e O f D i a g r a m O b j e c t K e y a n y T y p e z b w N T n L X > < a : K e y > < K e y > M e a s u r e s \ O p e n   E m a i l \ T a g I n f o \ F o r m u l a < / K e y > < / a : K e y > < a : V a l u e   i : t y p e = " M e a s u r e G r i d V i e w S t a t e I D i a g r a m T a g A d d i t i o n a l I n f o " / > < / a : K e y V a l u e O f D i a g r a m O b j e c t K e y a n y T y p e z b w N T n L X > < a : K e y V a l u e O f D i a g r a m O b j e c t K e y a n y T y p e z b w N T n L X > < a : K e y > < K e y > M e a s u r e s \ O p e n   E m a i l \ T a g I n f o \ V a l u e < / K e y > < / a : K e y > < a : V a l u e   i : t y p e = " M e a s u r e G r i d V i e w S t a t e I D i a g r a m T a g A d d i t i o n a l I n f o " / > < / a : K e y V a l u e O f D i a g r a m O b j e c t K e y a n y T y p e z b w N T n L X > < a : K e y V a l u e O f D i a g r a m O b j e c t K e y a n y T y p e z b w N T n L X > < a : K e y > < K e y > M e a s u r e s \ P r e v i o u s   Y e a r   O p e n   E m a i l < / K e y > < / a : K e y > < a : V a l u e   i : t y p e = " M e a s u r e G r i d N o d e V i e w S t a t e " > < L a y e d O u t > t r u e < / L a y e d O u t > < / a : V a l u e > < / a : K e y V a l u e O f D i a g r a m O b j e c t K e y a n y T y p e z b w N T n L X > < a : K e y V a l u e O f D i a g r a m O b j e c t K e y a n y T y p e z b w N T n L X > < a : K e y > < K e y > M e a s u r e s \ P r e v i o u s   Y e a r   O p e n   E m a i l \ T a g I n f o \ F o r m u l a < / K e y > < / a : K e y > < a : V a l u e   i : t y p e = " M e a s u r e G r i d V i e w S t a t e I D i a g r a m T a g A d d i t i o n a l I n f o " / > < / a : K e y V a l u e O f D i a g r a m O b j e c t K e y a n y T y p e z b w N T n L X > < a : K e y V a l u e O f D i a g r a m O b j e c t K e y a n y T y p e z b w N T n L X > < a : K e y > < K e y > M e a s u r e s \ P r e v i o u s   Y e a r   O p e n   E m a i l \ T a g I n f o \ V a l u e < / K e y > < / a : K e y > < a : V a l u e   i : t y p e = " M e a s u r e G r i d V i e w S t a t e I D i a g r a m T a g A d d i t i o n a l I n f o " / > < / a : K e y V a l u e O f D i a g r a m O b j e c t K e y a n y T y p e z b w N T n L X > < a : K e y V a l u e O f D i a g r a m O b j e c t K e y a n y T y p e z b w N T n L X > < a : K e y > < K e y > M e a s u r e s \ B o u n c e   T o t a l < / K e y > < / a : K e y > < a : V a l u e   i : t y p e = " M e a s u r e G r i d N o d e V i e w S t a t e " > < C o l u m n > 3 < / C o l u m n > < L a y e d O u t > t r u e < / L a y e d O u t > < R o w > 1 8 < / R o w > < / a : V a l u e > < / a : K e y V a l u e O f D i a g r a m O b j e c t K e y a n y T y p e z b w N T n L X > < a : K e y V a l u e O f D i a g r a m O b j e c t K e y a n y T y p e z b w N T n L X > < a : K e y > < K e y > M e a s u r e s \ B o u n c e   T o t a l \ T a g I n f o \ F o r m u l a < / K e y > < / a : K e y > < a : V a l u e   i : t y p e = " M e a s u r e G r i d V i e w S t a t e I D i a g r a m T a g A d d i t i o n a l I n f o " / > < / a : K e y V a l u e O f D i a g r a m O b j e c t K e y a n y T y p e z b w N T n L X > < a : K e y V a l u e O f D i a g r a m O b j e c t K e y a n y T y p e z b w N T n L X > < a : K e y > < K e y > M e a s u r e s \ B o u n c e   T o t a l \ T a g I n f o \ V a l u e < / K e y > < / a : K e y > < a : V a l u e   i : t y p e = " M e a s u r e G r i d V i e w S t a t e I D i a g r a m T a g A d d i t i o n a l I n f o " / > < / a : K e y V a l u e O f D i a g r a m O b j e c t K e y a n y T y p e z b w N T n L X > < a : K e y V a l u e O f D i a g r a m O b j e c t K e y a n y T y p e z b w N T n L X > < a : K e y > < K e y > M e a s u r e s \ P r e v i o u s   Y e a r   B o u n c e d   M a i l < / K e y > < / a : K e y > < a : V a l u e   i : t y p e = " M e a s u r e G r i d N o d e V i e w S t a t e " > < C o l u m n > 5 < / C o l u m n > < L a y e d O u t > t r u e < / L a y e d O u t > < R o w > 1 < / R o w > < / a : V a l u e > < / a : K e y V a l u e O f D i a g r a m O b j e c t K e y a n y T y p e z b w N T n L X > < a : K e y V a l u e O f D i a g r a m O b j e c t K e y a n y T y p e z b w N T n L X > < a : K e y > < K e y > M e a s u r e s \ P r e v i o u s   Y e a r   B o u n c e d   M a i l \ T a g I n f o \ F o r m u l a < / K e y > < / a : K e y > < a : V a l u e   i : t y p e = " M e a s u r e G r i d V i e w S t a t e I D i a g r a m T a g A d d i t i o n a l I n f o " / > < / a : K e y V a l u e O f D i a g r a m O b j e c t K e y a n y T y p e z b w N T n L X > < a : K e y V a l u e O f D i a g r a m O b j e c t K e y a n y T y p e z b w N T n L X > < a : K e y > < K e y > M e a s u r e s \ P r e v i o u s   Y e a r   B o u n c e d   M a i l \ T a g I n f o \ V a l u e < / K e y > < / a : K e y > < a : V a l u e   i : t y p e = " M e a s u r e G r i d V i e w S t a t e I D i a g r a m T a g A d d i t i o n a l I n f o " / > < / a : K e y V a l u e O f D i a g r a m O b j e c t K e y a n y T y p e z b w N T n L X > < a : K e y V a l u e O f D i a g r a m O b j e c t K e y a n y T y p e z b w N T n L X > < a : K e y > < K e y > M e a s u r e s \ T r a n s a c t i o n   A m o u n t < / K e y > < / a : K e y > < a : V a l u e   i : t y p e = " M e a s u r e G r i d N o d e V i e w S t a t e " > < C o l u m n > 6 < / C o l u m n > < L a y e d O u t > t r u e < / L a y e d O u t > < R o w > 1 < / R o w > < / a : V a l u e > < / a : K e y V a l u e O f D i a g r a m O b j e c t K e y a n y T y p e z b w N T n L X > < a : K e y V a l u e O f D i a g r a m O b j e c t K e y a n y T y p e z b w N T n L X > < a : K e y > < K e y > M e a s u r e s \ T r a n s a c t i o n   A m o u n t \ T a g I n f o \ F o r m u l a < / K e y > < / a : K e y > < a : V a l u e   i : t y p e = " M e a s u r e G r i d V i e w S t a t e I D i a g r a m T a g A d d i t i o n a l I n f o " / > < / a : K e y V a l u e O f D i a g r a m O b j e c t K e y a n y T y p e z b w N T n L X > < a : K e y V a l u e O f D i a g r a m O b j e c t K e y a n y T y p e z b w N T n L X > < a : K e y > < K e y > M e a s u r e s \ T r a n s a c t i o n   A m o u n t \ T a g I n f o \ V a l u e < / K e y > < / a : K e y > < a : V a l u e   i : t y p e = " M e a s u r e G r i d V i e w S t a t e I D i a g r a m T a g A d d i t i o n a l I n f o " / > < / a : K e y V a l u e O f D i a g r a m O b j e c t K e y a n y T y p e z b w N T n L X > < a : K e y V a l u e O f D i a g r a m O b j e c t K e y a n y T y p e z b w N T n L X > < a : K e y > < K e y > M e a s u r e s \ T r a n s a c t i o n   A m o u n t   f o r   p r e v i u o s   y e a r < / K e y > < / a : K e y > < a : V a l u e   i : t y p e = " M e a s u r e G r i d N o d e V i e w S t a t e " > < C o l u m n > 6 < / C o l u m n > < L a y e d O u t > t r u e < / L a y e d O u t > < R o w > 2 < / R o w > < / a : V a l u e > < / a : K e y V a l u e O f D i a g r a m O b j e c t K e y a n y T y p e z b w N T n L X > < a : K e y V a l u e O f D i a g r a m O b j e c t K e y a n y T y p e z b w N T n L X > < a : K e y > < K e y > M e a s u r e s \ T r a n s a c t i o n   A m o u n t   f o r   p r e v i u o s   y e a r \ T a g I n f o \ F o r m u l a < / K e y > < / a : K e y > < a : V a l u e   i : t y p e = " M e a s u r e G r i d V i e w S t a t e I D i a g r a m T a g A d d i t i o n a l I n f o " / > < / a : K e y V a l u e O f D i a g r a m O b j e c t K e y a n y T y p e z b w N T n L X > < a : K e y V a l u e O f D i a g r a m O b j e c t K e y a n y T y p e z b w N T n L X > < a : K e y > < K e y > M e a s u r e s \ T r a n s a c t i o n   A m o u n t   f o r   p r e v i u o s   y e a r \ T a g I n f o \ V a l u e < / K e y > < / a : K e y > < a : V a l u e   i : t y p e = " M e a s u r e G r i d V i e w S t a t e I D i a g r a m T a g A d d i t i o n a l I n f o " / > < / a : K e y V a l u e O f D i a g r a m O b j e c t K e y a n y T y p e z b w N T n L X > < a : K e y V a l u e O f D i a g r a m O b j e c t K e y a n y T y p e z b w N T n L X > < a : K e y > < K e y > M e a s u r e s \ B o u n c e   R a t e < / K e y > < / a : K e y > < a : V a l u e   i : t y p e = " M e a s u r e G r i d N o d e V i e w S t a t e " > < C o l u m n > 6 < / C o l u m n > < L a y e d O u t > t r u e < / L a y e d O u t > < R o w > 3 < / R o w > < / a : V a l u e > < / a : K e y V a l u e O f D i a g r a m O b j e c t K e y a n y T y p e z b w N T n L X > < a : K e y V a l u e O f D i a g r a m O b j e c t K e y a n y T y p e z b w N T n L X > < a : K e y > < K e y > M e a s u r e s \ B o u n c e   R a t e \ T a g I n f o \ F o r m u l a < / K e y > < / a : K e y > < a : V a l u e   i : t y p e = " M e a s u r e G r i d V i e w S t a t e I D i a g r a m T a g A d d i t i o n a l I n f o " / > < / a : K e y V a l u e O f D i a g r a m O b j e c t K e y a n y T y p e z b w N T n L X > < a : K e y V a l u e O f D i a g r a m O b j e c t K e y a n y T y p e z b w N T n L X > < a : K e y > < K e y > M e a s u r e s \ B o u n c e   R a t e \ T a g I n f o \ V a l u e < / K e y > < / a : K e y > < a : V a l u e   i : t y p e = " M e a s u r e G r i d V i e w S t a t e I D i a g r a m T a g A d d i t i o n a l I n f o " / > < / a : K e y V a l u e O f D i a g r a m O b j e c t K e y a n y T y p e z b w N T n L X > < a : K e y V a l u e O f D i a g r a m O b j e c t K e y a n y T y p e z b w N T n L X > < a : K e y > < K e y > M e a s u r e s \ S e n t   M e a s u r e   E m a i l   1 < / K e y > < / a : K e y > < a : V a l u e   i : t y p e = " M e a s u r e G r i d N o d e V i e w S t a t e " > < C o l u m n > 3 < / C o l u m n > < L a y e d O u t > t r u e < / L a y e d O u t > < R o w > 6 < / R o w > < / a : V a l u e > < / a : K e y V a l u e O f D i a g r a m O b j e c t K e y a n y T y p e z b w N T n L X > < a : K e y V a l u e O f D i a g r a m O b j e c t K e y a n y T y p e z b w N T n L X > < a : K e y > < K e y > M e a s u r e s \ S e n t   M e a s u r e   E m a i l   1 \ T a g I n f o \ F o r m u l a < / K e y > < / a : K e y > < a : V a l u e   i : t y p e = " M e a s u r e G r i d V i e w S t a t e I D i a g r a m T a g A d d i t i o n a l I n f o " / > < / a : K e y V a l u e O f D i a g r a m O b j e c t K e y a n y T y p e z b w N T n L X > < a : K e y V a l u e O f D i a g r a m O b j e c t K e y a n y T y p e z b w N T n L X > < a : K e y > < K e y > M e a s u r e s \ S e n t   M e a s u r e   E m a i l   1 \ T a g I n f o \ V a l u e < / K e y > < / a : K e y > < a : V a l u e   i : t y p e = " M e a s u r e G r i d V i e w S t a t e I D i a g r a m T a g A d d i t i o n a l I n f o " / > < / a : K e y V a l u e O f D i a g r a m O b j e c t K e y a n y T y p e z b w N T n L X > < a : K e y V a l u e O f D i a g r a m O b j e c t K e y a n y T y p e z b w N T n L X > < a : K e y > < K e y > M e a s u r e s \ S e n t   M e a s u r e   E m a i l   2 < / K e y > < / a : K e y > < a : V a l u e   i : t y p e = " M e a s u r e G r i d N o d e V i e w S t a t e " > < C o l u m n > 3 < / C o l u m n > < L a y e d O u t > t r u e < / L a y e d O u t > < R o w > 7 < / R o w > < / a : V a l u e > < / a : K e y V a l u e O f D i a g r a m O b j e c t K e y a n y T y p e z b w N T n L X > < a : K e y V a l u e O f D i a g r a m O b j e c t K e y a n y T y p e z b w N T n L X > < a : K e y > < K e y > M e a s u r e s \ S e n t   M e a s u r e   E m a i l   2 \ T a g I n f o \ F o r m u l a < / K e y > < / a : K e y > < a : V a l u e   i : t y p e = " M e a s u r e G r i d V i e w S t a t e I D i a g r a m T a g A d d i t i o n a l I n f o " / > < / a : K e y V a l u e O f D i a g r a m O b j e c t K e y a n y T y p e z b w N T n L X > < a : K e y V a l u e O f D i a g r a m O b j e c t K e y a n y T y p e z b w N T n L X > < a : K e y > < K e y > M e a s u r e s \ S e n t   M e a s u r e   E m a i l   2 \ T a g I n f o \ V a l u e < / K e y > < / a : K e y > < a : V a l u e   i : t y p e = " M e a s u r e G r i d V i e w S t a t e I D i a g r a m T a g A d d i t i o n a l I n f o " / > < / a : K e y V a l u e O f D i a g r a m O b j e c t K e y a n y T y p e z b w N T n L X > < a : K e y V a l u e O f D i a g r a m O b j e c t K e y a n y T y p e z b w N T n L X > < a : K e y > < K e y > M e a s u r e s \ S e n t   M e a s u r e   E m a i l   3 < / K e y > < / a : K e y > < a : V a l u e   i : t y p e = " M e a s u r e G r i d N o d e V i e w S t a t e " > < C o l u m n > 3 < / C o l u m n > < L a y e d O u t > t r u e < / L a y e d O u t > < R o w > 8 < / R o w > < / a : V a l u e > < / a : K e y V a l u e O f D i a g r a m O b j e c t K e y a n y T y p e z b w N T n L X > < a : K e y V a l u e O f D i a g r a m O b j e c t K e y a n y T y p e z b w N T n L X > < a : K e y > < K e y > M e a s u r e s \ S e n t   M e a s u r e   E m a i l   3 \ T a g I n f o \ F o r m u l a < / K e y > < / a : K e y > < a : V a l u e   i : t y p e = " M e a s u r e G r i d V i e w S t a t e I D i a g r a m T a g A d d i t i o n a l I n f o " / > < / a : K e y V a l u e O f D i a g r a m O b j e c t K e y a n y T y p e z b w N T n L X > < a : K e y V a l u e O f D i a g r a m O b j e c t K e y a n y T y p e z b w N T n L X > < a : K e y > < K e y > M e a s u r e s \ S e n t   M e a s u r e   E m a i l   3 \ T a g I n f o \ V a l u e < / K e y > < / a : K e y > < a : V a l u e   i : t y p e = " M e a s u r e G r i d V i e w S t a t e I D i a g r a m T a g A d d i t i o n a l I n f o " / > < / a : K e y V a l u e O f D i a g r a m O b j e c t K e y a n y T y p e z b w N T n L X > < a : K e y V a l u e O f D i a g r a m O b j e c t K e y a n y T y p e z b w N T n L X > < a : K e y > < K e y > M e a s u r e s \ S e n t   M e a s u r e   E m a i l   4 < / K e y > < / a : K e y > < a : V a l u e   i : t y p e = " M e a s u r e G r i d N o d e V i e w S t a t e " > < C o l u m n > 3 < / C o l u m n > < L a y e d O u t > t r u e < / L a y e d O u t > < R o w > 9 < / R o w > < / a : V a l u e > < / a : K e y V a l u e O f D i a g r a m O b j e c t K e y a n y T y p e z b w N T n L X > < a : K e y V a l u e O f D i a g r a m O b j e c t K e y a n y T y p e z b w N T n L X > < a : K e y > < K e y > M e a s u r e s \ S e n t   M e a s u r e   E m a i l   4 \ T a g I n f o \ F o r m u l a < / K e y > < / a : K e y > < a : V a l u e   i : t y p e = " M e a s u r e G r i d V i e w S t a t e I D i a g r a m T a g A d d i t i o n a l I n f o " / > < / a : K e y V a l u e O f D i a g r a m O b j e c t K e y a n y T y p e z b w N T n L X > < a : K e y V a l u e O f D i a g r a m O b j e c t K e y a n y T y p e z b w N T n L X > < a : K e y > < K e y > M e a s u r e s \ S e n t   M e a s u r e   E m a i l   4 \ T a g I n f o \ V a l u e < / K e y > < / a : K e y > < a : V a l u e   i : t y p e = " M e a s u r e G r i d V i e w S t a t e I D i a g r a m T a g A d d i t i o n a l I n f o " / > < / a : K e y V a l u e O f D i a g r a m O b j e c t K e y a n y T y p e z b w N T n L X > < a : K e y V a l u e O f D i a g r a m O b j e c t K e y a n y T y p e z b w N T n L X > < a : K e y > < K e y > M e a s u r e s \ S e n t   M a i l   P r e v i o u s   Y e a r 1 < / K e y > < / a : K e y > < a : V a l u e   i : t y p e = " M e a s u r e G r i d N o d e V i e w S t a t e " > < C o l u m n > 3 < / C o l u m n > < L a y e d O u t > t r u e < / L a y e d O u t > < R o w > 1 0 < / R o w > < / a : V a l u e > < / a : K e y V a l u e O f D i a g r a m O b j e c t K e y a n y T y p e z b w N T n L X > < a : K e y V a l u e O f D i a g r a m O b j e c t K e y a n y T y p e z b w N T n L X > < a : K e y > < K e y > M e a s u r e s \ S e n t   M a i l   P r e v i o u s   Y e a r 1 \ T a g I n f o \ F o r m u l a < / K e y > < / a : K e y > < a : V a l u e   i : t y p e = " M e a s u r e G r i d V i e w S t a t e I D i a g r a m T a g A d d i t i o n a l I n f o " / > < / a : K e y V a l u e O f D i a g r a m O b j e c t K e y a n y T y p e z b w N T n L X > < a : K e y V a l u e O f D i a g r a m O b j e c t K e y a n y T y p e z b w N T n L X > < a : K e y > < K e y > M e a s u r e s \ S e n t   M a i l   P r e v i o u s   Y e a r 1 \ T a g I n f o \ V a l u e < / K e y > < / a : K e y > < a : V a l u e   i : t y p e = " M e a s u r e G r i d V i e w S t a t e I D i a g r a m T a g A d d i t i o n a l I n f o " / > < / a : K e y V a l u e O f D i a g r a m O b j e c t K e y a n y T y p e z b w N T n L X > < a : K e y V a l u e O f D i a g r a m O b j e c t K e y a n y T y p e z b w N T n L X > < a : K e y > < K e y > M e a s u r e s \ S e n t   M a i l 2   P r e v i o u s   Y e a r < / K e y > < / a : K e y > < a : V a l u e   i : t y p e = " M e a s u r e G r i d N o d e V i e w S t a t e " > < C o l u m n > 3 < / C o l u m n > < L a y e d O u t > t r u e < / L a y e d O u t > < R o w > 1 1 < / R o w > < / a : V a l u e > < / a : K e y V a l u e O f D i a g r a m O b j e c t K e y a n y T y p e z b w N T n L X > < a : K e y V a l u e O f D i a g r a m O b j e c t K e y a n y T y p e z b w N T n L X > < a : K e y > < K e y > M e a s u r e s \ S e n t   M a i l 2   P r e v i o u s   Y e a r \ T a g I n f o \ F o r m u l a < / K e y > < / a : K e y > < a : V a l u e   i : t y p e = " M e a s u r e G r i d V i e w S t a t e I D i a g r a m T a g A d d i t i o n a l I n f o " / > < / a : K e y V a l u e O f D i a g r a m O b j e c t K e y a n y T y p e z b w N T n L X > < a : K e y V a l u e O f D i a g r a m O b j e c t K e y a n y T y p e z b w N T n L X > < a : K e y > < K e y > M e a s u r e s \ S e n t   M a i l 2   P r e v i o u s   Y e a r \ T a g I n f o \ V a l u e < / K e y > < / a : K e y > < a : V a l u e   i : t y p e = " M e a s u r e G r i d V i e w S t a t e I D i a g r a m T a g A d d i t i o n a l I n f o " / > < / a : K e y V a l u e O f D i a g r a m O b j e c t K e y a n y T y p e z b w N T n L X > < a : K e y V a l u e O f D i a g r a m O b j e c t K e y a n y T y p e z b w N T n L X > < a : K e y > < K e y > M e a s u r e s \ S e n t   M a i l 3   P r e v i o u s   Y e a r < / K e y > < / a : K e y > < a : V a l u e   i : t y p e = " M e a s u r e G r i d N o d e V i e w S t a t e " > < C o l u m n > 3 < / C o l u m n > < L a y e d O u t > t r u e < / L a y e d O u t > < R o w > 1 2 < / R o w > < / a : V a l u e > < / a : K e y V a l u e O f D i a g r a m O b j e c t K e y a n y T y p e z b w N T n L X > < a : K e y V a l u e O f D i a g r a m O b j e c t K e y a n y T y p e z b w N T n L X > < a : K e y > < K e y > M e a s u r e s \ S e n t   M a i l 3   P r e v i o u s   Y e a r \ T a g I n f o \ F o r m u l a < / K e y > < / a : K e y > < a : V a l u e   i : t y p e = " M e a s u r e G r i d V i e w S t a t e I D i a g r a m T a g A d d i t i o n a l I n f o " / > < / a : K e y V a l u e O f D i a g r a m O b j e c t K e y a n y T y p e z b w N T n L X > < a : K e y V a l u e O f D i a g r a m O b j e c t K e y a n y T y p e z b w N T n L X > < a : K e y > < K e y > M e a s u r e s \ S e n t   M a i l 3   P r e v i o u s   Y e a r \ T a g I n f o \ V a l u e < / K e y > < / a : K e y > < a : V a l u e   i : t y p e = " M e a s u r e G r i d V i e w S t a t e I D i a g r a m T a g A d d i t i o n a l I n f o " / > < / a : K e y V a l u e O f D i a g r a m O b j e c t K e y a n y T y p e z b w N T n L X > < a : K e y V a l u e O f D i a g r a m O b j e c t K e y a n y T y p e z b w N T n L X > < a : K e y > < K e y > M e a s u r e s \ S e n t   M a i l 4   P r e v i o u s   Y e a r < / K e y > < / a : K e y > < a : V a l u e   i : t y p e = " M e a s u r e G r i d N o d e V i e w S t a t e " > < C o l u m n > 3 < / C o l u m n > < L a y e d O u t > t r u e < / L a y e d O u t > < R o w > 1 3 < / R o w > < / a : V a l u e > < / a : K e y V a l u e O f D i a g r a m O b j e c t K e y a n y T y p e z b w N T n L X > < a : K e y V a l u e O f D i a g r a m O b j e c t K e y a n y T y p e z b w N T n L X > < a : K e y > < K e y > M e a s u r e s \ S e n t   M a i l 4   P r e v i o u s   Y e a r \ T a g I n f o \ F o r m u l a < / K e y > < / a : K e y > < a : V a l u e   i : t y p e = " M e a s u r e G r i d V i e w S t a t e I D i a g r a m T a g A d d i t i o n a l I n f o " / > < / a : K e y V a l u e O f D i a g r a m O b j e c t K e y a n y T y p e z b w N T n L X > < a : K e y V a l u e O f D i a g r a m O b j e c t K e y a n y T y p e z b w N T n L X > < a : K e y > < K e y > M e a s u r e s \ S e n t   M a i l 4   P r e v i o u s   Y e a r \ T a g I n f o \ V a l u e < / K e y > < / a : K e y > < a : V a l u e   i : t y p e = " M e a s u r e G r i d V i e w S t a t e I D i a g r a m T a g A d d i t i o n a l I n f o " / > < / a : K e y V a l u e O f D i a g r a m O b j e c t K e y a n y T y p e z b w N T n L X > < a : K e y V a l u e O f D i a g r a m O b j e c t K e y a n y T y p e z b w N T n L X > < a : K e y > < K e y > M e a s u r e s \ O p e n   E m a i l 1 < / K e y > < / a : K e y > < a : V a l u e   i : t y p e = " M e a s u r e G r i d N o d e V i e w S t a t e " > < C o l u m n > 3 < / C o l u m n > < L a y e d O u t > t r u e < / L a y e d O u t > < R o w > 1 4 < / R o w > < / a : V a l u e > < / a : K e y V a l u e O f D i a g r a m O b j e c t K e y a n y T y p e z b w N T n L X > < a : K e y V a l u e O f D i a g r a m O b j e c t K e y a n y T y p e z b w N T n L X > < a : K e y > < K e y > M e a s u r e s \ O p e n   E m a i l 1 \ T a g I n f o \ F o r m u l a < / K e y > < / a : K e y > < a : V a l u e   i : t y p e = " M e a s u r e G r i d V i e w S t a t e I D i a g r a m T a g A d d i t i o n a l I n f o " / > < / a : K e y V a l u e O f D i a g r a m O b j e c t K e y a n y T y p e z b w N T n L X > < a : K e y V a l u e O f D i a g r a m O b j e c t K e y a n y T y p e z b w N T n L X > < a : K e y > < K e y > M e a s u r e s \ O p e n   E m a i l 1 \ T a g I n f o \ V a l u e < / K e y > < / a : K e y > < a : V a l u e   i : t y p e = " M e a s u r e G r i d V i e w S t a t e I D i a g r a m T a g A d d i t i o n a l I n f o " / > < / a : K e y V a l u e O f D i a g r a m O b j e c t K e y a n y T y p e z b w N T n L X > < a : K e y V a l u e O f D i a g r a m O b j e c t K e y a n y T y p e z b w N T n L X > < a : K e y > < K e y > M e a s u r e s \ O p e n   E m a i l 2 < / K e y > < / a : K e y > < a : V a l u e   i : t y p e = " M e a s u r e G r i d N o d e V i e w S t a t e " > < C o l u m n > 3 < / C o l u m n > < L a y e d O u t > t r u e < / L a y e d O u t > < R o w > 1 5 < / R o w > < / a : V a l u e > < / a : K e y V a l u e O f D i a g r a m O b j e c t K e y a n y T y p e z b w N T n L X > < a : K e y V a l u e O f D i a g r a m O b j e c t K e y a n y T y p e z b w N T n L X > < a : K e y > < K e y > M e a s u r e s \ O p e n   E m a i l 2 \ T a g I n f o \ F o r m u l a < / K e y > < / a : K e y > < a : V a l u e   i : t y p e = " M e a s u r e G r i d V i e w S t a t e I D i a g r a m T a g A d d i t i o n a l I n f o " / > < / a : K e y V a l u e O f D i a g r a m O b j e c t K e y a n y T y p e z b w N T n L X > < a : K e y V a l u e O f D i a g r a m O b j e c t K e y a n y T y p e z b w N T n L X > < a : K e y > < K e y > M e a s u r e s \ O p e n   E m a i l 2 \ T a g I n f o \ V a l u e < / K e y > < / a : K e y > < a : V a l u e   i : t y p e = " M e a s u r e G r i d V i e w S t a t e I D i a g r a m T a g A d d i t i o n a l I n f o " / > < / a : K e y V a l u e O f D i a g r a m O b j e c t K e y a n y T y p e z b w N T n L X > < a : K e y V a l u e O f D i a g r a m O b j e c t K e y a n y T y p e z b w N T n L X > < a : K e y > < K e y > M e a s u r e s \ O p e n   E m a i l 3 < / K e y > < / a : K e y > < a : V a l u e   i : t y p e = " M e a s u r e G r i d N o d e V i e w S t a t e " > < C o l u m n > 3 < / C o l u m n > < L a y e d O u t > t r u e < / L a y e d O u t > < R o w > 1 6 < / R o w > < / a : V a l u e > < / a : K e y V a l u e O f D i a g r a m O b j e c t K e y a n y T y p e z b w N T n L X > < a : K e y V a l u e O f D i a g r a m O b j e c t K e y a n y T y p e z b w N T n L X > < a : K e y > < K e y > M e a s u r e s \ O p e n   E m a i l 3 \ T a g I n f o \ F o r m u l a < / K e y > < / a : K e y > < a : V a l u e   i : t y p e = " M e a s u r e G r i d V i e w S t a t e I D i a g r a m T a g A d d i t i o n a l I n f o " / > < / a : K e y V a l u e O f D i a g r a m O b j e c t K e y a n y T y p e z b w N T n L X > < a : K e y V a l u e O f D i a g r a m O b j e c t K e y a n y T y p e z b w N T n L X > < a : K e y > < K e y > M e a s u r e s \ O p e n   E m a i l 3 \ T a g I n f o \ V a l u e < / K e y > < / a : K e y > < a : V a l u e   i : t y p e = " M e a s u r e G r i d V i e w S t a t e I D i a g r a m T a g A d d i t i o n a l I n f o " / > < / a : K e y V a l u e O f D i a g r a m O b j e c t K e y a n y T y p e z b w N T n L X > < a : K e y V a l u e O f D i a g r a m O b j e c t K e y a n y T y p e z b w N T n L X > < a : K e y > < K e y > M e a s u r e s \ O p e n   E m a i l 4 < / K e y > < / a : K e y > < a : V a l u e   i : t y p e = " M e a s u r e G r i d N o d e V i e w S t a t e " > < C o l u m n > 3 < / C o l u m n > < L a y e d O u t > t r u e < / L a y e d O u t > < R o w > 1 7 < / R o w > < / a : V a l u e > < / a : K e y V a l u e O f D i a g r a m O b j e c t K e y a n y T y p e z b w N T n L X > < a : K e y V a l u e O f D i a g r a m O b j e c t K e y a n y T y p e z b w N T n L X > < a : K e y > < K e y > M e a s u r e s \ O p e n   E m a i l 4 \ T a g I n f o \ F o r m u l a < / K e y > < / a : K e y > < a : V a l u e   i : t y p e = " M e a s u r e G r i d V i e w S t a t e I D i a g r a m T a g A d d i t i o n a l I n f o " / > < / a : K e y V a l u e O f D i a g r a m O b j e c t K e y a n y T y p e z b w N T n L X > < a : K e y V a l u e O f D i a g r a m O b j e c t K e y a n y T y p e z b w N T n L X > < a : K e y > < K e y > M e a s u r e s \ O p e n   E m a i l 4 \ T a g I n f o \ V a l u e < / K e y > < / a : K e y > < a : V a l u e   i : t y p e = " M e a s u r e G r i d V i e w S t a t e I D i a g r a m T a g A d d i t i o n a l I n f o " / > < / a : K e y V a l u e O f D i a g r a m O b j e c t K e y a n y T y p e z b w N T n L X > < a : K e y V a l u e O f D i a g r a m O b j e c t K e y a n y T y p e z b w N T n L X > < a : K e y > < K e y > M e a s u r e s \ O p e n   E m a i l 1   P r e v i o u s   y e a r < / K e y > < / a : K e y > < a : V a l u e   i : t y p e = " M e a s u r e G r i d N o d e V i e w S t a t e " > < C o l u m n > 3 < / C o l u m n > < L a y e d O u t > t r u e < / L a y e d O u t > < R o w > 1 9 < / R o w > < / a : V a l u e > < / a : K e y V a l u e O f D i a g r a m O b j e c t K e y a n y T y p e z b w N T n L X > < a : K e y V a l u e O f D i a g r a m O b j e c t K e y a n y T y p e z b w N T n L X > < a : K e y > < K e y > M e a s u r e s \ O p e n   E m a i l 1   P r e v i o u s   y e a r \ T a g I n f o \ F o r m u l a < / K e y > < / a : K e y > < a : V a l u e   i : t y p e = " M e a s u r e G r i d V i e w S t a t e I D i a g r a m T a g A d d i t i o n a l I n f o " / > < / a : K e y V a l u e O f D i a g r a m O b j e c t K e y a n y T y p e z b w N T n L X > < a : K e y V a l u e O f D i a g r a m O b j e c t K e y a n y T y p e z b w N T n L X > < a : K e y > < K e y > M e a s u r e s \ O p e n   E m a i l 1   P r e v i o u s   y e a r \ T a g I n f o \ V a l u e < / K e y > < / a : K e y > < a : V a l u e   i : t y p e = " M e a s u r e G r i d V i e w S t a t e I D i a g r a m T a g A d d i t i o n a l I n f o " / > < / a : K e y V a l u e O f D i a g r a m O b j e c t K e y a n y T y p e z b w N T n L X > < a : K e y V a l u e O f D i a g r a m O b j e c t K e y a n y T y p e z b w N T n L X > < a : K e y > < K e y > M e a s u r e s \ O p e n   E m a i l 2   P r e v i o u s   y e a r < / K e y > < / a : K e y > < a : V a l u e   i : t y p e = " M e a s u r e G r i d N o d e V i e w S t a t e " > < C o l u m n > 3 < / C o l u m n > < L a y e d O u t > t r u e < / L a y e d O u t > < R o w > 2 0 < / R o w > < / a : V a l u e > < / a : K e y V a l u e O f D i a g r a m O b j e c t K e y a n y T y p e z b w N T n L X > < a : K e y V a l u e O f D i a g r a m O b j e c t K e y a n y T y p e z b w N T n L X > < a : K e y > < K e y > M e a s u r e s \ O p e n   E m a i l 2   P r e v i o u s   y e a r \ T a g I n f o \ F o r m u l a < / K e y > < / a : K e y > < a : V a l u e   i : t y p e = " M e a s u r e G r i d V i e w S t a t e I D i a g r a m T a g A d d i t i o n a l I n f o " / > < / a : K e y V a l u e O f D i a g r a m O b j e c t K e y a n y T y p e z b w N T n L X > < a : K e y V a l u e O f D i a g r a m O b j e c t K e y a n y T y p e z b w N T n L X > < a : K e y > < K e y > M e a s u r e s \ O p e n   E m a i l 2   P r e v i o u s   y e a r \ T a g I n f o \ V a l u e < / K e y > < / a : K e y > < a : V a l u e   i : t y p e = " M e a s u r e G r i d V i e w S t a t e I D i a g r a m T a g A d d i t i o n a l I n f o " / > < / a : K e y V a l u e O f D i a g r a m O b j e c t K e y a n y T y p e z b w N T n L X > < a : K e y V a l u e O f D i a g r a m O b j e c t K e y a n y T y p e z b w N T n L X > < a : K e y > < K e y > M e a s u r e s \ O p e n   E m a i l 3   P r e v i o u s   y e a r < / K e y > < / a : K e y > < a : V a l u e   i : t y p e = " M e a s u r e G r i d N o d e V i e w S t a t e " > < C o l u m n > 3 < / C o l u m n > < L a y e d O u t > t r u e < / L a y e d O u t > < R o w > 2 1 < / R o w > < / a : V a l u e > < / a : K e y V a l u e O f D i a g r a m O b j e c t K e y a n y T y p e z b w N T n L X > < a : K e y V a l u e O f D i a g r a m O b j e c t K e y a n y T y p e z b w N T n L X > < a : K e y > < K e y > M e a s u r e s \ O p e n   E m a i l 3   P r e v i o u s   y e a r \ T a g I n f o \ F o r m u l a < / K e y > < / a : K e y > < a : V a l u e   i : t y p e = " M e a s u r e G r i d V i e w S t a t e I D i a g r a m T a g A d d i t i o n a l I n f o " / > < / a : K e y V a l u e O f D i a g r a m O b j e c t K e y a n y T y p e z b w N T n L X > < a : K e y V a l u e O f D i a g r a m O b j e c t K e y a n y T y p e z b w N T n L X > < a : K e y > < K e y > M e a s u r e s \ O p e n   E m a i l 3   P r e v i o u s   y e a r \ T a g I n f o \ V a l u e < / K e y > < / a : K e y > < a : V a l u e   i : t y p e = " M e a s u r e G r i d V i e w S t a t e I D i a g r a m T a g A d d i t i o n a l I n f o " / > < / a : K e y V a l u e O f D i a g r a m O b j e c t K e y a n y T y p e z b w N T n L X > < a : K e y V a l u e O f D i a g r a m O b j e c t K e y a n y T y p e z b w N T n L X > < a : K e y > < K e y > M e a s u r e s \ O p e n   E m a i l 4   P r e v i o u s   y e a r < / K e y > < / a : K e y > < a : V a l u e   i : t y p e = " M e a s u r e G r i d N o d e V i e w S t a t e " > < C o l u m n > 3 < / C o l u m n > < L a y e d O u t > t r u e < / L a y e d O u t > < R o w > 2 2 < / R o w > < / a : V a l u e > < / a : K e y V a l u e O f D i a g r a m O b j e c t K e y a n y T y p e z b w N T n L X > < a : K e y V a l u e O f D i a g r a m O b j e c t K e y a n y T y p e z b w N T n L X > < a : K e y > < K e y > M e a s u r e s \ O p e n   E m a i l 4   P r e v i o u s   y e a r \ T a g I n f o \ F o r m u l a < / K e y > < / a : K e y > < a : V a l u e   i : t y p e = " M e a s u r e G r i d V i e w S t a t e I D i a g r a m T a g A d d i t i o n a l I n f o " / > < / a : K e y V a l u e O f D i a g r a m O b j e c t K e y a n y T y p e z b w N T n L X > < a : K e y V a l u e O f D i a g r a m O b j e c t K e y a n y T y p e z b w N T n L X > < a : K e y > < K e y > M e a s u r e s \ O p e n   E m a i l 4   P r e v i o u s   y e a r \ T a g I n f o \ V a l u e < / K e y > < / a : K e y > < a : V a l u e   i : t y p e = " M e a s u r e G r i d V i e w S t a t e I D i a g r a m T a g A d d i t i o n a l I n f o " / > < / a : K e y V a l u e O f D i a g r a m O b j e c t K e y a n y T y p e z b w N T n L X > < a : K e y V a l u e O f D i a g r a m O b j e c t K e y a n y T y p e z b w N T n L X > < a : K e y > < K e y > M e a s u r e s \ B o u n c e   E m a i l 1 < / K e y > < / a : K e y > < a : V a l u e   i : t y p e = " M e a s u r e G r i d N o d e V i e w S t a t e " > < C o l u m n > 3 < / C o l u m n > < L a y e d O u t > t r u e < / L a y e d O u t > < R o w > 2 3 < / R o w > < / a : V a l u e > < / a : K e y V a l u e O f D i a g r a m O b j e c t K e y a n y T y p e z b w N T n L X > < a : K e y V a l u e O f D i a g r a m O b j e c t K e y a n y T y p e z b w N T n L X > < a : K e y > < K e y > M e a s u r e s \ B o u n c e   E m a i l 1 \ T a g I n f o \ F o r m u l a < / K e y > < / a : K e y > < a : V a l u e   i : t y p e = " M e a s u r e G r i d V i e w S t a t e I D i a g r a m T a g A d d i t i o n a l I n f o " / > < / a : K e y V a l u e O f D i a g r a m O b j e c t K e y a n y T y p e z b w N T n L X > < a : K e y V a l u e O f D i a g r a m O b j e c t K e y a n y T y p e z b w N T n L X > < a : K e y > < K e y > M e a s u r e s \ B o u n c e   E m a i l 1 \ T a g I n f o \ V a l u e < / K e y > < / a : K e y > < a : V a l u e   i : t y p e = " M e a s u r e G r i d V i e w S t a t e I D i a g r a m T a g A d d i t i o n a l I n f o " / > < / a : K e y V a l u e O f D i a g r a m O b j e c t K e y a n y T y p e z b w N T n L X > < a : K e y V a l u e O f D i a g r a m O b j e c t K e y a n y T y p e z b w N T n L X > < a : K e y > < K e y > M e a s u r e s \ B o u n c e   E m a i l 2 < / K e y > < / a : K e y > < a : V a l u e   i : t y p e = " M e a s u r e G r i d N o d e V i e w S t a t e " > < C o l u m n > 3 < / C o l u m n > < L a y e d O u t > t r u e < / L a y e d O u t > < R o w > 2 4 < / R o w > < / a : V a l u e > < / a : K e y V a l u e O f D i a g r a m O b j e c t K e y a n y T y p e z b w N T n L X > < a : K e y V a l u e O f D i a g r a m O b j e c t K e y a n y T y p e z b w N T n L X > < a : K e y > < K e y > M e a s u r e s \ B o u n c e   E m a i l 2 \ T a g I n f o \ F o r m u l a < / K e y > < / a : K e y > < a : V a l u e   i : t y p e = " M e a s u r e G r i d V i e w S t a t e I D i a g r a m T a g A d d i t i o n a l I n f o " / > < / a : K e y V a l u e O f D i a g r a m O b j e c t K e y a n y T y p e z b w N T n L X > < a : K e y V a l u e O f D i a g r a m O b j e c t K e y a n y T y p e z b w N T n L X > < a : K e y > < K e y > M e a s u r e s \ B o u n c e   E m a i l 2 \ T a g I n f o \ V a l u e < / K e y > < / a : K e y > < a : V a l u e   i : t y p e = " M e a s u r e G r i d V i e w S t a t e I D i a g r a m T a g A d d i t i o n a l I n f o " / > < / a : K e y V a l u e O f D i a g r a m O b j e c t K e y a n y T y p e z b w N T n L X > < a : K e y V a l u e O f D i a g r a m O b j e c t K e y a n y T y p e z b w N T n L X > < a : K e y > < K e y > M e a s u r e s \ B o u n c e   E m a i l 3 < / K e y > < / a : K e y > < a : V a l u e   i : t y p e = " M e a s u r e G r i d N o d e V i e w S t a t e " > < C o l u m n > 3 < / C o l u m n > < L a y e d O u t > t r u e < / L a y e d O u t > < R o w > 2 5 < / R o w > < / a : V a l u e > < / a : K e y V a l u e O f D i a g r a m O b j e c t K e y a n y T y p e z b w N T n L X > < a : K e y V a l u e O f D i a g r a m O b j e c t K e y a n y T y p e z b w N T n L X > < a : K e y > < K e y > M e a s u r e s \ B o u n c e   E m a i l 3 \ T a g I n f o \ F o r m u l a < / K e y > < / a : K e y > < a : V a l u e   i : t y p e = " M e a s u r e G r i d V i e w S t a t e I D i a g r a m T a g A d d i t i o n a l I n f o " / > < / a : K e y V a l u e O f D i a g r a m O b j e c t K e y a n y T y p e z b w N T n L X > < a : K e y V a l u e O f D i a g r a m O b j e c t K e y a n y T y p e z b w N T n L X > < a : K e y > < K e y > M e a s u r e s \ B o u n c e   E m a i l 3 \ T a g I n f o \ V a l u e < / K e y > < / a : K e y > < a : V a l u e   i : t y p e = " M e a s u r e G r i d V i e w S t a t e I D i a g r a m T a g A d d i t i o n a l I n f o " / > < / a : K e y V a l u e O f D i a g r a m O b j e c t K e y a n y T y p e z b w N T n L X > < a : K e y V a l u e O f D i a g r a m O b j e c t K e y a n y T y p e z b w N T n L X > < a : K e y > < K e y > M e a s u r e s \ B o u n c e   E m a i l 4 < / K e y > < / a : K e y > < a : V a l u e   i : t y p e = " M e a s u r e G r i d N o d e V i e w S t a t e " > < C o l u m n > 3 < / C o l u m n > < L a y e d O u t > t r u e < / L a y e d O u t > < R o w > 2 6 < / R o w > < / a : V a l u e > < / a : K e y V a l u e O f D i a g r a m O b j e c t K e y a n y T y p e z b w N T n L X > < a : K e y V a l u e O f D i a g r a m O b j e c t K e y a n y T y p e z b w N T n L X > < a : K e y > < K e y > M e a s u r e s \ B o u n c e   E m a i l 4 \ T a g I n f o \ F o r m u l a < / K e y > < / a : K e y > < a : V a l u e   i : t y p e = " M e a s u r e G r i d V i e w S t a t e I D i a g r a m T a g A d d i t i o n a l I n f o " / > < / a : K e y V a l u e O f D i a g r a m O b j e c t K e y a n y T y p e z b w N T n L X > < a : K e y V a l u e O f D i a g r a m O b j e c t K e y a n y T y p e z b w N T n L X > < a : K e y > < K e y > M e a s u r e s \ B o u n c e   E m a i l 4 \ T a g I n f o \ V a l u e < / K e y > < / a : K e y > < a : V a l u e   i : t y p e = " M e a s u r e G r i d V i e w S t a t e I D i a g r a m T a g A d d i t i o n a l I n f o " / > < / a : K e y V a l u e O f D i a g r a m O b j e c t K e y a n y T y p e z b w N T n L X > < a : K e y V a l u e O f D i a g r a m O b j e c t K e y a n y T y p e z b w N T n L X > < a : K e y > < K e y > M e a s u r e s \ B o u n c e d   M a i l 1   P r e v i o u s   Y e a r < / K e y > < / a : K e y > < a : V a l u e   i : t y p e = " M e a s u r e G r i d N o d e V i e w S t a t e " > < C o l u m n > 3 < / C o l u m n > < L a y e d O u t > t r u e < / L a y e d O u t > < R o w > 2 7 < / R o w > < / a : V a l u e > < / a : K e y V a l u e O f D i a g r a m O b j e c t K e y a n y T y p e z b w N T n L X > < a : K e y V a l u e O f D i a g r a m O b j e c t K e y a n y T y p e z b w N T n L X > < a : K e y > < K e y > M e a s u r e s \ B o u n c e d   M a i l 1   P r e v i o u s   Y e a r \ T a g I n f o \ F o r m u l a < / K e y > < / a : K e y > < a : V a l u e   i : t y p e = " M e a s u r e G r i d V i e w S t a t e I D i a g r a m T a g A d d i t i o n a l I n f o " / > < / a : K e y V a l u e O f D i a g r a m O b j e c t K e y a n y T y p e z b w N T n L X > < a : K e y V a l u e O f D i a g r a m O b j e c t K e y a n y T y p e z b w N T n L X > < a : K e y > < K e y > M e a s u r e s \ B o u n c e d   M a i l 1   P r e v i o u s   Y e a r \ T a g I n f o \ V a l u e < / K e y > < / a : K e y > < a : V a l u e   i : t y p e = " M e a s u r e G r i d V i e w S t a t e I D i a g r a m T a g A d d i t i o n a l I n f o " / > < / a : K e y V a l u e O f D i a g r a m O b j e c t K e y a n y T y p e z b w N T n L X > < a : K e y V a l u e O f D i a g r a m O b j e c t K e y a n y T y p e z b w N T n L X > < a : K e y > < K e y > M e a s u r e s \ B o u n c e d   M a i l 2   P r e v i o u s   Y e a r < / K e y > < / a : K e y > < a : V a l u e   i : t y p e = " M e a s u r e G r i d N o d e V i e w S t a t e " > < C o l u m n > 3 < / C o l u m n > < L a y e d O u t > t r u e < / L a y e d O u t > < R o w > 2 8 < / R o w > < / a : V a l u e > < / a : K e y V a l u e O f D i a g r a m O b j e c t K e y a n y T y p e z b w N T n L X > < a : K e y V a l u e O f D i a g r a m O b j e c t K e y a n y T y p e z b w N T n L X > < a : K e y > < K e y > M e a s u r e s \ B o u n c e d   M a i l 2   P r e v i o u s   Y e a r \ T a g I n f o \ F o r m u l a < / K e y > < / a : K e y > < a : V a l u e   i : t y p e = " M e a s u r e G r i d V i e w S t a t e I D i a g r a m T a g A d d i t i o n a l I n f o " / > < / a : K e y V a l u e O f D i a g r a m O b j e c t K e y a n y T y p e z b w N T n L X > < a : K e y V a l u e O f D i a g r a m O b j e c t K e y a n y T y p e z b w N T n L X > < a : K e y > < K e y > M e a s u r e s \ B o u n c e d   M a i l 2   P r e v i o u s   Y e a r \ T a g I n f o \ V a l u e < / K e y > < / a : K e y > < a : V a l u e   i : t y p e = " M e a s u r e G r i d V i e w S t a t e I D i a g r a m T a g A d d i t i o n a l I n f o " / > < / a : K e y V a l u e O f D i a g r a m O b j e c t K e y a n y T y p e z b w N T n L X > < a : K e y V a l u e O f D i a g r a m O b j e c t K e y a n y T y p e z b w N T n L X > < a : K e y > < K e y > M e a s u r e s \ B o u n c e d   M a i l 3   P r e v i o u s   Y e a r < / K e y > < / a : K e y > < a : V a l u e   i : t y p e = " M e a s u r e G r i d N o d e V i e w S t a t e " > < C o l u m n > 3 < / C o l u m n > < L a y e d O u t > t r u e < / L a y e d O u t > < R o w > 2 9 < / R o w > < / a : V a l u e > < / a : K e y V a l u e O f D i a g r a m O b j e c t K e y a n y T y p e z b w N T n L X > < a : K e y V a l u e O f D i a g r a m O b j e c t K e y a n y T y p e z b w N T n L X > < a : K e y > < K e y > M e a s u r e s \ B o u n c e d   M a i l 3   P r e v i o u s   Y e a r \ T a g I n f o \ F o r m u l a < / K e y > < / a : K e y > < a : V a l u e   i : t y p e = " M e a s u r e G r i d V i e w S t a t e I D i a g r a m T a g A d d i t i o n a l I n f o " / > < / a : K e y V a l u e O f D i a g r a m O b j e c t K e y a n y T y p e z b w N T n L X > < a : K e y V a l u e O f D i a g r a m O b j e c t K e y a n y T y p e z b w N T n L X > < a : K e y > < K e y > M e a s u r e s \ B o u n c e d   M a i l 3   P r e v i o u s   Y e a r \ T a g I n f o \ V a l u e < / K e y > < / a : K e y > < a : V a l u e   i : t y p e = " M e a s u r e G r i d V i e w S t a t e I D i a g r a m T a g A d d i t i o n a l I n f o " / > < / a : K e y V a l u e O f D i a g r a m O b j e c t K e y a n y T y p e z b w N T n L X > < a : K e y V a l u e O f D i a g r a m O b j e c t K e y a n y T y p e z b w N T n L X > < a : K e y > < K e y > M e a s u r e s \ B o u n c e d   M a i l 4   P r e v i o u s   Y e a r < / K e y > < / a : K e y > < a : V a l u e   i : t y p e = " M e a s u r e G r i d N o d e V i e w S t a t e " > < C o l u m n > 3 < / C o l u m n > < L a y e d O u t > t r u e < / L a y e d O u t > < R o w > 3 0 < / R o w > < / a : V a l u e > < / a : K e y V a l u e O f D i a g r a m O b j e c t K e y a n y T y p e z b w N T n L X > < a : K e y V a l u e O f D i a g r a m O b j e c t K e y a n y T y p e z b w N T n L X > < a : K e y > < K e y > M e a s u r e s \ B o u n c e d   M a i l 4   P r e v i o u s   Y e a r \ T a g I n f o \ F o r m u l a < / K e y > < / a : K e y > < a : V a l u e   i : t y p e = " M e a s u r e G r i d V i e w S t a t e I D i a g r a m T a g A d d i t i o n a l I n f o " / > < / a : K e y V a l u e O f D i a g r a m O b j e c t K e y a n y T y p e z b w N T n L X > < a : K e y V a l u e O f D i a g r a m O b j e c t K e y a n y T y p e z b w N T n L X > < a : K e y > < K e y > M e a s u r e s \ B o u n c e d   M a i l 4   P r e v i o u s   Y e a r \ T a g I n f o \ V a l u e < / K e y > < / a : K e y > < a : V a l u e   i : t y p e = " M e a s u r e G r i d V i e w S t a t e I D i a g r a m T a g A d d i t i o n a l I n f o " / > < / a : K e y V a l u e O f D i a g r a m O b j e c t K e y a n y T y p e z b w N T n L X > < a : K e y V a l u e O f D i a g r a m O b j e c t K e y a n y T y p e z b w N T n L X > < a : K e y > < K e y > M e a s u r e s \ T r a n s a c t i o n   E m a i l 1 < / K e y > < / a : K e y > < a : V a l u e   i : t y p e = " M e a s u r e G r i d N o d e V i e w S t a t e " > < C o l u m n > 3 < / C o l u m n > < L a y e d O u t > t r u e < / L a y e d O u t > < R o w > 3 1 < / R o w > < / a : V a l u e > < / a : K e y V a l u e O f D i a g r a m O b j e c t K e y a n y T y p e z b w N T n L X > < a : K e y V a l u e O f D i a g r a m O b j e c t K e y a n y T y p e z b w N T n L X > < a : K e y > < K e y > M e a s u r e s \ T r a n s a c t i o n   E m a i l 1 \ T a g I n f o \ F o r m u l a < / K e y > < / a : K e y > < a : V a l u e   i : t y p e = " M e a s u r e G r i d V i e w S t a t e I D i a g r a m T a g A d d i t i o n a l I n f o " / > < / a : K e y V a l u e O f D i a g r a m O b j e c t K e y a n y T y p e z b w N T n L X > < a : K e y V a l u e O f D i a g r a m O b j e c t K e y a n y T y p e z b w N T n L X > < a : K e y > < K e y > M e a s u r e s \ T r a n s a c t i o n   E m a i l 1 \ T a g I n f o \ V a l u e < / K e y > < / a : K e y > < a : V a l u e   i : t y p e = " M e a s u r e G r i d V i e w S t a t e I D i a g r a m T a g A d d i t i o n a l I n f o " / > < / a : K e y V a l u e O f D i a g r a m O b j e c t K e y a n y T y p e z b w N T n L X > < a : K e y V a l u e O f D i a g r a m O b j e c t K e y a n y T y p e z b w N T n L X > < a : K e y > < K e y > M e a s u r e s \ T r a n s a c t i o n   E m a i l 2 < / K e y > < / a : K e y > < a : V a l u e   i : t y p e = " M e a s u r e G r i d N o d e V i e w S t a t e " > < C o l u m n > 3 < / C o l u m n > < L a y e d O u t > t r u e < / L a y e d O u t > < R o w > 3 2 < / R o w > < / a : V a l u e > < / a : K e y V a l u e O f D i a g r a m O b j e c t K e y a n y T y p e z b w N T n L X > < a : K e y V a l u e O f D i a g r a m O b j e c t K e y a n y T y p e z b w N T n L X > < a : K e y > < K e y > M e a s u r e s \ T r a n s a c t i o n   E m a i l 2 \ T a g I n f o \ F o r m u l a < / K e y > < / a : K e y > < a : V a l u e   i : t y p e = " M e a s u r e G r i d V i e w S t a t e I D i a g r a m T a g A d d i t i o n a l I n f o " / > < / a : K e y V a l u e O f D i a g r a m O b j e c t K e y a n y T y p e z b w N T n L X > < a : K e y V a l u e O f D i a g r a m O b j e c t K e y a n y T y p e z b w N T n L X > < a : K e y > < K e y > M e a s u r e s \ T r a n s a c t i o n   E m a i l 2 \ T a g I n f o \ V a l u e < / K e y > < / a : K e y > < a : V a l u e   i : t y p e = " M e a s u r e G r i d V i e w S t a t e I D i a g r a m T a g A d d i t i o n a l I n f o " / > < / a : K e y V a l u e O f D i a g r a m O b j e c t K e y a n y T y p e z b w N T n L X > < a : K e y V a l u e O f D i a g r a m O b j e c t K e y a n y T y p e z b w N T n L X > < a : K e y > < K e y > M e a s u r e s \ T r a n s a c t i o n   E m a i l 3 < / K e y > < / a : K e y > < a : V a l u e   i : t y p e = " M e a s u r e G r i d N o d e V i e w S t a t e " > < C o l u m n > 3 < / C o l u m n > < L a y e d O u t > t r u e < / L a y e d O u t > < R o w > 3 3 < / R o w > < / a : V a l u e > < / a : K e y V a l u e O f D i a g r a m O b j e c t K e y a n y T y p e z b w N T n L X > < a : K e y V a l u e O f D i a g r a m O b j e c t K e y a n y T y p e z b w N T n L X > < a : K e y > < K e y > M e a s u r e s \ T r a n s a c t i o n   E m a i l 3 \ T a g I n f o \ F o r m u l a < / K e y > < / a : K e y > < a : V a l u e   i : t y p e = " M e a s u r e G r i d V i e w S t a t e I D i a g r a m T a g A d d i t i o n a l I n f o " / > < / a : K e y V a l u e O f D i a g r a m O b j e c t K e y a n y T y p e z b w N T n L X > < a : K e y V a l u e O f D i a g r a m O b j e c t K e y a n y T y p e z b w N T n L X > < a : K e y > < K e y > M e a s u r e s \ T r a n s a c t i o n   E m a i l 3 \ T a g I n f o \ V a l u e < / K e y > < / a : K e y > < a : V a l u e   i : t y p e = " M e a s u r e G r i d V i e w S t a t e I D i a g r a m T a g A d d i t i o n a l I n f o " / > < / a : K e y V a l u e O f D i a g r a m O b j e c t K e y a n y T y p e z b w N T n L X > < a : K e y V a l u e O f D i a g r a m O b j e c t K e y a n y T y p e z b w N T n L X > < a : K e y > < K e y > M e a s u r e s \ T r a n s a c t i o n   E m a i l 4 < / K e y > < / a : K e y > < a : V a l u e   i : t y p e = " M e a s u r e G r i d N o d e V i e w S t a t e " > < C o l u m n > 3 < / C o l u m n > < L a y e d O u t > t r u e < / L a y e d O u t > < R o w > 3 4 < / R o w > < / a : V a l u e > < / a : K e y V a l u e O f D i a g r a m O b j e c t K e y a n y T y p e z b w N T n L X > < a : K e y V a l u e O f D i a g r a m O b j e c t K e y a n y T y p e z b w N T n L X > < a : K e y > < K e y > M e a s u r e s \ T r a n s a c t i o n   E m a i l 4 \ T a g I n f o \ F o r m u l a < / K e y > < / a : K e y > < a : V a l u e   i : t y p e = " M e a s u r e G r i d V i e w S t a t e I D i a g r a m T a g A d d i t i o n a l I n f o " / > < / a : K e y V a l u e O f D i a g r a m O b j e c t K e y a n y T y p e z b w N T n L X > < a : K e y V a l u e O f D i a g r a m O b j e c t K e y a n y T y p e z b w N T n L X > < a : K e y > < K e y > M e a s u r e s \ T r a n s a c t i o n   E m a i l 4 \ T a g I n f o \ V a l u e < / K e y > < / a : K e y > < a : V a l u e   i : t y p e = " M e a s u r e G r i d V i e w S t a t e I D i a g r a m T a g A d d i t i o n a l I n f o " / > < / a : K e y V a l u e O f D i a g r a m O b j e c t K e y a n y T y p e z b w N T n L X > < a : K e y V a l u e O f D i a g r a m O b j e c t K e y a n y T y p e z b w N T n L X > < a : K e y > < K e y > M e a s u r e s \ T r a n s a c t i o n   A m o u n t   E m a i l 1 < / K e y > < / a : K e y > < a : V a l u e   i : t y p e = " M e a s u r e G r i d N o d e V i e w S t a t e " > < C o l u m n > 3 < / C o l u m n > < L a y e d O u t > t r u e < / L a y e d O u t > < R o w > 3 5 < / R o w > < / a : V a l u e > < / a : K e y V a l u e O f D i a g r a m O b j e c t K e y a n y T y p e z b w N T n L X > < a : K e y V a l u e O f D i a g r a m O b j e c t K e y a n y T y p e z b w N T n L X > < a : K e y > < K e y > M e a s u r e s \ T r a n s a c t i o n   A m o u n t   E m a i l 1 \ T a g I n f o \ F o r m u l a < / K e y > < / a : K e y > < a : V a l u e   i : t y p e = " M e a s u r e G r i d V i e w S t a t e I D i a g r a m T a g A d d i t i o n a l I n f o " / > < / a : K e y V a l u e O f D i a g r a m O b j e c t K e y a n y T y p e z b w N T n L X > < a : K e y V a l u e O f D i a g r a m O b j e c t K e y a n y T y p e z b w N T n L X > < a : K e y > < K e y > M e a s u r e s \ T r a n s a c t i o n   A m o u n t   E m a i l 1 \ T a g I n f o \ V a l u e < / K e y > < / a : K e y > < a : V a l u e   i : t y p e = " M e a s u r e G r i d V i e w S t a t e I D i a g r a m T a g A d d i t i o n a l I n f o " / > < / a : K e y V a l u e O f D i a g r a m O b j e c t K e y a n y T y p e z b w N T n L X > < a : K e y V a l u e O f D i a g r a m O b j e c t K e y a n y T y p e z b w N T n L X > < a : K e y > < K e y > M e a s u r e s \ T r a n s a c t i o n   A m o u n t   E m a i l 2 < / K e y > < / a : K e y > < a : V a l u e   i : t y p e = " M e a s u r e G r i d N o d e V i e w S t a t e " > < C o l u m n > 3 < / C o l u m n > < L a y e d O u t > t r u e < / L a y e d O u t > < R o w > 3 6 < / R o w > < / a : V a l u e > < / a : K e y V a l u e O f D i a g r a m O b j e c t K e y a n y T y p e z b w N T n L X > < a : K e y V a l u e O f D i a g r a m O b j e c t K e y a n y T y p e z b w N T n L X > < a : K e y > < K e y > M e a s u r e s \ T r a n s a c t i o n   A m o u n t   E m a i l 2 \ T a g I n f o \ F o r m u l a < / K e y > < / a : K e y > < a : V a l u e   i : t y p e = " M e a s u r e G r i d V i e w S t a t e I D i a g r a m T a g A d d i t i o n a l I n f o " / > < / a : K e y V a l u e O f D i a g r a m O b j e c t K e y a n y T y p e z b w N T n L X > < a : K e y V a l u e O f D i a g r a m O b j e c t K e y a n y T y p e z b w N T n L X > < a : K e y > < K e y > M e a s u r e s \ T r a n s a c t i o n   A m o u n t   E m a i l 2 \ T a g I n f o \ V a l u e < / K e y > < / a : K e y > < a : V a l u e   i : t y p e = " M e a s u r e G r i d V i e w S t a t e I D i a g r a m T a g A d d i t i o n a l I n f o " / > < / a : K e y V a l u e O f D i a g r a m O b j e c t K e y a n y T y p e z b w N T n L X > < a : K e y V a l u e O f D i a g r a m O b j e c t K e y a n y T y p e z b w N T n L X > < a : K e y > < K e y > M e a s u r e s \ T r a n s a c t i o n   A m o u n t   E m a i l 3 < / K e y > < / a : K e y > < a : V a l u e   i : t y p e = " M e a s u r e G r i d N o d e V i e w S t a t e " > < C o l u m n > 3 < / C o l u m n > < L a y e d O u t > t r u e < / L a y e d O u t > < R o w > 3 7 < / R o w > < / a : V a l u e > < / a : K e y V a l u e O f D i a g r a m O b j e c t K e y a n y T y p e z b w N T n L X > < a : K e y V a l u e O f D i a g r a m O b j e c t K e y a n y T y p e z b w N T n L X > < a : K e y > < K e y > M e a s u r e s \ T r a n s a c t i o n   A m o u n t   E m a i l 3 \ T a g I n f o \ F o r m u l a < / K e y > < / a : K e y > < a : V a l u e   i : t y p e = " M e a s u r e G r i d V i e w S t a t e I D i a g r a m T a g A d d i t i o n a l I n f o " / > < / a : K e y V a l u e O f D i a g r a m O b j e c t K e y a n y T y p e z b w N T n L X > < a : K e y V a l u e O f D i a g r a m O b j e c t K e y a n y T y p e z b w N T n L X > < a : K e y > < K e y > M e a s u r e s \ T r a n s a c t i o n   A m o u n t   E m a i l 3 \ T a g I n f o \ V a l u e < / K e y > < / a : K e y > < a : V a l u e   i : t y p e = " M e a s u r e G r i d V i e w S t a t e I D i a g r a m T a g A d d i t i o n a l I n f o " / > < / a : K e y V a l u e O f D i a g r a m O b j e c t K e y a n y T y p e z b w N T n L X > < a : K e y V a l u e O f D i a g r a m O b j e c t K e y a n y T y p e z b w N T n L X > < a : K e y > < K e y > M e a s u r e s \ T r a n s a c t i o n   A m o u n t   E m a i l 4 < / K e y > < / a : K e y > < a : V a l u e   i : t y p e = " M e a s u r e G r i d N o d e V i e w S t a t e " > < C o l u m n > 3 < / C o l u m n > < L a y e d O u t > t r u e < / L a y e d O u t > < R o w > 3 8 < / R o w > < / a : V a l u e > < / a : K e y V a l u e O f D i a g r a m O b j e c t K e y a n y T y p e z b w N T n L X > < a : K e y V a l u e O f D i a g r a m O b j e c t K e y a n y T y p e z b w N T n L X > < a : K e y > < K e y > M e a s u r e s \ T r a n s a c t i o n   A m o u n t   E m a i l 4 \ T a g I n f o \ F o r m u l a < / K e y > < / a : K e y > < a : V a l u e   i : t y p e = " M e a s u r e G r i d V i e w S t a t e I D i a g r a m T a g A d d i t i o n a l I n f o " / > < / a : K e y V a l u e O f D i a g r a m O b j e c t K e y a n y T y p e z b w N T n L X > < a : K e y V a l u e O f D i a g r a m O b j e c t K e y a n y T y p e z b w N T n L X > < a : K e y > < K e y > M e a s u r e s \ T r a n s a c t i o n   A m o u n t   E m a i l 4 \ T a g I n f o \ V a l u e < / K e y > < / a : K e y > < a : V a l u e   i : t y p e = " M e a s u r e G r i d V i e w S t a t e I D i a g r a m T a g A d d i t i o n a l I n f o " / > < / a : K e y V a l u e O f D i a g r a m O b j e c t K e y a n y T y p e z b w N T n L X > < a : K e y V a l u e O f D i a g r a m O b j e c t K e y a n y T y p e z b w N T n L X > < a : K e y > < K e y > M e a s u r e s \ C l i c k D a t e   A l l < / K e y > < / a : K e y > < a : V a l u e   i : t y p e = " M e a s u r e G r i d N o d e V i e w S t a t e " > < C o l u m n > 7 < / C o l u m n > < L a y e d O u t > t r u e < / L a y e d O u t > < R o w > 3 0 < / R o w > < / a : V a l u e > < / a : K e y V a l u e O f D i a g r a m O b j e c t K e y a n y T y p e z b w N T n L X > < a : K e y V a l u e O f D i a g r a m O b j e c t K e y a n y T y p e z b w N T n L X > < a : K e y > < K e y > M e a s u r e s \ C l i c k D a t e   A l l \ T a g I n f o \ F o r m u l a < / K e y > < / a : K e y > < a : V a l u e   i : t y p e = " M e a s u r e G r i d V i e w S t a t e I D i a g r a m T a g A d d i t i o n a l I n f o " / > < / a : K e y V a l u e O f D i a g r a m O b j e c t K e y a n y T y p e z b w N T n L X > < a : K e y V a l u e O f D i a g r a m O b j e c t K e y a n y T y p e z b w N T n L X > < a : K e y > < K e y > M e a s u r e s \ C l i c k D a t e   A l l \ T a g I n f o \ V a l u e < / K e y > < / a : K e y > < a : V a l u e   i : t y p e = " M e a s u r e G r i d V i e w S t a t e I D i a g r a m T a g A d d i t i o n a l I n f o " / > < / a : K e y V a l u e O f D i a g r a m O b j e c t K e y a n y T y p e z b w N T n L X > < a : K e y V a l u e O f D i a g r a m O b j e c t K e y a n y T y p e z b w N T n L X > < a : K e y > < K e y > M e a s u r e s \ C l i c k e d   M a i l   P r e v i o u s   Y e a r < / K e y > < / a : K e y > < a : V a l u e   i : t y p e = " M e a s u r e G r i d N o d e V i e w S t a t e " > < C o l u m n > 7 < / C o l u m n > < L a y e d O u t > t r u e < / L a y e d O u t > < R o w > 3 1 < / R o w > < / a : V a l u e > < / a : K e y V a l u e O f D i a g r a m O b j e c t K e y a n y T y p e z b w N T n L X > < a : K e y V a l u e O f D i a g r a m O b j e c t K e y a n y T y p e z b w N T n L X > < a : K e y > < K e y > M e a s u r e s \ C l i c k e d   M a i l   P r e v i o u s   Y e a r \ T a g I n f o \ F o r m u l a < / K e y > < / a : K e y > < a : V a l u e   i : t y p e = " M e a s u r e G r i d V i e w S t a t e I D i a g r a m T a g A d d i t i o n a l I n f o " / > < / a : K e y V a l u e O f D i a g r a m O b j e c t K e y a n y T y p e z b w N T n L X > < a : K e y V a l u e O f D i a g r a m O b j e c t K e y a n y T y p e z b w N T n L X > < a : K e y > < K e y > M e a s u r e s \ C l i c k e d   M a i l   P r e v i o u s   Y e a r \ T a g I n f o \ V a l u e < / K e y > < / a : K e y > < a : V a l u e   i : t y p e = " M e a s u r e G r i d V i e w S t a t e I D i a g r a m T a g A d d i t i o n a l I n f o " / > < / a : K e y V a l u e O f D i a g r a m O b j e c t K e y a n y T y p e z b w N T n L X > < a : K e y V a l u e O f D i a g r a m O b j e c t K e y a n y T y p e z b w N T n L X > < a : K e y > < K e y > M e a s u r e s \ C l i c k   D a t e   E m a i l 1   C m < / K e y > < / a : K e y > < a : V a l u e   i : t y p e = " M e a s u r e G r i d N o d e V i e w S t a t e " > < C o l u m n > 6 < / C o l u m n > < L a y e d O u t > t r u e < / L a y e d O u t > < R o w > 4 < / R o w > < / a : V a l u e > < / a : K e y V a l u e O f D i a g r a m O b j e c t K e y a n y T y p e z b w N T n L X > < a : K e y V a l u e O f D i a g r a m O b j e c t K e y a n y T y p e z b w N T n L X > < a : K e y > < K e y > M e a s u r e s \ C l i c k   D a t e   E m a i l 1   C m \ T a g I n f o \ F o r m u l a < / K e y > < / a : K e y > < a : V a l u e   i : t y p e = " M e a s u r e G r i d V i e w S t a t e I D i a g r a m T a g A d d i t i o n a l I n f o " / > < / a : K e y V a l u e O f D i a g r a m O b j e c t K e y a n y T y p e z b w N T n L X > < a : K e y V a l u e O f D i a g r a m O b j e c t K e y a n y T y p e z b w N T n L X > < a : K e y > < K e y > M e a s u r e s \ C l i c k   D a t e   E m a i l 1   C m \ T a g I n f o \ V a l u e < / K e y > < / a : K e y > < a : V a l u e   i : t y p e = " M e a s u r e G r i d V i e w S t a t e I D i a g r a m T a g A d d i t i o n a l I n f o " / > < / a : K e y V a l u e O f D i a g r a m O b j e c t K e y a n y T y p e z b w N T n L X > < a : K e y V a l u e O f D i a g r a m O b j e c t K e y a n y T y p e z b w N T n L X > < a : K e y > < K e y > M e a s u r e s \ C l i c k e d   E m a i l 1 P r e v i o u s   Y e a r < / K e y > < / a : K e y > < a : V a l u e   i : t y p e = " M e a s u r e G r i d N o d e V i e w S t a t e " > < C o l u m n > 3 < / C o l u m n > < L a y e d O u t > t r u e < / L a y e d O u t > < R o w > 3 9 < / R o w > < / a : V a l u e > < / a : K e y V a l u e O f D i a g r a m O b j e c t K e y a n y T y p e z b w N T n L X > < a : K e y V a l u e O f D i a g r a m O b j e c t K e y a n y T y p e z b w N T n L X > < a : K e y > < K e y > M e a s u r e s \ C l i c k e d   E m a i l 1 P r e v i o u s   Y e a r \ T a g I n f o \ F o r m u l a < / K e y > < / a : K e y > < a : V a l u e   i : t y p e = " M e a s u r e G r i d V i e w S t a t e I D i a g r a m T a g A d d i t i o n a l I n f o " / > < / a : K e y V a l u e O f D i a g r a m O b j e c t K e y a n y T y p e z b w N T n L X > < a : K e y V a l u e O f D i a g r a m O b j e c t K e y a n y T y p e z b w N T n L X > < a : K e y > < K e y > M e a s u r e s \ C l i c k e d   E m a i l 1 P r e v i o u s   Y e a r \ T a g I n f o \ V a l u e < / K e y > < / a : K e y > < a : V a l u e   i : t y p e = " M e a s u r e G r i d V i e w S t a t e I D i a g r a m T a g A d d i t i o n a l I n f o " / > < / a : K e y V a l u e O f D i a g r a m O b j e c t K e y a n y T y p e z b w N T n L X > < a : K e y V a l u e O f D i a g r a m O b j e c t K e y a n y T y p e z b w N T n L X > < a : K e y > < K e y > M e a s u r e s \ C l i c k e d   E m a i l 2   C M < / K e y > < / a : K e y > < a : V a l u e   i : t y p e = " M e a s u r e G r i d N o d e V i e w S t a t e " > < C o l u m n > 3 < / C o l u m n > < L a y e d O u t > t r u e < / L a y e d O u t > < R o w > 4 0 < / R o w > < / a : V a l u e > < / a : K e y V a l u e O f D i a g r a m O b j e c t K e y a n y T y p e z b w N T n L X > < a : K e y V a l u e O f D i a g r a m O b j e c t K e y a n y T y p e z b w N T n L X > < a : K e y > < K e y > M e a s u r e s \ C l i c k e d   E m a i l 2   C M \ T a g I n f o \ F o r m u l a < / K e y > < / a : K e y > < a : V a l u e   i : t y p e = " M e a s u r e G r i d V i e w S t a t e I D i a g r a m T a g A d d i t i o n a l I n f o " / > < / a : K e y V a l u e O f D i a g r a m O b j e c t K e y a n y T y p e z b w N T n L X > < a : K e y V a l u e O f D i a g r a m O b j e c t K e y a n y T y p e z b w N T n L X > < a : K e y > < K e y > M e a s u r e s \ C l i c k e d   E m a i l 2   C M \ T a g I n f o \ V a l u e < / K e y > < / a : K e y > < a : V a l u e   i : t y p e = " M e a s u r e G r i d V i e w S t a t e I D i a g r a m T a g A d d i t i o n a l I n f o " / > < / a : K e y V a l u e O f D i a g r a m O b j e c t K e y a n y T y p e z b w N T n L X > < a : K e y V a l u e O f D i a g r a m O b j e c t K e y a n y T y p e z b w N T n L X > < a : K e y > < K e y > M e a s u r e s \ C l i c k e d   E m a i l 2   P r e v i o u s   Y e a r < / K e y > < / a : K e y > < a : V a l u e   i : t y p e = " M e a s u r e G r i d N o d e V i e w S t a t e " > < C o l u m n > 3 < / C o l u m n > < L a y e d O u t > t r u e < / L a y e d O u t > < R o w > 4 1 < / R o w > < / a : V a l u e > < / a : K e y V a l u e O f D i a g r a m O b j e c t K e y a n y T y p e z b w N T n L X > < a : K e y V a l u e O f D i a g r a m O b j e c t K e y a n y T y p e z b w N T n L X > < a : K e y > < K e y > M e a s u r e s \ C l i c k e d   E m a i l 2   P r e v i o u s   Y e a r \ T a g I n f o \ F o r m u l a < / K e y > < / a : K e y > < a : V a l u e   i : t y p e = " M e a s u r e G r i d V i e w S t a t e I D i a g r a m T a g A d d i t i o n a l I n f o " / > < / a : K e y V a l u e O f D i a g r a m O b j e c t K e y a n y T y p e z b w N T n L X > < a : K e y V a l u e O f D i a g r a m O b j e c t K e y a n y T y p e z b w N T n L X > < a : K e y > < K e y > M e a s u r e s \ C l i c k e d   E m a i l 2   P r e v i o u s   Y e a r \ T a g I n f o \ V a l u e < / K e y > < / a : K e y > < a : V a l u e   i : t y p e = " M e a s u r e G r i d V i e w S t a t e I D i a g r a m T a g A d d i t i o n a l I n f o " / > < / a : K e y V a l u e O f D i a g r a m O b j e c t K e y a n y T y p e z b w N T n L X > < a : K e y V a l u e O f D i a g r a m O b j e c t K e y a n y T y p e z b w N T n L X > < a : K e y > < K e y > M e a s u r e s \ C l i c k e d   E m a i l 3   C M < / K e y > < / a : K e y > < a : V a l u e   i : t y p e = " M e a s u r e G r i d N o d e V i e w S t a t e " > < C o l u m n > 3 < / C o l u m n > < L a y e d O u t > t r u e < / L a y e d O u t > < R o w > 4 2 < / R o w > < / a : V a l u e > < / a : K e y V a l u e O f D i a g r a m O b j e c t K e y a n y T y p e z b w N T n L X > < a : K e y V a l u e O f D i a g r a m O b j e c t K e y a n y T y p e z b w N T n L X > < a : K e y > < K e y > M e a s u r e s \ C l i c k e d   E m a i l 3   C M \ T a g I n f o \ F o r m u l a < / K e y > < / a : K e y > < a : V a l u e   i : t y p e = " M e a s u r e G r i d V i e w S t a t e I D i a g r a m T a g A d d i t i o n a l I n f o " / > < / a : K e y V a l u e O f D i a g r a m O b j e c t K e y a n y T y p e z b w N T n L X > < a : K e y V a l u e O f D i a g r a m O b j e c t K e y a n y T y p e z b w N T n L X > < a : K e y > < K e y > M e a s u r e s \ C l i c k e d   E m a i l 3   C M \ T a g I n f o \ V a l u e < / K e y > < / a : K e y > < a : V a l u e   i : t y p e = " M e a s u r e G r i d V i e w S t a t e I D i a g r a m T a g A d d i t i o n a l I n f o " / > < / a : K e y V a l u e O f D i a g r a m O b j e c t K e y a n y T y p e z b w N T n L X > < a : K e y V a l u e O f D i a g r a m O b j e c t K e y a n y T y p e z b w N T n L X > < a : K e y > < K e y > M e a s u r e s \ C l i c k e d   E m a i l 3   P r e v i o u s   Y e a r < / K e y > < / a : K e y > < a : V a l u e   i : t y p e = " M e a s u r e G r i d N o d e V i e w S t a t e " > < C o l u m n > 3 < / C o l u m n > < L a y e d O u t > t r u e < / L a y e d O u t > < R o w > 4 3 < / R o w > < / a : V a l u e > < / a : K e y V a l u e O f D i a g r a m O b j e c t K e y a n y T y p e z b w N T n L X > < a : K e y V a l u e O f D i a g r a m O b j e c t K e y a n y T y p e z b w N T n L X > < a : K e y > < K e y > M e a s u r e s \ C l i c k e d   E m a i l 3   P r e v i o u s   Y e a r \ T a g I n f o \ F o r m u l a < / K e y > < / a : K e y > < a : V a l u e   i : t y p e = " M e a s u r e G r i d V i e w S t a t e I D i a g r a m T a g A d d i t i o n a l I n f o " / > < / a : K e y V a l u e O f D i a g r a m O b j e c t K e y a n y T y p e z b w N T n L X > < a : K e y V a l u e O f D i a g r a m O b j e c t K e y a n y T y p e z b w N T n L X > < a : K e y > < K e y > M e a s u r e s \ C l i c k e d   E m a i l 3   P r e v i o u s   Y e a r \ T a g I n f o \ V a l u e < / K e y > < / a : K e y > < a : V a l u e   i : t y p e = " M e a s u r e G r i d V i e w S t a t e I D i a g r a m T a g A d d i t i o n a l I n f o " / > < / a : K e y V a l u e O f D i a g r a m O b j e c t K e y a n y T y p e z b w N T n L X > < a : K e y V a l u e O f D i a g r a m O b j e c t K e y a n y T y p e z b w N T n L X > < a : K e y > < K e y > M e a s u r e s \ C l i c k e d   E m a i l 4   C M < / K e y > < / a : K e y > < a : V a l u e   i : t y p e = " M e a s u r e G r i d N o d e V i e w S t a t e " > < C o l u m n > 3 < / C o l u m n > < L a y e d O u t > t r u e < / L a y e d O u t > < R o w > 4 4 < / R o w > < / a : V a l u e > < / a : K e y V a l u e O f D i a g r a m O b j e c t K e y a n y T y p e z b w N T n L X > < a : K e y V a l u e O f D i a g r a m O b j e c t K e y a n y T y p e z b w N T n L X > < a : K e y > < K e y > M e a s u r e s \ C l i c k e d   E m a i l 4   C M \ T a g I n f o \ F o r m u l a < / K e y > < / a : K e y > < a : V a l u e   i : t y p e = " M e a s u r e G r i d V i e w S t a t e I D i a g r a m T a g A d d i t i o n a l I n f o " / > < / a : K e y V a l u e O f D i a g r a m O b j e c t K e y a n y T y p e z b w N T n L X > < a : K e y V a l u e O f D i a g r a m O b j e c t K e y a n y T y p e z b w N T n L X > < a : K e y > < K e y > M e a s u r e s \ C l i c k e d   E m a i l 4   C M \ T a g I n f o \ V a l u e < / K e y > < / a : K e y > < a : V a l u e   i : t y p e = " M e a s u r e G r i d V i e w S t a t e I D i a g r a m T a g A d d i t i o n a l I n f o " / > < / a : K e y V a l u e O f D i a g r a m O b j e c t K e y a n y T y p e z b w N T n L X > < a : K e y V a l u e O f D i a g r a m O b j e c t K e y a n y T y p e z b w N T n L X > < a : K e y > < K e y > M e a s u r e s \ C l i c k e d   E m a i l 4   P r e v i o u s   Y e a r < / K e y > < / a : K e y > < a : V a l u e   i : t y p e = " M e a s u r e G r i d N o d e V i e w S t a t e " > < C o l u m n > 3 < / C o l u m n > < L a y e d O u t > t r u e < / L a y e d O u t > < R o w > 4 5 < / R o w > < / a : V a l u e > < / a : K e y V a l u e O f D i a g r a m O b j e c t K e y a n y T y p e z b w N T n L X > < a : K e y V a l u e O f D i a g r a m O b j e c t K e y a n y T y p e z b w N T n L X > < a : K e y > < K e y > M e a s u r e s \ C l i c k e d   E m a i l 4   P r e v i o u s   Y e a r \ T a g I n f o \ F o r m u l a < / K e y > < / a : K e y > < a : V a l u e   i : t y p e = " M e a s u r e G r i d V i e w S t a t e I D i a g r a m T a g A d d i t i o n a l I n f o " / > < / a : K e y V a l u e O f D i a g r a m O b j e c t K e y a n y T y p e z b w N T n L X > < a : K e y V a l u e O f D i a g r a m O b j e c t K e y a n y T y p e z b w N T n L X > < a : K e y > < K e y > M e a s u r e s \ C l i c k e d   E m a i l 4   P r e v i o u s   Y e a r \ T a g I n f o \ V a l u e < / K e y > < / a : K e y > < a : V a l u e   i : t y p e = " M e a s u r e G r i d V i e w S t a t e I D i a g r a m T a g A d d i t i o n a l I n f o " / > < / a : K e y V a l u e O f D i a g r a m O b j e c t K e y a n y T y p e z b w N T n L X > < a : K e y V a l u e O f D i a g r a m O b j e c t K e y a n y T y p e z b w N T n L X > < a : K e y > < K e y > M e a s u r e s \ G o a l < / K e y > < / a : K e y > < a : V a l u e   i : t y p e = " M e a s u r e G r i d N o d e V i e w S t a t e " > < C o l u m n > 4 < / C o l u m n > < L a y e d O u t > t r u e < / L a y e d O u t > < R o w > 2 2 < / R o w > < / a : V a l u e > < / a : K e y V a l u e O f D i a g r a m O b j e c t K e y a n y T y p e z b w N T n L X > < a : K e y V a l u e O f D i a g r a m O b j e c t K e y a n y T y p e z b w N T n L X > < a : K e y > < K e y > M e a s u r e s \ G o a l \ T a g I n f o \ F o r m u l a < / K e y > < / a : K e y > < a : V a l u e   i : t y p e = " M e a s u r e G r i d V i e w S t a t e I D i a g r a m T a g A d d i t i o n a l I n f o " / > < / a : K e y V a l u e O f D i a g r a m O b j e c t K e y a n y T y p e z b w N T n L X > < a : K e y V a l u e O f D i a g r a m O b j e c t K e y a n y T y p e z b w N T n L X > < a : K e y > < K e y > M e a s u r e s \ G o a l \ T a g I n f o \ V a l u e < / K e y > < / a : K e y > < a : V a l u e   i : t y p e = " M e a s u r e G r i d V i e w S t a t e I D i a g r a m T a g A d d i t i o n a l I n f o " / > < / a : K e y V a l u e O f D i a g r a m O b j e c t K e y a n y T y p e z b w N T n L X > < a : K e y V a l u e O f D i a g r a m O b j e c t K e y a n y T y p e z b w N T n L X > < a : K e y > < K e y > C o l u m n s \ i n d e x < / 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 C o l u m n s \ a c c o u n t _ n u m b e r < / K e y > < / a : K e y > < a : V a l u e   i : t y p e = " M e a s u r e G r i d N o d e V i e w S t a t e " > < C o l u m n > 2 < / C o l u m n > < L a y e d O u t > t r u e < / L a y e d O u t > < / a : V a l u e > < / a : K e y V a l u e O f D i a g r a m O b j e c t K e y a n y T y p e z b w N T n L X > < a : K e y V a l u e O f D i a g r a m O b j e c t K e y a n y T y p e z b w N T n L X > < a : K e y > < K e y > C o l u m n s \ e m a i l _ n a m e < / K e y > < / a : K e y > < a : V a l u e   i : t y p e = " M e a s u r e G r i d N o d e V i e w S t a t e " > < C o l u m n > 3 < / C o l u m n > < L a y e d O u t > t r u e < / L a y e d O u t > < / a : V a l u e > < / a : K e y V a l u e O f D i a g r a m O b j e c t K e y a n y T y p e z b w N T n L X > < a : K e y V a l u e O f D i a g r a m O b j e c t K e y a n y T y p e z b w N T n L X > < a : K e y > < K e y > C o l u m n s \ s e n t _ d a t e < / K e y > < / a : K e y > < a : V a l u e   i : t y p e = " M e a s u r e G r i d N o d e V i e w S t a t e " > < C o l u m n > 4 < / C o l u m n > < L a y e d O u t > t r u e < / L a y e d O u t > < / a : V a l u e > < / a : K e y V a l u e O f D i a g r a m O b j e c t K e y a n y T y p e z b w N T n L X > < a : K e y V a l u e O f D i a g r a m O b j e c t K e y a n y T y p e z b w N T n L X > < a : K e y > < K e y > C o l u m n s \ o p e n _ d a t e < / K e y > < / a : K e y > < a : V a l u e   i : t y p e = " M e a s u r e G r i d N o d e V i e w S t a t e " > < C o l u m n > 5 < / C o l u m n > < L a y e d O u t > t r u e < / L a y e d O u t > < / a : V a l u e > < / a : K e y V a l u e O f D i a g r a m O b j e c t K e y a n y T y p e z b w N T n L X > < a : K e y V a l u e O f D i a g r a m O b j e c t K e y a n y T y p e z b w N T n L X > < a : K e y > < K e y > C o l u m n s \ c l i c k _ d a t e < / K e y > < / a : K e y > < a : V a l u e   i : t y p e = " M e a s u r e G r i d N o d e V i e w S t a t e " > < C o l u m n > 6 < / C o l u m n > < L a y e d O u t > t r u e < / L a y e d O u t > < / a : V a l u e > < / a : K e y V a l u e O f D i a g r a m O b j e c t K e y a n y T y p e z b w N T n L X > < a : K e y V a l u e O f D i a g r a m O b j e c t K e y a n y T y p e z b w N T n L X > < a : K e y > < K e y > C o l u m n s \ b o u n c e _ d a t e < / K e y > < / a : K e y > < a : V a l u e   i : t y p e = " M e a s u r e G r i d N o d e V i e w S t a t e " > < C o l u m n > 7 < / C o l u m n > < L a y e d O u t > t r u e < / L a y e d O u t > < / a : V a l u e > < / a : K e y V a l u e O f D i a g r a m O b j e c t K e y a n y T y p e z b w N T n L X > < a : K e y V a l u e O f D i a g r a m O b j e c t K e y a n y T y p e z b w N T n L X > < a : K e y > < K e y > C o l u m n s \ t r a n s a c t i o n _ d a t e < / K e y > < / a : K e y > < a : V a l u e   i : t y p e = " M e a s u r e G r i d N o d e V i e w S t a t e " > < C o l u m n > 8 < / C o l u m n > < L a y e d O u t > t r u e < / L a y e d O u t > < / a : V a l u e > < / a : K e y V a l u e O f D i a g r a m O b j e c t K e y a n y T y p e z b w N T n L X > < a : K e y V a l u e O f D i a g r a m O b j e c t K e y a n y T y p e z b w N T n L X > < a : K e y > < K e y > C o l u m n s \ t r a n s a c t i o n _ a m o u n t < / K e y > < / a : K e y > < a : V a l u e   i : t y p e = " M e a s u r e G r i d N o d e V i e w S t a t e " > < C o l u m n > 9 < / C o l u m n > < L a y e d O u t > t r u e < / L a y e d O u t > < / a : V a l u e > < / a : K e y V a l u e O f D i a g r a m O b j e c t K e y a n y T y p e z b w N T n L X > < a : K e y V a l u e O f D i a g r a m O b j e c t K e y a n y T y p e z b w N T n L X > < a : K e y > < K e y > C o l u m n s \ Y e a r < / 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 C o l u m n s \ M o n t h   N a m e < / K e y > < / a : K e y > < a : V a l u e   i : t y p e = " M e a s u r e G r i d N o d e V i e w S t a t e " > < C o l u m n > 1 2 < / C o l u m n > < L a y e d O u t > t r u e < / L a y e d O u t > < / a : V a l u e > < / a : K e y V a l u e O f D i a g r a m O b j e c t K e y a n y T y p e z b w N T n L X > < a : K e y V a l u e O f D i a g r a m O b j e c t K e y a n y T y p e z b w N T n L X > < a : K e y > < K e y > C o l u m n s \ c l i c k _ d a t e   ( Y e a r ) < / K e y > < / a : K e y > < a : V a l u e   i : t y p e = " M e a s u r e G r i d N o d e V i e w S t a t e " > < C o l u m n > 1 3 < / C o l u m n > < L a y e d O u t > t r u e < / L a y e d O u t > < / a : V a l u e > < / a : K e y V a l u e O f D i a g r a m O b j e c t K e y a n y T y p e z b w N T n L X > < a : K e y V a l u e O f D i a g r a m O b j e c t K e y a n y T y p e z b w N T n L X > < a : K e y > < K e y > C o l u m n s \ c l i c k _ d a t e   ( Q u a r t e r ) < / K e y > < / a : K e y > < a : V a l u e   i : t y p e = " M e a s u r e G r i d N o d e V i e w S t a t e " > < C o l u m n > 1 4 < / C o l u m n > < L a y e d O u t > t r u e < / L a y e d O u t > < / a : V a l u e > < / a : K e y V a l u e O f D i a g r a m O b j e c t K e y a n y T y p e z b w N T n L X > < a : K e y V a l u e O f D i a g r a m O b j e c t K e y a n y T y p e z b w N T n L X > < a : K e y > < K e y > C o l u m n s \ c l i c k _ d a t e   ( M o n t h   I n d e x ) < / K e y > < / a : K e y > < a : V a l u e   i : t y p e = " M e a s u r e G r i d N o d e V i e w S t a t e " > < C o l u m n > 1 5 < / C o l u m n > < L a y e d O u t > t r u e < / L a y e d O u t > < / a : V a l u e > < / a : K e y V a l u e O f D i a g r a m O b j e c t K e y a n y T y p e z b w N T n L X > < a : K e y V a l u e O f D i a g r a m O b j e c t K e y a n y T y p e z b w N T n L X > < a : K e y > < K e y > C o l u m n s \ c l i c k _ d a t e   ( M o n t h ) < / K e y > < / a : K e y > < a : V a l u e   i : t y p e = " M e a s u r e G r i d N o d e V i e w S t a t e " > < C o l u m n > 1 6 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a : K e y V a l u e O f D i a g r a m O b j e c t K e y a n y T y p e z b w N T n L X > < a : K e y > < K e y > L i n k s \ & l t ; C o l u m n s \ C o u n t   o f   c l i c k _ d a t e & g t ; - & l t ; M e a s u r e s \ c l i c k _ d a t e & g t ; < / K e y > < / a : K e y > < a : V a l u e   i : t y p e = " M e a s u r e G r i d V i e w S t a t e I D i a g r a m L i n k " / > < / a : K e y V a l u e O f D i a g r a m O b j e c t K e y a n y T y p e z b w N T n L X > < a : K e y V a l u e O f D i a g r a m O b j e c t K e y a n y T y p e z b w N T n L X > < a : K e y > < K e y > L i n k s \ & l t ; C o l u m n s \ C o u n t   o f   c l i c k _ d a t e & g t ; - & l t ; M e a s u r e s \ c l i c k _ d a t e & g t ; \ C O L U M N < / K e y > < / a : K e y > < a : V a l u e   i : t y p e = " M e a s u r e G r i d V i e w S t a t e I D i a g r a m L i n k E n d p o i n t " / > < / a : K e y V a l u e O f D i a g r a m O b j e c t K e y a n y T y p e z b w N T n L X > < a : K e y V a l u e O f D i a g r a m O b j e c t K e y a n y T y p e z b w N T n L X > < a : K e y > < K e y > L i n k s \ & l t ; C o l u m n s \ C o u n t   o f   c l i c k _ d a t e & g t ; - & l t ; M e a s u r e s \ c l i c k _ d a t e & g t ; \ M E A S U R E < / K e y > < / a : K e y > < a : V a l u e   i : t y p e = " M e a s u r e G r i d V i e w S t a t e I D i a g r a m L i n k E n d p o i n t " / > < / a : K e y V a l u e O f D i a g r a m O b j e c t K e y a n y T y p e z b w N T n L X > < a : K e y V a l u e O f D i a g r a m O b j e c t K e y a n y T y p e z b w N T n L X > < a : K e y > < K e y > L i n k s \ & l t ; C o l u m n s \ S u m   o f   t r a n s a c t i o n _ a m o u n t & g t ; - & l t ; M e a s u r e s \ t r a n s a c t i o n _ a m o u n t & g t ; < / K e y > < / a : K e y > < a : V a l u e   i : t y p e = " M e a s u r e G r i d V i e w S t a t e I D i a g r a m L i n k " / > < / a : K e y V a l u e O f D i a g r a m O b j e c t K e y a n y T y p e z b w N T n L X > < a : K e y V a l u e O f D i a g r a m O b j e c t K e y a n y T y p e z b w N T n L X > < a : K e y > < K e y > L i n k s \ & l t ; C o l u m n s \ S u m   o f   t r a n s a c t i o n _ a m o u n t & g t ; - & l t ; M e a s u r e s \ t r a n s a c t i o n _ a m o u n t & g t ; \ C O L U M N < / K e y > < / a : K e y > < a : V a l u e   i : t y p e = " M e a s u r e G r i d V i e w S t a t e I D i a g r a m L i n k E n d p o i n t " / > < / a : K e y V a l u e O f D i a g r a m O b j e c t K e y a n y T y p e z b w N T n L X > < a : K e y V a l u e O f D i a g r a m O b j e c t K e y a n y T y p e z b w N T n L X > < a : K e y > < K e y > L i n k s \ & l t ; C o l u m n s \ S u m   o f   t r a n s a c t i o n _ a m o u n t & g t ; - & l t ; M e a s u r e s \ t r a n s a c t i o n _ a m o u n t & g t ; \ M E A S U R E 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 f i l t e r e d _ d a t a s e t _ 9 f a f 8 9 9 4 - 7 1 7 b - 4 b 1 7 - 9 6 0 0 - 3 7 8 7 6 a 1 9 e 0 b a < / K e y > < V a l u e   x m l n s : a = " h t t p : / / s c h e m a s . d a t a c o n t r a c t . o r g / 2 0 0 4 / 0 7 / M i c r o s o f t . A n a l y s i s S e r v i c e s . C o m m o n " > < a : H a s F o c u s > t r u e < / a : H a s F o c u s > < a : S i z e A t D p i 9 6 > 1 3 1 < / a : S i z e A t D p i 9 6 > < a : V i s i b l e > t r u e < / a : V i s i b l e > < / V a l u e > < / K e y V a l u e O f s t r i n g S a n d b o x E d i t o r . M e a s u r e G r i d S t a t e S c d E 3 5 R y > < K e y V a l u e O f s t r i n g S a n d b o x E d i t o r . M e a s u r e G r i d S t a t e S c d E 3 5 R y > < K e y > s a n k e y _ d a t a _ 3 f a a 3 2 f e - 9 b f 7 - 4 d 3 6 - a f b 1 - 4 e 8 1 f 7 8 7 a 0 0 3 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f i l t e r e d _ d a t a s e t _ 9 f a f 8 9 9 4 - 7 1 7 b - 4 b 1 7 - 9 6 0 0 - 3 7 8 7 6 a 1 9 e 0 b a " > < C u s t o m C o n t e n t > < ! [ C D A T A [ < T a b l e W i d g e t G r i d S e r i a l i z a t i o n   x m l n s : x s d = " h t t p : / / w w w . w 3 . o r g / 2 0 0 1 / X M L S c h e m a "   x m l n s : x s i = " h t t p : / / w w w . w 3 . o r g / 2 0 0 1 / X M L S c h e m a - i n s t a n c e " > < C o l u m n S u g g e s t e d T y p e > < i t e m > < k e y > < s t r i n g > b o u n c e _ d a t e < / s t r i n g > < / k e y > < v a l u e > < s t r i n g > E m p t y < / s t r i n g > < / v a l u e > < / i t e m > < i t e m > < k e y > < s t r i n g > t r a n s a c t i o n _ a m o u n t < / s t r i n g > < / k e y > < v a l u e > < s t r i n g > E m p t y < / s t r i n g > < / v a l u e > < / i t e m > < / C o l u m n S u g g e s t e d T y p e > < C o l u m n F o r m a t   / > < C o l u m n A c c u r a c y   / > < C o l u m n C u r r e n c y S y m b o l   / > < C o l u m n P o s i t i v e P a t t e r n   / > < C o l u m n N e g a t i v e P a t t e r n   / > < C o l u m n W i d t h s > < i t e m > < k e y > < s t r i n g > i n d e x < / s t r i n g > < / k e y > < v a l u e > < i n t > 7 1 < / i n t > < / v a l u e > < / i t e m > < i t e m > < k e y > < s t r i n g > n a m e < / s t r i n g > < / k e y > < v a l u e > < i n t > 7 1 < / i n t > < / v a l u e > < / i t e m > < i t e m > < k e y > < s t r i n g > a c c o u n t _ n u m b e r < / s t r i n g > < / k e y > < v a l u e > < i n t > 2 6 1 < / i n t > < / v a l u e > < / i t e m > < i t e m > < k e y > < s t r i n g > e m a i l _ n a m e < / s t r i n g > < / k e y > < v a l u e > < i n t > 5 2 6 < / i n t > < / v a l u e > < / i t e m > < i t e m > < k e y > < s t r i n g > s e n t _ d a t e < / s t r i n g > < / k e y > < v a l u e > < i n t > 1 4 7 < / i n t > < / v a l u e > < / i t e m > < i t e m > < k e y > < s t r i n g > o p e n _ d a t e < / s t r i n g > < / k e y > < v a l u e > < i n t > 2 8 7 < / i n t > < / v a l u e > < / i t e m > < i t e m > < k e y > < s t r i n g > c l i c k _ d a t e < / s t r i n g > < / k e y > < v a l u e > < i n t > 3 2 9 < / i n t > < / v a l u e > < / i t e m > < i t e m > < k e y > < s t r i n g > b o u n c e _ d a t e < / s t r i n g > < / k e y > < v a l u e > < i n t > 2 4 2 < / i n t > < / v a l u e > < / i t e m > < i t e m > < k e y > < s t r i n g > t r a n s a c t i o n _ d a t e < / s t r i n g > < / k e y > < v a l u e > < i n t > 1 3 9 < / i n t > < / v a l u e > < / i t e m > < i t e m > < k e y > < s t r i n g > t r a n s a c t i o n _ a m o u n t < / s t r i n g > < / k e y > < v a l u e > < i n t > 1 5 9 < / i n t > < / v a l u e > < / i t e m > < i t e m > < k e y > < s t r i n g > Y e a r < / s t r i n g > < / k e y > < v a l u e > < i n t > 6 2 < / i n t > < / v a l u e > < / i t e m > < i t e m > < k e y > < s t r i n g > M o n t h < / s t r i n g > < / k e y > < v a l u e > < i n t > 7 7 < / i n t > < / v a l u e > < / i t e m > < i t e m > < k e y > < s t r i n g > M o n t h   N a m e < / s t r i n g > < / k e y > < v a l u e > < i n t > 1 6 2 < / i n t > < / v a l u e > < / i t e m > < i t e m > < k e y > < s t r i n g > c l i c k _ d a t e   ( Y e a r ) < / s t r i n g > < / k e y > < v a l u e > < i n t > 1 3 7 < / i n t > < / v a l u e > < / i t e m > < i t e m > < k e y > < s t r i n g > c l i c k _ d a t e   ( Q u a r t e r ) < / s t r i n g > < / k e y > < v a l u e > < i n t > 1 5 9 < / i n t > < / v a l u e > < / i t e m > < i t e m > < k e y > < s t r i n g > c l i c k _ d a t e   ( M o n t h   I n d e x ) < / s t r i n g > < / k e y > < v a l u e > < i n t > 1 9 0 < / i n t > < / v a l u e > < / i t e m > < i t e m > < k e y > < s t r i n g > c l i c k _ d a t e   ( M o n t h ) < / s t r i n g > < / k e y > < v a l u e > < i n t > 1 5 2 < / i n t > < / v a l u e > < / i t e m > < / C o l u m n W i d t h s > < C o l u m n D i s p l a y I n d e x > < i t e m > < k e y > < s t r i n g > i n d e x < / s t r i n g > < / k e y > < v a l u e > < i n t > 0 < / i n t > < / v a l u e > < / i t e m > < i t e m > < k e y > < s t r i n g > n a m e < / s t r i n g > < / k e y > < v a l u e > < i n t > 1 < / i n t > < / v a l u e > < / i t e m > < i t e m > < k e y > < s t r i n g > a c c o u n t _ n u m b e r < / s t r i n g > < / k e y > < v a l u e > < i n t > 2 < / i n t > < / v a l u e > < / i t e m > < i t e m > < k e y > < s t r i n g > e m a i l _ n a m e < / s t r i n g > < / k e y > < v a l u e > < i n t > 3 < / i n t > < / v a l u e > < / i t e m > < i t e m > < k e y > < s t r i n g > s e n t _ d a t e < / s t r i n g > < / k e y > < v a l u e > < i n t > 4 < / i n t > < / v a l u e > < / i t e m > < i t e m > < k e y > < s t r i n g > o p e n _ d a t e < / s t r i n g > < / k e y > < v a l u e > < i n t > 5 < / i n t > < / v a l u e > < / i t e m > < i t e m > < k e y > < s t r i n g > c l i c k _ d a t e < / s t r i n g > < / k e y > < v a l u e > < i n t > 6 < / i n t > < / v a l u e > < / i t e m > < i t e m > < k e y > < s t r i n g > b o u n c e _ d a t e < / s t r i n g > < / k e y > < v a l u e > < i n t > 7 < / i n t > < / v a l u e > < / i t e m > < i t e m > < k e y > < s t r i n g > t r a n s a c t i o n _ d a t e < / s t r i n g > < / k e y > < v a l u e > < i n t > 8 < / i n t > < / v a l u e > < / i t e m > < i t e m > < k e y > < s t r i n g > t r a n s a c t i o n _ a m o u n t < / s t r i n g > < / k e y > < v a l u e > < i n t > 9 < / i n t > < / v a l u e > < / i t e m > < i t e m > < k e y > < s t r i n g > Y e a r < / s t r i n g > < / k e y > < v a l u e > < i n t > 1 0 < / i n t > < / v a l u e > < / i t e m > < i t e m > < k e y > < s t r i n g > M o n t h < / s t r i n g > < / k e y > < v a l u e > < i n t > 1 1 < / i n t > < / v a l u e > < / i t e m > < i t e m > < k e y > < s t r i n g > M o n t h   N a m e < / s t r i n g > < / k e y > < v a l u e > < i n t > 1 2 < / i n t > < / v a l u e > < / i t e m > < i t e m > < k e y > < s t r i n g > c l i c k _ d a t e   ( Y e a r ) < / s t r i n g > < / k e y > < v a l u e > < i n t > 1 3 < / i n t > < / v a l u e > < / i t e m > < i t e m > < k e y > < s t r i n g > c l i c k _ d a t e   ( Q u a r t e r ) < / s t r i n g > < / k e y > < v a l u e > < i n t > 1 4 < / i n t > < / v a l u e > < / i t e m > < i t e m > < k e y > < s t r i n g > c l i c k _ d a t e   ( M o n t h   I n d e x ) < / s t r i n g > < / k e y > < v a l u e > < i n t > 1 5 < / i n t > < / v a l u e > < / i t e m > < i t e m > < k e y > < s t r i n g > c l i c k _ d a t e   ( M o n t h ) < / s t r i n g > < / k e y > < v a l u e > < i n t > 1 6 < / i n t > < / v a l u e > < / i t e m > < / C o l u m n D i s p l a y I n d e x > < C o l u m n F r o z e n   / > < C o l u m n C h e c k e d   / > < C o l u m n F i l t e r > < i t e m > < k e y > < s t r i n g > i n d e x < / s t r i n g > < / k e y > < v a l u e > < F i l t e r E x p r e s s i o n   x s i : n i l = " t r u e "   / > < / v a l u e > < / i t e m > < i t e m > < k e y > < s t r i n g > e m a i l _ n a m e < / s t r i n g > < / k e y > < v a l u e > < F i l t e r E x p r e s s i o n   x s i : n i l = " t r u e "   / > < / v a l u e > < / i t e m > < i t e m > < k e y > < s t r i n g > Y e a r < / s t r i n g > < / k e y > < v a l u e > < F i l t e r E x p r e s s i o n   x s i : n i l = " t r u e "   / > < / v a l u e > < / i t e m > < i t e m > < k e y > < s t r i n g > M o n t h < / s t r i n g > < / k e y > < v a l u e > < F i l t e r E x p r e s s i o n   x s i : n i l = " t r u e "   / > < / v a l u e > < / i t e m > < i t e m > < k e y > < s t r i n g > o p e n _ d a t e < / s t r i n g > < / k e y > < v a l u e > < F i l t e r E x p r e s s i o n   x s i : n i l = " t r u e "   / > < / v a l u e > < / i t e m > < i t e m > < k e y > < s t r i n g > b o u n c e _ d a t e < / s t r i n g > < / k e y > < v a l u e > < F i l t e r E x p r e s s i o n   x s i : n i l = " t r u e "   / > < / v a l u e > < / i t e m > < i t e m > < k e y > < s t r i n g > t r a n s a c t i o n _ d a t e < / s t r i n g > < / k e y > < v a l u e > < F i l t e r E x p r e s s i o n   x s i : n i l = " t r u e "   / > < / v a l u e > < / i t e m > < i t e m > < k e y > < s t r i n g > c l i c k _ d a t e < / s t r i n g > < / k e y > < v a l u e > < F i l t e r E x p r e s s i o n   x s i : n i l = " t r u e "   / > < / v a l u e > < / i t e m > < i t e m > < k e y > < s t r i n g > s e n t _ d a t e < / s t r i n g > < / k e y > < v a l u e > < F i l t e r E x p r e s s i o n   x s i : n i l = " t r u e "   / > < / v a l u e > < / i t e m > < / C o l u m n F i l t e r > < S e l e c t i o n F i l t e r > < i t e m > < k e y > < s t r i n g > i n d e x < / s t r i n g > < / k e y > < v a l u e > < S e l e c t i o n F i l t e r   x s i : n i l = " t r u e "   / > < / v a l u e > < / i t e m > < i t e m > < k e y > < s t r i n g > e m a i l _ n a m e < / s t r i n g > < / k e y > < v a l u e > < S e l e c t i o n F i l t e r > < S e l e c t i o n T y p e > S e l e c t < / S e l e c t i o n T y p e > < I t e m s > < a n y T y p e   x s i : t y p e = " x s d : s t r i n g " > E m a i l   1   -   W e l c o m e   t o   W a n d e r l u s t   A d v e n t u r e s < / a n y T y p e > < / I t e m s > < / S e l e c t i o n F i l t e r > < / v a l u e > < / i t e m > < i t e m > < k e y > < s t r i n g > Y e a r < / s t r i n g > < / k e y > < v a l u e > < S e l e c t i o n F i l t e r > < S e l e c t i o n T y p e > S e l e c t < / S e l e c t i o n T y p e > < I t e m s > < a n y T y p e   x s i : t y p e = " x s d : l o n g " > 2 0 2 3 < / a n y T y p e > < / I t e m s > < / S e l e c t i o n F i l t e r > < / v a l u e > < / i t e m > < i t e m > < k e y > < s t r i n g > M o n t h < / s t r i n g > < / k e y > < v a l u e > < S e l e c t i o n F i l t e r > < S e l e c t i o n T y p e > S e l e c t < / S e l e c t i o n T y p e > < I t e m s > < a n y T y p e   x s i : t y p e = " x s d : l o n g " > 8 < / a n y T y p e > < / I t e m s > < / S e l e c t i o n F i l t e r > < / v a l u e > < / i t e m > < i t e m > < k e y > < s t r i n g > o p e n _ d a t e < / s t r i n g > < / k e y > < v a l u e > < S e l e c t i o n F i l t e r   x s i : n i l = " t r u e "   / > < / v a l u e > < / i t e m > < i t e m > < k e y > < s t r i n g > b o u n c e _ d a t e < / s t r i n g > < / k e y > < v a l u e > < S e l e c t i o n F i l t e r   x s i : n i l = " t r u e "   / > < / v a l u e > < / i t e m > < i t e m > < k e y > < s t r i n g > t r a n s a c t i o n _ d a t e < / s t r i n g > < / k e y > < v a l u e > < S e l e c t i o n F i l t e r   x s i : n i l = " t r u e "   / > < / v a l u e > < / i t e m > < i t e m > < k e y > < s t r i n g > c l i c k _ d a t e < / s t r i n g > < / k e y > < v a l u e > < S e l e c t i o n F i l t e r   x s i : n i l = " t r u e "   / > < / v a l u e > < / i t e m > < i t e m > < k e y > < s t r i n g > s e n t _ d a t e < / s t r i n g > < / k e y > < v a l u e > < S e l e c t i o n F i l t e r > < S e l e c t i o n T y p e > S e l e c t < / S e l e c t i o n T y p e > < I t e m s > < a n y T y p e   x s i : t y p e = " x s d : d a t e T i m e " > 2 0 2 3 - 0 8 - 3 1 T 2 3 : 2 2 : 0 0 < / a n y T y p e > < / I t e m s > < / S e l e c t i o n F i l t e r > < / v a l u e > < / i t e m > < / S e l e c t i o n F i l t e r > < F i l t e r P a r a m e t e r s > < i t e m > < k e y > < s t r i n g > i n d e x < / s t r i n g > < / k e y > < v a l u e > < C o m m a n d P a r a m e t e r s   / > < / v a l u e > < / i t e m > < i t e m > < k e y > < s t r i n g > e m a i l _ n a m e < / s t r i n g > < / k e y > < v a l u e > < C o m m a n d P a r a m e t e r s   / > < / v a l u e > < / i t e m > < i t e m > < k e y > < s t r i n g > Y e a r < / s t r i n g > < / k e y > < v a l u e > < C o m m a n d P a r a m e t e r s   / > < / v a l u e > < / i t e m > < i t e m > < k e y > < s t r i n g > M o n t h < / s t r i n g > < / k e y > < v a l u e > < C o m m a n d P a r a m e t e r s   / > < / v a l u e > < / i t e m > < i t e m > < k e y > < s t r i n g > o p e n _ d a t e < / s t r i n g > < / k e y > < v a l u e > < C o m m a n d P a r a m e t e r s   / > < / v a l u e > < / i t e m > < i t e m > < k e y > < s t r i n g > b o u n c e _ d a t e < / s t r i n g > < / k e y > < v a l u e > < C o m m a n d P a r a m e t e r s   / > < / v a l u e > < / i t e m > < i t e m > < k e y > < s t r i n g > t r a n s a c t i o n _ d a t e < / s t r i n g > < / k e y > < v a l u e > < C o m m a n d P a r a m e t e r s   / > < / v a l u e > < / i t e m > < i t e m > < k e y > < s t r i n g > c l i c k _ d a t e < / s t r i n g > < / k e y > < v a l u e > < C o m m a n d P a r a m e t e r s   / > < / v a l u e > < / i t e m > < i t e m > < k e y > < s t r i n g > s e n t _ d a t e < / s t r i n g > < / k e y > < v a l u e > < C o m m a n d P a r a m e t e r s   / > < / v a l u e > < / i t e m > < / F i l t e r P a r a m e t e r s > < S o r t B y C o l u m n 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EEAC9733-7513-4A5D-8625-7A42AC6004BB}">
  <ds:schemaRefs/>
</ds:datastoreItem>
</file>

<file path=customXml/itemProps10.xml><?xml version="1.0" encoding="utf-8"?>
<ds:datastoreItem xmlns:ds="http://schemas.openxmlformats.org/officeDocument/2006/customXml" ds:itemID="{3B131CD3-9B1E-40C0-9B37-F01B53F1620C}">
  <ds:schemaRefs/>
</ds:datastoreItem>
</file>

<file path=customXml/itemProps11.xml><?xml version="1.0" encoding="utf-8"?>
<ds:datastoreItem xmlns:ds="http://schemas.openxmlformats.org/officeDocument/2006/customXml" ds:itemID="{20B6BD48-5051-43FA-A97D-CAFC12B72CC0}">
  <ds:schemaRefs/>
</ds:datastoreItem>
</file>

<file path=customXml/itemProps12.xml><?xml version="1.0" encoding="utf-8"?>
<ds:datastoreItem xmlns:ds="http://schemas.openxmlformats.org/officeDocument/2006/customXml" ds:itemID="{3AD5B831-639D-41E4-A9BB-63CB9933510D}">
  <ds:schemaRefs>
    <ds:schemaRef ds:uri="http://gemini/pivotcustomization/TableOrder"/>
  </ds:schemaRefs>
</ds:datastoreItem>
</file>

<file path=customXml/itemProps13.xml><?xml version="1.0" encoding="utf-8"?>
<ds:datastoreItem xmlns:ds="http://schemas.openxmlformats.org/officeDocument/2006/customXml" ds:itemID="{CE7F0891-D57F-4B3B-A520-F118A0042D18}">
  <ds:schemaRefs/>
</ds:datastoreItem>
</file>

<file path=customXml/itemProps14.xml><?xml version="1.0" encoding="utf-8"?>
<ds:datastoreItem xmlns:ds="http://schemas.openxmlformats.org/officeDocument/2006/customXml" ds:itemID="{188B3F8E-D005-45E3-AE49-8073DA7EBFAC}">
  <ds:schemaRefs>
    <ds:schemaRef ds:uri="http://gemini/pivotcustomization/ShowImplicitMeasures"/>
  </ds:schemaRefs>
</ds:datastoreItem>
</file>

<file path=customXml/itemProps15.xml><?xml version="1.0" encoding="utf-8"?>
<ds:datastoreItem xmlns:ds="http://schemas.openxmlformats.org/officeDocument/2006/customXml" ds:itemID="{8CE4FAC1-703A-42AF-82BD-2E9E69763E0C}">
  <ds:schemaRefs>
    <ds:schemaRef ds:uri="http://gemini/pivotcustomization/f1a79ce7-0086-4e65-976a-319429012ba8"/>
  </ds:schemaRefs>
</ds:datastoreItem>
</file>

<file path=customXml/itemProps16.xml><?xml version="1.0" encoding="utf-8"?>
<ds:datastoreItem xmlns:ds="http://schemas.openxmlformats.org/officeDocument/2006/customXml" ds:itemID="{8B439A70-24CB-4628-B137-A76D9F0B2C11}">
  <ds:schemaRefs>
    <ds:schemaRef ds:uri="http://gemini/pivotcustomization/ManualCalcMode"/>
  </ds:schemaRefs>
</ds:datastoreItem>
</file>

<file path=customXml/itemProps17.xml><?xml version="1.0" encoding="utf-8"?>
<ds:datastoreItem xmlns:ds="http://schemas.openxmlformats.org/officeDocument/2006/customXml" ds:itemID="{C976DD8E-2066-4457-8F90-1F61E2394B83}">
  <ds:schemaRefs/>
</ds:datastoreItem>
</file>

<file path=customXml/itemProps18.xml><?xml version="1.0" encoding="utf-8"?>
<ds:datastoreItem xmlns:ds="http://schemas.openxmlformats.org/officeDocument/2006/customXml" ds:itemID="{5C669805-D7B7-41AA-A244-27872E140EB1}">
  <ds:schemaRefs/>
</ds:datastoreItem>
</file>

<file path=customXml/itemProps19.xml><?xml version="1.0" encoding="utf-8"?>
<ds:datastoreItem xmlns:ds="http://schemas.openxmlformats.org/officeDocument/2006/customXml" ds:itemID="{426DA1D0-638B-4EDF-8FFA-A330F0659375}">
  <ds:schemaRefs/>
</ds:datastoreItem>
</file>

<file path=customXml/itemProps2.xml><?xml version="1.0" encoding="utf-8"?>
<ds:datastoreItem xmlns:ds="http://schemas.openxmlformats.org/officeDocument/2006/customXml" ds:itemID="{6FA3899C-4F8E-4AA1-A696-0ADC58BDB6AC}">
  <ds:schemaRefs>
    <ds:schemaRef ds:uri="http://schemas.microsoft.com/DataMashup"/>
  </ds:schemaRefs>
</ds:datastoreItem>
</file>

<file path=customXml/itemProps20.xml><?xml version="1.0" encoding="utf-8"?>
<ds:datastoreItem xmlns:ds="http://schemas.openxmlformats.org/officeDocument/2006/customXml" ds:itemID="{DC68B91C-B21F-4D9E-8B9B-C584F57F5449}">
  <ds:schemaRefs/>
</ds:datastoreItem>
</file>

<file path=customXml/itemProps21.xml><?xml version="1.0" encoding="utf-8"?>
<ds:datastoreItem xmlns:ds="http://schemas.openxmlformats.org/officeDocument/2006/customXml" ds:itemID="{BBC3466B-684E-4DE2-8870-A405D82D71DB}">
  <ds:schemaRefs>
    <ds:schemaRef ds:uri="http://gemini/pivotcustomization/FormulaBarState"/>
  </ds:schemaRefs>
</ds:datastoreItem>
</file>

<file path=customXml/itemProps22.xml><?xml version="1.0" encoding="utf-8"?>
<ds:datastoreItem xmlns:ds="http://schemas.openxmlformats.org/officeDocument/2006/customXml" ds:itemID="{43961D72-73ED-4D66-9619-44E0D8BDC4EE}">
  <ds:schemaRefs/>
</ds:datastoreItem>
</file>

<file path=customXml/itemProps23.xml><?xml version="1.0" encoding="utf-8"?>
<ds:datastoreItem xmlns:ds="http://schemas.openxmlformats.org/officeDocument/2006/customXml" ds:itemID="{C5695725-00CE-49CB-832D-F0BFFAB7576E}">
  <ds:schemaRefs>
    <ds:schemaRef ds:uri="http://gemini/pivotcustomization/5e6beab6-13a0-4a72-9d75-4ff921b127c5"/>
  </ds:schemaRefs>
</ds:datastoreItem>
</file>

<file path=customXml/itemProps24.xml><?xml version="1.0" encoding="utf-8"?>
<ds:datastoreItem xmlns:ds="http://schemas.openxmlformats.org/officeDocument/2006/customXml" ds:itemID="{6AA474F9-A791-4799-AFBB-BBFFD5B1A812}">
  <ds:schemaRefs/>
</ds:datastoreItem>
</file>

<file path=customXml/itemProps25.xml><?xml version="1.0" encoding="utf-8"?>
<ds:datastoreItem xmlns:ds="http://schemas.openxmlformats.org/officeDocument/2006/customXml" ds:itemID="{C1E6FD10-437C-4A38-90AC-16878DFF7615}">
  <ds:schemaRefs/>
</ds:datastoreItem>
</file>

<file path=customXml/itemProps26.xml><?xml version="1.0" encoding="utf-8"?>
<ds:datastoreItem xmlns:ds="http://schemas.openxmlformats.org/officeDocument/2006/customXml" ds:itemID="{75827BCB-C3BF-4576-8CB9-4F6DA1968C23}">
  <ds:schemaRefs/>
</ds:datastoreItem>
</file>

<file path=customXml/itemProps27.xml><?xml version="1.0" encoding="utf-8"?>
<ds:datastoreItem xmlns:ds="http://schemas.openxmlformats.org/officeDocument/2006/customXml" ds:itemID="{A3F4E999-7D7B-450B-9263-7EBF51C2DE92}">
  <ds:schemaRefs>
    <ds:schemaRef ds:uri="http://gemini/pivotcustomization/ClientWindowXML"/>
  </ds:schemaRefs>
</ds:datastoreItem>
</file>

<file path=customXml/itemProps28.xml><?xml version="1.0" encoding="utf-8"?>
<ds:datastoreItem xmlns:ds="http://schemas.openxmlformats.org/officeDocument/2006/customXml" ds:itemID="{92C1C93A-CE67-475A-A72D-8AD6BFC0F810}">
  <ds:schemaRefs/>
</ds:datastoreItem>
</file>

<file path=customXml/itemProps29.xml><?xml version="1.0" encoding="utf-8"?>
<ds:datastoreItem xmlns:ds="http://schemas.openxmlformats.org/officeDocument/2006/customXml" ds:itemID="{5BA4CB72-671B-4CFC-9C69-CF3B3C259EB2}">
  <ds:schemaRefs/>
</ds:datastoreItem>
</file>

<file path=customXml/itemProps3.xml><?xml version="1.0" encoding="utf-8"?>
<ds:datastoreItem xmlns:ds="http://schemas.openxmlformats.org/officeDocument/2006/customXml" ds:itemID="{EDA47B8B-2950-42E2-8115-7CEA379BA688}">
  <ds:schemaRefs/>
</ds:datastoreItem>
</file>

<file path=customXml/itemProps4.xml><?xml version="1.0" encoding="utf-8"?>
<ds:datastoreItem xmlns:ds="http://schemas.openxmlformats.org/officeDocument/2006/customXml" ds:itemID="{C407A5AF-2CA6-4107-94F5-2AC2CE37ED79}">
  <ds:schemaRefs/>
</ds:datastoreItem>
</file>

<file path=customXml/itemProps5.xml><?xml version="1.0" encoding="utf-8"?>
<ds:datastoreItem xmlns:ds="http://schemas.openxmlformats.org/officeDocument/2006/customXml" ds:itemID="{FF95D90D-993C-4F6B-8D65-D4AA029819A2}">
  <ds:schemaRefs/>
</ds:datastoreItem>
</file>

<file path=customXml/itemProps6.xml><?xml version="1.0" encoding="utf-8"?>
<ds:datastoreItem xmlns:ds="http://schemas.openxmlformats.org/officeDocument/2006/customXml" ds:itemID="{C3DF006D-AD6C-4798-834B-DBDD3317FB51}">
  <ds:schemaRefs/>
</ds:datastoreItem>
</file>

<file path=customXml/itemProps7.xml><?xml version="1.0" encoding="utf-8"?>
<ds:datastoreItem xmlns:ds="http://schemas.openxmlformats.org/officeDocument/2006/customXml" ds:itemID="{733CD84D-9FDF-4598-99DB-D88F695493CD}">
  <ds:schemaRefs>
    <ds:schemaRef ds:uri="http://gemini/pivotcustomization/LinkedTableUpdateMode"/>
  </ds:schemaRefs>
</ds:datastoreItem>
</file>

<file path=customXml/itemProps8.xml><?xml version="1.0" encoding="utf-8"?>
<ds:datastoreItem xmlns:ds="http://schemas.openxmlformats.org/officeDocument/2006/customXml" ds:itemID="{E387F1D9-69C9-4C15-8632-1181AA51A18A}">
  <ds:schemaRefs/>
</ds:datastoreItem>
</file>

<file path=customXml/itemProps9.xml><?xml version="1.0" encoding="utf-8"?>
<ds:datastoreItem xmlns:ds="http://schemas.openxmlformats.org/officeDocument/2006/customXml" ds:itemID="{50D22B34-D1CA-4FCA-80A4-A22665F27C52}">
  <ds:schemaRefs>
    <ds:schemaRef ds:uri="http://gemini/pivotcustomization/ShowHidde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Sheet2</vt:lpstr>
      <vt:lpstr>Sheet1</vt:lpstr>
      <vt:lpstr>Measure Table </vt:lpstr>
      <vt:lpstr>Flow CHart</vt:lpstr>
      <vt:lpstr>Sheet7</vt:lpstr>
      <vt:lpstr>Email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sadyal</dc:creator>
  <cp:keywords/>
  <dc:description/>
  <cp:lastModifiedBy>Arun Tahkur</cp:lastModifiedBy>
  <cp:revision/>
  <dcterms:created xsi:type="dcterms:W3CDTF">2023-10-08T06:33:28Z</dcterms:created>
  <dcterms:modified xsi:type="dcterms:W3CDTF">2023-10-19T06:53:27Z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2023-10-12T06:04:16Z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36b52ab5-e828-4310-9ea3-2702afbfa4f6</vt:lpwstr>
  </property>
  <property fmtid="{D5CDD505-2E9C-101B-9397-08002B2CF9AE}" pid="7" name="MSIP_Label_defa4170-0d19-0005-0004-bc88714345d2_ActionId">
    <vt:lpwstr>de09a92b-4858-4ca3-8bca-540795908770</vt:lpwstr>
  </property>
  <property fmtid="{D5CDD505-2E9C-101B-9397-08002B2CF9AE}" pid="8" name="MSIP_Label_defa4170-0d19-0005-0004-bc88714345d2_ContentBits">
    <vt:lpwstr>0</vt:lpwstr>
  </property>
</Properties>
</file>